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otbotplan01\BOTPLAN\RIS\RIS Reports\Bike Facility Study 2019\Volumes from Bikes\"/>
    </mc:Choice>
  </mc:AlternateContent>
  <bookViews>
    <workbookView xWindow="0" yWindow="0" windowWidth="28800" windowHeight="11535" firstSheet="6" activeTab="7"/>
  </bookViews>
  <sheets>
    <sheet name="Sheet1" sheetId="1" r:id="rId1"/>
    <sheet name="complete counts" sheetId="2" r:id="rId2"/>
    <sheet name="complete unique counts" sheetId="4" r:id="rId3"/>
    <sheet name="summary" sheetId="3" r:id="rId4"/>
    <sheet name="annualized---&gt;" sheetId="7" r:id="rId5"/>
    <sheet name="eco-counter_14-19" sheetId="6" r:id="rId6"/>
    <sheet name="weather" sheetId="9" r:id="rId7"/>
    <sheet name="bikes 03032020" sheetId="14" r:id="rId8"/>
    <sheet name="Annualized_Complete_Unique" sheetId="5" r:id="rId9"/>
    <sheet name="annualized summary" sheetId="8" r:id="rId10"/>
    <sheet name="B_A_results" sheetId="10" r:id="rId11"/>
    <sheet name="Normalized BAs" sheetId="11" r:id="rId12"/>
    <sheet name="CitiBike Trip Count by Day" sheetId="13" r:id="rId13"/>
    <sheet name="Sheet9" sheetId="12" r:id="rId14"/>
  </sheets>
  <definedNames>
    <definedName name="_xlnm._FilterDatabase" localSheetId="8" hidden="1">Annualized_Complete_Unique!$A$2:$Y$79</definedName>
    <definedName name="_xlnm._FilterDatabase" localSheetId="7" hidden="1">'bikes 03032020'!$A$1:$N$102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96" i="14" l="1"/>
  <c r="S102" i="14"/>
  <c r="T102" i="14" s="1"/>
  <c r="R102" i="14"/>
  <c r="S101" i="14"/>
  <c r="T101" i="14" s="1"/>
  <c r="R101" i="14"/>
  <c r="S100" i="14"/>
  <c r="T100" i="14" s="1"/>
  <c r="R100" i="14"/>
  <c r="S96" i="14"/>
  <c r="R96" i="14"/>
  <c r="S95" i="14"/>
  <c r="T95" i="14" s="1"/>
  <c r="R95" i="14"/>
  <c r="S38" i="14"/>
  <c r="T38" i="14" s="1"/>
  <c r="R38" i="14"/>
  <c r="P6" i="14"/>
  <c r="P5" i="14"/>
  <c r="P4" i="14"/>
  <c r="P2" i="14"/>
  <c r="P3" i="14"/>
  <c r="P102" i="14"/>
  <c r="P101" i="14"/>
  <c r="P100" i="14"/>
  <c r="P99" i="14"/>
  <c r="P98" i="14"/>
  <c r="P97" i="14"/>
  <c r="P96" i="14"/>
  <c r="P95" i="14"/>
  <c r="P94" i="14"/>
  <c r="P93" i="14"/>
  <c r="P92" i="14"/>
  <c r="P88" i="14"/>
  <c r="P87" i="14"/>
  <c r="P86" i="14"/>
  <c r="P85" i="14"/>
  <c r="P84" i="14"/>
  <c r="P83" i="14"/>
  <c r="P82" i="14"/>
  <c r="P81" i="14"/>
  <c r="P80" i="14"/>
  <c r="P79" i="14"/>
  <c r="P78" i="14"/>
  <c r="P77" i="14"/>
  <c r="P76" i="14"/>
  <c r="P75" i="14"/>
  <c r="P74" i="14"/>
  <c r="P73" i="14"/>
  <c r="P72" i="14"/>
  <c r="P71" i="14"/>
  <c r="P70" i="14"/>
  <c r="P69" i="14"/>
  <c r="P68" i="14"/>
  <c r="P67" i="14"/>
  <c r="P66" i="14"/>
  <c r="P65" i="14"/>
  <c r="P64" i="14"/>
  <c r="P63" i="14"/>
  <c r="P62" i="14"/>
  <c r="P61" i="14"/>
  <c r="P60" i="14"/>
  <c r="P59" i="14"/>
  <c r="P58" i="14"/>
  <c r="P56" i="14"/>
  <c r="P55" i="14"/>
  <c r="P54" i="14"/>
  <c r="P53" i="14"/>
  <c r="P52" i="14"/>
  <c r="P51" i="14"/>
  <c r="P50" i="14"/>
  <c r="P49" i="14"/>
  <c r="P48" i="14"/>
  <c r="P47" i="14"/>
  <c r="P46" i="14"/>
  <c r="P45" i="14"/>
  <c r="P44" i="14"/>
  <c r="P43" i="14"/>
  <c r="P42" i="14"/>
  <c r="P41" i="14"/>
  <c r="P40" i="14"/>
  <c r="P39" i="14"/>
  <c r="P38" i="14"/>
  <c r="P37" i="14"/>
  <c r="P36" i="14"/>
  <c r="P35" i="14"/>
  <c r="P34" i="14"/>
  <c r="P33" i="14"/>
  <c r="P32" i="14"/>
  <c r="P31" i="14"/>
  <c r="P30" i="14"/>
  <c r="P29" i="14"/>
  <c r="P28" i="14"/>
  <c r="P27" i="14"/>
  <c r="P26" i="14"/>
  <c r="P25" i="14"/>
  <c r="P24" i="14"/>
  <c r="P23" i="14"/>
  <c r="P22" i="14"/>
  <c r="P21" i="14"/>
  <c r="P20" i="14"/>
  <c r="P19" i="14"/>
  <c r="P18" i="14"/>
  <c r="P17" i="14"/>
  <c r="P16" i="14"/>
  <c r="P15" i="14"/>
  <c r="P14" i="14"/>
  <c r="P13" i="14"/>
  <c r="P12" i="14"/>
  <c r="P11" i="14"/>
  <c r="P10" i="14"/>
  <c r="P9" i="14"/>
  <c r="P8" i="14"/>
  <c r="P7" i="14"/>
  <c r="AY97" i="10" l="1"/>
  <c r="AY96" i="10"/>
  <c r="AY95" i="10"/>
  <c r="AY94" i="10"/>
  <c r="AY93" i="10"/>
  <c r="AY92" i="10"/>
  <c r="AY91" i="10"/>
  <c r="AY90" i="10"/>
  <c r="AY89" i="10"/>
  <c r="S78" i="4" l="1"/>
  <c r="S77" i="4"/>
  <c r="S76" i="4"/>
  <c r="S75" i="4"/>
  <c r="S74" i="4"/>
  <c r="S73" i="4"/>
  <c r="S72" i="4"/>
  <c r="S71" i="4"/>
  <c r="S70" i="4"/>
  <c r="S69" i="4"/>
  <c r="S68" i="4"/>
  <c r="S67" i="4"/>
  <c r="S66" i="4"/>
  <c r="S65" i="4"/>
  <c r="S64" i="4"/>
  <c r="S63" i="4"/>
  <c r="S62" i="4"/>
  <c r="S61" i="4"/>
  <c r="S60" i="4"/>
  <c r="S59" i="4"/>
  <c r="S58" i="4"/>
  <c r="S57" i="4"/>
  <c r="S56" i="4"/>
  <c r="S55" i="4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39" i="4"/>
  <c r="S38" i="4"/>
  <c r="S37" i="4"/>
  <c r="S36" i="4"/>
  <c r="S35" i="4"/>
  <c r="S34" i="4"/>
  <c r="S33" i="4"/>
  <c r="S3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S4" i="4"/>
  <c r="S3" i="4"/>
  <c r="S2" i="4"/>
  <c r="K2" i="4"/>
  <c r="BC64" i="10" l="1"/>
  <c r="BD15" i="10"/>
  <c r="BA80" i="10"/>
  <c r="AZ80" i="10"/>
  <c r="AY80" i="10"/>
  <c r="BA79" i="10"/>
  <c r="AZ79" i="10"/>
  <c r="AY79" i="10"/>
  <c r="BA78" i="10"/>
  <c r="AZ78" i="10"/>
  <c r="AY78" i="10"/>
  <c r="BA77" i="10"/>
  <c r="BA76" i="10"/>
  <c r="BA75" i="10"/>
  <c r="BA74" i="10"/>
  <c r="BA73" i="10"/>
  <c r="BA72" i="10"/>
  <c r="AZ72" i="10"/>
  <c r="BG72" i="10" s="1"/>
  <c r="AY72" i="10"/>
  <c r="BF72" i="10" s="1"/>
  <c r="BA71" i="10"/>
  <c r="BA70" i="10"/>
  <c r="BA69" i="10"/>
  <c r="BA68" i="10"/>
  <c r="BA67" i="10"/>
  <c r="AZ67" i="10"/>
  <c r="BG67" i="10" s="1"/>
  <c r="AY67" i="10"/>
  <c r="BF67" i="10" s="1"/>
  <c r="BA66" i="10"/>
  <c r="AZ66" i="10"/>
  <c r="BG66" i="10" s="1"/>
  <c r="AY66" i="10"/>
  <c r="BF66" i="10" s="1"/>
  <c r="BA65" i="10"/>
  <c r="AZ65" i="10"/>
  <c r="AY65" i="10"/>
  <c r="BF65" i="10" s="1"/>
  <c r="BA64" i="10"/>
  <c r="AZ64" i="10"/>
  <c r="BG64" i="10" s="1"/>
  <c r="AY64" i="10"/>
  <c r="BF64" i="10" s="1"/>
  <c r="BA63" i="10"/>
  <c r="AZ63" i="10"/>
  <c r="BG63" i="10" s="1"/>
  <c r="AY63" i="10"/>
  <c r="BA62" i="10"/>
  <c r="AZ62" i="10"/>
  <c r="BG62" i="10" s="1"/>
  <c r="AY62" i="10"/>
  <c r="BF62" i="10" s="1"/>
  <c r="BA61" i="10"/>
  <c r="BA60" i="10"/>
  <c r="BA59" i="10"/>
  <c r="BA58" i="10"/>
  <c r="BA57" i="10"/>
  <c r="BA56" i="10"/>
  <c r="BA55" i="10"/>
  <c r="BA54" i="10"/>
  <c r="BA53" i="10"/>
  <c r="BA52" i="10"/>
  <c r="BA51" i="10"/>
  <c r="BA50" i="10"/>
  <c r="BA49" i="10"/>
  <c r="BA48" i="10"/>
  <c r="BA47" i="10"/>
  <c r="BA46" i="10"/>
  <c r="BA45" i="10"/>
  <c r="BA44" i="10"/>
  <c r="BA43" i="10"/>
  <c r="BA42" i="10"/>
  <c r="BA41" i="10"/>
  <c r="AZ41" i="10"/>
  <c r="BD41" i="10" s="1"/>
  <c r="AY41" i="10"/>
  <c r="BF41" i="10" s="1"/>
  <c r="BA40" i="10"/>
  <c r="BA39" i="10"/>
  <c r="BA38" i="10"/>
  <c r="BA37" i="10"/>
  <c r="AZ37" i="10"/>
  <c r="BD37" i="10" s="1"/>
  <c r="AY37" i="10"/>
  <c r="BF37" i="10" s="1"/>
  <c r="BA36" i="10"/>
  <c r="BA35" i="10"/>
  <c r="AZ35" i="10"/>
  <c r="BD35" i="10" s="1"/>
  <c r="AY35" i="10"/>
  <c r="BF35" i="10" s="1"/>
  <c r="BA34" i="10"/>
  <c r="AZ34" i="10"/>
  <c r="BG34" i="10" s="1"/>
  <c r="AY34" i="10"/>
  <c r="BF34" i="10" s="1"/>
  <c r="BA33" i="10"/>
  <c r="AZ33" i="10"/>
  <c r="BD33" i="10" s="1"/>
  <c r="AY33" i="10"/>
  <c r="BF33" i="10" s="1"/>
  <c r="BA32" i="10"/>
  <c r="BA31" i="10"/>
  <c r="BA30" i="10"/>
  <c r="BA29" i="10"/>
  <c r="BA28" i="10"/>
  <c r="AZ28" i="10"/>
  <c r="AY28" i="10"/>
  <c r="BA27" i="10"/>
  <c r="BA26" i="10"/>
  <c r="BA25" i="10"/>
  <c r="BA24" i="10"/>
  <c r="BA23" i="10"/>
  <c r="BA22" i="10"/>
  <c r="BA21" i="10"/>
  <c r="BA20" i="10"/>
  <c r="BA19" i="10"/>
  <c r="AZ19" i="10"/>
  <c r="BD19" i="10" s="1"/>
  <c r="AY19" i="10"/>
  <c r="BF19" i="10" s="1"/>
  <c r="BA18" i="10"/>
  <c r="AZ18" i="10"/>
  <c r="BG18" i="10" s="1"/>
  <c r="AY18" i="10"/>
  <c r="BF18" i="10" s="1"/>
  <c r="BA17" i="10"/>
  <c r="BA16" i="10"/>
  <c r="BA15" i="10"/>
  <c r="AZ15" i="10"/>
  <c r="BG15" i="10" s="1"/>
  <c r="AY15" i="10"/>
  <c r="BA14" i="10"/>
  <c r="BA13" i="10"/>
  <c r="BA12" i="10"/>
  <c r="AZ12" i="10"/>
  <c r="AY12" i="10"/>
  <c r="BA11" i="10"/>
  <c r="BA10" i="10"/>
  <c r="AZ10" i="10"/>
  <c r="BG10" i="10" s="1"/>
  <c r="AY10" i="10"/>
  <c r="BF10" i="10" s="1"/>
  <c r="BA9" i="10"/>
  <c r="AZ9" i="10"/>
  <c r="BG9" i="10" s="1"/>
  <c r="AY9" i="10"/>
  <c r="BC9" i="10" s="1"/>
  <c r="BA8" i="10"/>
  <c r="AZ8" i="10"/>
  <c r="BG8" i="10" s="1"/>
  <c r="AY8" i="10"/>
  <c r="BA7" i="10"/>
  <c r="BA6" i="10"/>
  <c r="AZ6" i="10"/>
  <c r="AY6" i="10"/>
  <c r="BF6" i="10" s="1"/>
  <c r="BA5" i="10"/>
  <c r="AZ5" i="10"/>
  <c r="AY5" i="10"/>
  <c r="BC5" i="10" s="1"/>
  <c r="BA4" i="10"/>
  <c r="AZ4" i="10"/>
  <c r="AY4" i="10"/>
  <c r="AZ3" i="10"/>
  <c r="AY3" i="10"/>
  <c r="BF3" i="10" s="1"/>
  <c r="BA3" i="10"/>
  <c r="I43" i="11"/>
  <c r="I42" i="11"/>
  <c r="I41" i="11"/>
  <c r="I49" i="11"/>
  <c r="I48" i="11"/>
  <c r="I47" i="11"/>
  <c r="E49" i="11"/>
  <c r="E48" i="11"/>
  <c r="E47" i="11"/>
  <c r="E43" i="11"/>
  <c r="E42" i="11"/>
  <c r="E41" i="11"/>
  <c r="I37" i="11"/>
  <c r="I36" i="11"/>
  <c r="I35" i="11"/>
  <c r="E37" i="11"/>
  <c r="E36" i="11"/>
  <c r="E35" i="11"/>
  <c r="AH60" i="5"/>
  <c r="AY58" i="10" s="1"/>
  <c r="AH57" i="5"/>
  <c r="AY49" i="10" s="1"/>
  <c r="AH70" i="5"/>
  <c r="AY25" i="10" s="1"/>
  <c r="AI60" i="5"/>
  <c r="AZ58" i="10" s="1"/>
  <c r="AH50" i="5"/>
  <c r="AY69" i="10" s="1"/>
  <c r="AH48" i="5"/>
  <c r="AY70" i="10" s="1"/>
  <c r="AH46" i="5"/>
  <c r="AY68" i="10" s="1"/>
  <c r="AH44" i="5"/>
  <c r="AY39" i="10" s="1"/>
  <c r="AI42" i="5"/>
  <c r="AH42" i="5"/>
  <c r="AH41" i="5"/>
  <c r="AI40" i="5"/>
  <c r="AZ76" i="10" s="1"/>
  <c r="AH40" i="5"/>
  <c r="AY76" i="10" s="1"/>
  <c r="AH38" i="5"/>
  <c r="AI27" i="5"/>
  <c r="AZ48" i="10" s="1"/>
  <c r="AH18" i="5"/>
  <c r="AY38" i="10" s="1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152" i="13"/>
  <c r="B153" i="13"/>
  <c r="B154" i="13"/>
  <c r="B155" i="13"/>
  <c r="B156" i="13"/>
  <c r="B157" i="13"/>
  <c r="B158" i="13"/>
  <c r="B159" i="13"/>
  <c r="B160" i="13"/>
  <c r="B161" i="13"/>
  <c r="B162" i="13"/>
  <c r="B163" i="13"/>
  <c r="B164" i="13"/>
  <c r="B165" i="13"/>
  <c r="B166" i="13"/>
  <c r="B167" i="13"/>
  <c r="B168" i="13"/>
  <c r="B169" i="13"/>
  <c r="B170" i="13"/>
  <c r="B171" i="13"/>
  <c r="B172" i="13"/>
  <c r="B173" i="13"/>
  <c r="B174" i="13"/>
  <c r="B175" i="13"/>
  <c r="B176" i="13"/>
  <c r="B177" i="13"/>
  <c r="B178" i="13"/>
  <c r="B179" i="13"/>
  <c r="B180" i="13"/>
  <c r="B181" i="13"/>
  <c r="B182" i="13"/>
  <c r="B183" i="13"/>
  <c r="B184" i="13"/>
  <c r="B185" i="13"/>
  <c r="B186" i="13"/>
  <c r="B187" i="13"/>
  <c r="B188" i="13"/>
  <c r="B189" i="13"/>
  <c r="B190" i="13"/>
  <c r="B191" i="13"/>
  <c r="B192" i="13"/>
  <c r="B193" i="13"/>
  <c r="B194" i="13"/>
  <c r="B195" i="13"/>
  <c r="B196" i="13"/>
  <c r="B197" i="13"/>
  <c r="B198" i="13"/>
  <c r="B199" i="13"/>
  <c r="B200" i="13"/>
  <c r="B201" i="13"/>
  <c r="B202" i="13"/>
  <c r="B203" i="13"/>
  <c r="B204" i="13"/>
  <c r="B205" i="13"/>
  <c r="B206" i="13"/>
  <c r="B207" i="13"/>
  <c r="B208" i="13"/>
  <c r="B209" i="13"/>
  <c r="B210" i="13"/>
  <c r="B211" i="13"/>
  <c r="B212" i="13"/>
  <c r="B213" i="13"/>
  <c r="B214" i="13"/>
  <c r="B215" i="13"/>
  <c r="B216" i="13"/>
  <c r="B217" i="13"/>
  <c r="B218" i="13"/>
  <c r="B219" i="13"/>
  <c r="B220" i="13"/>
  <c r="B221" i="13"/>
  <c r="B222" i="13"/>
  <c r="B223" i="13"/>
  <c r="B224" i="13"/>
  <c r="B225" i="13"/>
  <c r="B226" i="13"/>
  <c r="B227" i="13"/>
  <c r="B228" i="13"/>
  <c r="B229" i="13"/>
  <c r="B230" i="13"/>
  <c r="B231" i="13"/>
  <c r="B232" i="13"/>
  <c r="B233" i="13"/>
  <c r="B234" i="13"/>
  <c r="B235" i="13"/>
  <c r="B236" i="13"/>
  <c r="B237" i="13"/>
  <c r="B238" i="13"/>
  <c r="B239" i="13"/>
  <c r="B240" i="13"/>
  <c r="B241" i="13"/>
  <c r="B242" i="13"/>
  <c r="B243" i="13"/>
  <c r="B244" i="13"/>
  <c r="B245" i="13"/>
  <c r="B246" i="13"/>
  <c r="B247" i="13"/>
  <c r="B248" i="13"/>
  <c r="B249" i="13"/>
  <c r="B250" i="13"/>
  <c r="B251" i="13"/>
  <c r="B252" i="13"/>
  <c r="B253" i="13"/>
  <c r="B254" i="13"/>
  <c r="B255" i="13"/>
  <c r="B256" i="13"/>
  <c r="B257" i="13"/>
  <c r="B258" i="13"/>
  <c r="B259" i="13"/>
  <c r="B260" i="13"/>
  <c r="B261" i="13"/>
  <c r="B262" i="13"/>
  <c r="B263" i="13"/>
  <c r="B264" i="13"/>
  <c r="B265" i="13"/>
  <c r="B266" i="13"/>
  <c r="B267" i="13"/>
  <c r="B268" i="13"/>
  <c r="B269" i="13"/>
  <c r="B270" i="13"/>
  <c r="B271" i="13"/>
  <c r="B272" i="13"/>
  <c r="B273" i="13"/>
  <c r="B274" i="13"/>
  <c r="B275" i="13"/>
  <c r="B276" i="13"/>
  <c r="B277" i="13"/>
  <c r="B278" i="13"/>
  <c r="B279" i="13"/>
  <c r="B280" i="13"/>
  <c r="B281" i="13"/>
  <c r="B282" i="13"/>
  <c r="B283" i="13"/>
  <c r="B284" i="13"/>
  <c r="B285" i="13"/>
  <c r="B286" i="13"/>
  <c r="B287" i="13"/>
  <c r="B288" i="13"/>
  <c r="B289" i="13"/>
  <c r="B290" i="13"/>
  <c r="B291" i="13"/>
  <c r="B292" i="13"/>
  <c r="B293" i="13"/>
  <c r="B294" i="13"/>
  <c r="B295" i="13"/>
  <c r="B296" i="13"/>
  <c r="B297" i="13"/>
  <c r="B298" i="13"/>
  <c r="B299" i="13"/>
  <c r="B300" i="13"/>
  <c r="B301" i="13"/>
  <c r="B302" i="13"/>
  <c r="B303" i="13"/>
  <c r="B304" i="13"/>
  <c r="B305" i="13"/>
  <c r="B306" i="13"/>
  <c r="B307" i="13"/>
  <c r="B308" i="13"/>
  <c r="B309" i="13"/>
  <c r="B310" i="13"/>
  <c r="B311" i="13"/>
  <c r="B312" i="13"/>
  <c r="B313" i="13"/>
  <c r="B314" i="13"/>
  <c r="B315" i="13"/>
  <c r="B316" i="13"/>
  <c r="B317" i="13"/>
  <c r="B318" i="13"/>
  <c r="B319" i="13"/>
  <c r="B320" i="13"/>
  <c r="B321" i="13"/>
  <c r="B322" i="13"/>
  <c r="B323" i="13"/>
  <c r="B324" i="13"/>
  <c r="B325" i="13"/>
  <c r="B326" i="13"/>
  <c r="B327" i="13"/>
  <c r="B328" i="13"/>
  <c r="B329" i="13"/>
  <c r="B330" i="13"/>
  <c r="B331" i="13"/>
  <c r="B332" i="13"/>
  <c r="B333" i="13"/>
  <c r="B334" i="13"/>
  <c r="B335" i="13"/>
  <c r="B336" i="13"/>
  <c r="B337" i="13"/>
  <c r="B338" i="13"/>
  <c r="B339" i="13"/>
  <c r="B340" i="13"/>
  <c r="B341" i="13"/>
  <c r="B342" i="13"/>
  <c r="B343" i="13"/>
  <c r="B344" i="13"/>
  <c r="B345" i="13"/>
  <c r="B346" i="13"/>
  <c r="B347" i="13"/>
  <c r="B348" i="13"/>
  <c r="B349" i="13"/>
  <c r="B350" i="13"/>
  <c r="B351" i="13"/>
  <c r="B352" i="13"/>
  <c r="B353" i="13"/>
  <c r="B354" i="13"/>
  <c r="B355" i="13"/>
  <c r="B356" i="13"/>
  <c r="B357" i="13"/>
  <c r="B358" i="13"/>
  <c r="B359" i="13"/>
  <c r="B360" i="13"/>
  <c r="B361" i="13"/>
  <c r="B362" i="13"/>
  <c r="B363" i="13"/>
  <c r="B364" i="13"/>
  <c r="B365" i="13"/>
  <c r="B366" i="13"/>
  <c r="B367" i="13"/>
  <c r="B368" i="13"/>
  <c r="B369" i="13"/>
  <c r="B370" i="13"/>
  <c r="B371" i="13"/>
  <c r="B372" i="13"/>
  <c r="B373" i="13"/>
  <c r="B374" i="13"/>
  <c r="B375" i="13"/>
  <c r="B376" i="13"/>
  <c r="B377" i="13"/>
  <c r="B378" i="13"/>
  <c r="B379" i="13"/>
  <c r="B380" i="13"/>
  <c r="B381" i="13"/>
  <c r="B382" i="13"/>
  <c r="B383" i="13"/>
  <c r="B384" i="13"/>
  <c r="B385" i="13"/>
  <c r="B386" i="13"/>
  <c r="B387" i="13"/>
  <c r="B388" i="13"/>
  <c r="B389" i="13"/>
  <c r="B390" i="13"/>
  <c r="B391" i="13"/>
  <c r="B392" i="13"/>
  <c r="B393" i="13"/>
  <c r="B394" i="13"/>
  <c r="B395" i="13"/>
  <c r="B396" i="13"/>
  <c r="B397" i="13"/>
  <c r="B398" i="13"/>
  <c r="B399" i="13"/>
  <c r="B400" i="13"/>
  <c r="B401" i="13"/>
  <c r="B402" i="13"/>
  <c r="B403" i="13"/>
  <c r="B404" i="13"/>
  <c r="B405" i="13"/>
  <c r="B406" i="13"/>
  <c r="B407" i="13"/>
  <c r="B408" i="13"/>
  <c r="B409" i="13"/>
  <c r="B410" i="13"/>
  <c r="B411" i="13"/>
  <c r="B412" i="13"/>
  <c r="B413" i="13"/>
  <c r="B414" i="13"/>
  <c r="B415" i="13"/>
  <c r="B416" i="13"/>
  <c r="B417" i="13"/>
  <c r="B418" i="13"/>
  <c r="B419" i="13"/>
  <c r="B420" i="13"/>
  <c r="B421" i="13"/>
  <c r="B422" i="13"/>
  <c r="B423" i="13"/>
  <c r="B424" i="13"/>
  <c r="B425" i="13"/>
  <c r="B426" i="13"/>
  <c r="B427" i="13"/>
  <c r="B428" i="13"/>
  <c r="B429" i="13"/>
  <c r="B430" i="13"/>
  <c r="B431" i="13"/>
  <c r="B432" i="13"/>
  <c r="B433" i="13"/>
  <c r="B434" i="13"/>
  <c r="B435" i="13"/>
  <c r="B436" i="13"/>
  <c r="B437" i="13"/>
  <c r="B438" i="13"/>
  <c r="B439" i="13"/>
  <c r="B440" i="13"/>
  <c r="B441" i="13"/>
  <c r="B442" i="13"/>
  <c r="B443" i="13"/>
  <c r="B444" i="13"/>
  <c r="B445" i="13"/>
  <c r="B446" i="13"/>
  <c r="B447" i="13"/>
  <c r="B448" i="13"/>
  <c r="B449" i="13"/>
  <c r="B450" i="13"/>
  <c r="B451" i="13"/>
  <c r="B452" i="13"/>
  <c r="B453" i="13"/>
  <c r="B454" i="13"/>
  <c r="B455" i="13"/>
  <c r="B456" i="13"/>
  <c r="B457" i="13"/>
  <c r="B458" i="13"/>
  <c r="B459" i="13"/>
  <c r="B460" i="13"/>
  <c r="B461" i="13"/>
  <c r="B462" i="13"/>
  <c r="B463" i="13"/>
  <c r="B464" i="13"/>
  <c r="B465" i="13"/>
  <c r="B466" i="13"/>
  <c r="B467" i="13"/>
  <c r="B468" i="13"/>
  <c r="B469" i="13"/>
  <c r="B470" i="13"/>
  <c r="B471" i="13"/>
  <c r="B472" i="13"/>
  <c r="B473" i="13"/>
  <c r="B474" i="13"/>
  <c r="B475" i="13"/>
  <c r="B476" i="13"/>
  <c r="B477" i="13"/>
  <c r="B478" i="13"/>
  <c r="B479" i="13"/>
  <c r="B480" i="13"/>
  <c r="B481" i="13"/>
  <c r="B482" i="13"/>
  <c r="B483" i="13"/>
  <c r="B484" i="13"/>
  <c r="B485" i="13"/>
  <c r="B486" i="13"/>
  <c r="B487" i="13"/>
  <c r="B488" i="13"/>
  <c r="B489" i="13"/>
  <c r="B490" i="13"/>
  <c r="B491" i="13"/>
  <c r="B492" i="13"/>
  <c r="B493" i="13"/>
  <c r="B494" i="13"/>
  <c r="B495" i="13"/>
  <c r="B496" i="13"/>
  <c r="B497" i="13"/>
  <c r="B498" i="13"/>
  <c r="B499" i="13"/>
  <c r="B500" i="13"/>
  <c r="B501" i="13"/>
  <c r="B502" i="13"/>
  <c r="B503" i="13"/>
  <c r="B504" i="13"/>
  <c r="B505" i="13"/>
  <c r="B506" i="13"/>
  <c r="B507" i="13"/>
  <c r="B508" i="13"/>
  <c r="B509" i="13"/>
  <c r="B510" i="13"/>
  <c r="B511" i="13"/>
  <c r="B512" i="13"/>
  <c r="B513" i="13"/>
  <c r="B514" i="13"/>
  <c r="B515" i="13"/>
  <c r="B516" i="13"/>
  <c r="B517" i="13"/>
  <c r="B518" i="13"/>
  <c r="B519" i="13"/>
  <c r="B520" i="13"/>
  <c r="B521" i="13"/>
  <c r="B522" i="13"/>
  <c r="B523" i="13"/>
  <c r="B524" i="13"/>
  <c r="B525" i="13"/>
  <c r="B526" i="13"/>
  <c r="B527" i="13"/>
  <c r="B528" i="13"/>
  <c r="B529" i="13"/>
  <c r="B530" i="13"/>
  <c r="B531" i="13"/>
  <c r="B532" i="13"/>
  <c r="B533" i="13"/>
  <c r="B534" i="13"/>
  <c r="B535" i="13"/>
  <c r="B536" i="13"/>
  <c r="B537" i="13"/>
  <c r="B538" i="13"/>
  <c r="B539" i="13"/>
  <c r="B540" i="13"/>
  <c r="B541" i="13"/>
  <c r="B542" i="13"/>
  <c r="B543" i="13"/>
  <c r="B544" i="13"/>
  <c r="B545" i="13"/>
  <c r="B546" i="13"/>
  <c r="B547" i="13"/>
  <c r="B548" i="13"/>
  <c r="B549" i="13"/>
  <c r="B550" i="13"/>
  <c r="B551" i="13"/>
  <c r="B552" i="13"/>
  <c r="B553" i="13"/>
  <c r="B554" i="13"/>
  <c r="B555" i="13"/>
  <c r="B556" i="13"/>
  <c r="B557" i="13"/>
  <c r="B558" i="13"/>
  <c r="B559" i="13"/>
  <c r="B560" i="13"/>
  <c r="B561" i="13"/>
  <c r="B562" i="13"/>
  <c r="B563" i="13"/>
  <c r="B564" i="13"/>
  <c r="B565" i="13"/>
  <c r="B566" i="13"/>
  <c r="B567" i="13"/>
  <c r="B568" i="13"/>
  <c r="B569" i="13"/>
  <c r="B570" i="13"/>
  <c r="B571" i="13"/>
  <c r="B572" i="13"/>
  <c r="B573" i="13"/>
  <c r="B574" i="13"/>
  <c r="B575" i="13"/>
  <c r="B576" i="13"/>
  <c r="B577" i="13"/>
  <c r="B578" i="13"/>
  <c r="B579" i="13"/>
  <c r="B580" i="13"/>
  <c r="B581" i="13"/>
  <c r="B582" i="13"/>
  <c r="B583" i="13"/>
  <c r="B584" i="13"/>
  <c r="B585" i="13"/>
  <c r="B586" i="13"/>
  <c r="B587" i="13"/>
  <c r="B588" i="13"/>
  <c r="B589" i="13"/>
  <c r="B590" i="13"/>
  <c r="B591" i="13"/>
  <c r="B592" i="13"/>
  <c r="B593" i="13"/>
  <c r="B594" i="13"/>
  <c r="B595" i="13"/>
  <c r="B596" i="13"/>
  <c r="B597" i="13"/>
  <c r="B598" i="13"/>
  <c r="B599" i="13"/>
  <c r="B600" i="13"/>
  <c r="B601" i="13"/>
  <c r="B602" i="13"/>
  <c r="B603" i="13"/>
  <c r="B604" i="13"/>
  <c r="B605" i="13"/>
  <c r="B606" i="13"/>
  <c r="B607" i="13"/>
  <c r="B608" i="13"/>
  <c r="B609" i="13"/>
  <c r="B610" i="13"/>
  <c r="B611" i="13"/>
  <c r="B612" i="13"/>
  <c r="B613" i="13"/>
  <c r="B614" i="13"/>
  <c r="B615" i="13"/>
  <c r="B616" i="13"/>
  <c r="B617" i="13"/>
  <c r="B618" i="13"/>
  <c r="B619" i="13"/>
  <c r="B620" i="13"/>
  <c r="B621" i="13"/>
  <c r="B622" i="13"/>
  <c r="B623" i="13"/>
  <c r="B624" i="13"/>
  <c r="B625" i="13"/>
  <c r="B626" i="13"/>
  <c r="B627" i="13"/>
  <c r="B628" i="13"/>
  <c r="B629" i="13"/>
  <c r="B630" i="13"/>
  <c r="B631" i="13"/>
  <c r="B632" i="13"/>
  <c r="B633" i="13"/>
  <c r="B634" i="13"/>
  <c r="B635" i="13"/>
  <c r="B636" i="13"/>
  <c r="B637" i="13"/>
  <c r="B638" i="13"/>
  <c r="B639" i="13"/>
  <c r="B640" i="13"/>
  <c r="B641" i="13"/>
  <c r="B642" i="13"/>
  <c r="B643" i="13"/>
  <c r="B644" i="13"/>
  <c r="B645" i="13"/>
  <c r="B646" i="13"/>
  <c r="B647" i="13"/>
  <c r="B648" i="13"/>
  <c r="B649" i="13"/>
  <c r="B650" i="13"/>
  <c r="B651" i="13"/>
  <c r="B652" i="13"/>
  <c r="B653" i="13"/>
  <c r="B654" i="13"/>
  <c r="B655" i="13"/>
  <c r="B656" i="13"/>
  <c r="B657" i="13"/>
  <c r="B658" i="13"/>
  <c r="B659" i="13"/>
  <c r="B660" i="13"/>
  <c r="B661" i="13"/>
  <c r="B662" i="13"/>
  <c r="B663" i="13"/>
  <c r="B664" i="13"/>
  <c r="B665" i="13"/>
  <c r="B666" i="13"/>
  <c r="B667" i="13"/>
  <c r="B668" i="13"/>
  <c r="B669" i="13"/>
  <c r="B670" i="13"/>
  <c r="B671" i="13"/>
  <c r="B672" i="13"/>
  <c r="B673" i="13"/>
  <c r="B674" i="13"/>
  <c r="B675" i="13"/>
  <c r="B676" i="13"/>
  <c r="B677" i="13"/>
  <c r="B678" i="13"/>
  <c r="B679" i="13"/>
  <c r="B680" i="13"/>
  <c r="B681" i="13"/>
  <c r="B682" i="13"/>
  <c r="B683" i="13"/>
  <c r="B684" i="13"/>
  <c r="B685" i="13"/>
  <c r="B686" i="13"/>
  <c r="B687" i="13"/>
  <c r="B688" i="13"/>
  <c r="B689" i="13"/>
  <c r="B690" i="13"/>
  <c r="B691" i="13"/>
  <c r="B692" i="13"/>
  <c r="B693" i="13"/>
  <c r="B694" i="13"/>
  <c r="B695" i="13"/>
  <c r="B696" i="13"/>
  <c r="B697" i="13"/>
  <c r="B698" i="13"/>
  <c r="B699" i="13"/>
  <c r="B700" i="13"/>
  <c r="B701" i="13"/>
  <c r="B702" i="13"/>
  <c r="B703" i="13"/>
  <c r="B704" i="13"/>
  <c r="B705" i="13"/>
  <c r="B706" i="13"/>
  <c r="B707" i="13"/>
  <c r="B708" i="13"/>
  <c r="B709" i="13"/>
  <c r="B710" i="13"/>
  <c r="B711" i="13"/>
  <c r="B712" i="13"/>
  <c r="B713" i="13"/>
  <c r="B714" i="13"/>
  <c r="B715" i="13"/>
  <c r="B716" i="13"/>
  <c r="B717" i="13"/>
  <c r="B718" i="13"/>
  <c r="B719" i="13"/>
  <c r="B720" i="13"/>
  <c r="B721" i="13"/>
  <c r="B722" i="13"/>
  <c r="B723" i="13"/>
  <c r="B724" i="13"/>
  <c r="B725" i="13"/>
  <c r="B726" i="13"/>
  <c r="B727" i="13"/>
  <c r="B728" i="13"/>
  <c r="B729" i="13"/>
  <c r="B730" i="13"/>
  <c r="B731" i="13"/>
  <c r="B732" i="13"/>
  <c r="B733" i="13"/>
  <c r="B734" i="13"/>
  <c r="B735" i="13"/>
  <c r="B736" i="13"/>
  <c r="B737" i="13"/>
  <c r="B738" i="13"/>
  <c r="B739" i="13"/>
  <c r="B740" i="13"/>
  <c r="B741" i="13"/>
  <c r="B742" i="13"/>
  <c r="B743" i="13"/>
  <c r="B744" i="13"/>
  <c r="B745" i="13"/>
  <c r="B746" i="13"/>
  <c r="B747" i="13"/>
  <c r="B748" i="13"/>
  <c r="B749" i="13"/>
  <c r="B750" i="13"/>
  <c r="B751" i="13"/>
  <c r="B752" i="13"/>
  <c r="B753" i="13"/>
  <c r="B754" i="13"/>
  <c r="B755" i="13"/>
  <c r="B756" i="13"/>
  <c r="B757" i="13"/>
  <c r="B758" i="13"/>
  <c r="B759" i="13"/>
  <c r="B760" i="13"/>
  <c r="B761" i="13"/>
  <c r="B762" i="13"/>
  <c r="B763" i="13"/>
  <c r="B764" i="13"/>
  <c r="B765" i="13"/>
  <c r="B766" i="13"/>
  <c r="B767" i="13"/>
  <c r="B768" i="13"/>
  <c r="B769" i="13"/>
  <c r="B770" i="13"/>
  <c r="B771" i="13"/>
  <c r="B772" i="13"/>
  <c r="B773" i="13"/>
  <c r="B774" i="13"/>
  <c r="B775" i="13"/>
  <c r="B776" i="13"/>
  <c r="B777" i="13"/>
  <c r="B778" i="13"/>
  <c r="B779" i="13"/>
  <c r="B780" i="13"/>
  <c r="B781" i="13"/>
  <c r="B782" i="13"/>
  <c r="B783" i="13"/>
  <c r="B784" i="13"/>
  <c r="B785" i="13"/>
  <c r="B786" i="13"/>
  <c r="B787" i="13"/>
  <c r="B788" i="13"/>
  <c r="B789" i="13"/>
  <c r="B790" i="13"/>
  <c r="B791" i="13"/>
  <c r="B792" i="13"/>
  <c r="B793" i="13"/>
  <c r="B794" i="13"/>
  <c r="B795" i="13"/>
  <c r="B796" i="13"/>
  <c r="B797" i="13"/>
  <c r="B798" i="13"/>
  <c r="B799" i="13"/>
  <c r="B800" i="13"/>
  <c r="B801" i="13"/>
  <c r="B802" i="13"/>
  <c r="B803" i="13"/>
  <c r="B804" i="13"/>
  <c r="B805" i="13"/>
  <c r="B806" i="13"/>
  <c r="B807" i="13"/>
  <c r="B808" i="13"/>
  <c r="B809" i="13"/>
  <c r="B810" i="13"/>
  <c r="B811" i="13"/>
  <c r="B812" i="13"/>
  <c r="B813" i="13"/>
  <c r="B814" i="13"/>
  <c r="B815" i="13"/>
  <c r="B816" i="13"/>
  <c r="B817" i="13"/>
  <c r="B818" i="13"/>
  <c r="B819" i="13"/>
  <c r="B820" i="13"/>
  <c r="B821" i="13"/>
  <c r="B822" i="13"/>
  <c r="B823" i="13"/>
  <c r="B824" i="13"/>
  <c r="B825" i="13"/>
  <c r="B826" i="13"/>
  <c r="B827" i="13"/>
  <c r="B828" i="13"/>
  <c r="B829" i="13"/>
  <c r="B830" i="13"/>
  <c r="B831" i="13"/>
  <c r="B832" i="13"/>
  <c r="B833" i="13"/>
  <c r="B834" i="13"/>
  <c r="B835" i="13"/>
  <c r="B836" i="13"/>
  <c r="B837" i="13"/>
  <c r="B838" i="13"/>
  <c r="B839" i="13"/>
  <c r="B840" i="13"/>
  <c r="B841" i="13"/>
  <c r="B842" i="13"/>
  <c r="B843" i="13"/>
  <c r="B844" i="13"/>
  <c r="B845" i="13"/>
  <c r="B846" i="13"/>
  <c r="B847" i="13"/>
  <c r="B848" i="13"/>
  <c r="B849" i="13"/>
  <c r="B850" i="13"/>
  <c r="B851" i="13"/>
  <c r="B852" i="13"/>
  <c r="B853" i="13"/>
  <c r="B854" i="13"/>
  <c r="B855" i="13"/>
  <c r="B856" i="13"/>
  <c r="B857" i="13"/>
  <c r="B858" i="13"/>
  <c r="B859" i="13"/>
  <c r="B860" i="13"/>
  <c r="B861" i="13"/>
  <c r="B862" i="13"/>
  <c r="B863" i="13"/>
  <c r="B864" i="13"/>
  <c r="B865" i="13"/>
  <c r="B866" i="13"/>
  <c r="B867" i="13"/>
  <c r="B868" i="13"/>
  <c r="B869" i="13"/>
  <c r="B870" i="13"/>
  <c r="B871" i="13"/>
  <c r="B872" i="13"/>
  <c r="B873" i="13"/>
  <c r="B874" i="13"/>
  <c r="B875" i="13"/>
  <c r="B876" i="13"/>
  <c r="B877" i="13"/>
  <c r="B878" i="13"/>
  <c r="B879" i="13"/>
  <c r="B880" i="13"/>
  <c r="B881" i="13"/>
  <c r="B882" i="13"/>
  <c r="B883" i="13"/>
  <c r="B884" i="13"/>
  <c r="B885" i="13"/>
  <c r="B886" i="13"/>
  <c r="B887" i="13"/>
  <c r="B888" i="13"/>
  <c r="B889" i="13"/>
  <c r="B890" i="13"/>
  <c r="B891" i="13"/>
  <c r="B892" i="13"/>
  <c r="B893" i="13"/>
  <c r="B894" i="13"/>
  <c r="B895" i="13"/>
  <c r="B896" i="13"/>
  <c r="B897" i="13"/>
  <c r="B898" i="13"/>
  <c r="B899" i="13"/>
  <c r="B900" i="13"/>
  <c r="B901" i="13"/>
  <c r="B902" i="13"/>
  <c r="B903" i="13"/>
  <c r="B904" i="13"/>
  <c r="B905" i="13"/>
  <c r="B906" i="13"/>
  <c r="B907" i="13"/>
  <c r="B908" i="13"/>
  <c r="B909" i="13"/>
  <c r="B910" i="13"/>
  <c r="B911" i="13"/>
  <c r="B912" i="13"/>
  <c r="B913" i="13"/>
  <c r="B914" i="13"/>
  <c r="B915" i="13"/>
  <c r="B916" i="13"/>
  <c r="B917" i="13"/>
  <c r="B918" i="13"/>
  <c r="B919" i="13"/>
  <c r="B920" i="13"/>
  <c r="B921" i="13"/>
  <c r="B922" i="13"/>
  <c r="B923" i="13"/>
  <c r="B924" i="13"/>
  <c r="B925" i="13"/>
  <c r="B926" i="13"/>
  <c r="B927" i="13"/>
  <c r="B928" i="13"/>
  <c r="B929" i="13"/>
  <c r="B930" i="13"/>
  <c r="B931" i="13"/>
  <c r="B932" i="13"/>
  <c r="B933" i="13"/>
  <c r="B934" i="13"/>
  <c r="B935" i="13"/>
  <c r="B936" i="13"/>
  <c r="B937" i="13"/>
  <c r="B938" i="13"/>
  <c r="B939" i="13"/>
  <c r="B940" i="13"/>
  <c r="B941" i="13"/>
  <c r="B942" i="13"/>
  <c r="B943" i="13"/>
  <c r="B944" i="13"/>
  <c r="B945" i="13"/>
  <c r="B946" i="13"/>
  <c r="B947" i="13"/>
  <c r="B948" i="13"/>
  <c r="B949" i="13"/>
  <c r="B950" i="13"/>
  <c r="B951" i="13"/>
  <c r="B952" i="13"/>
  <c r="B953" i="13"/>
  <c r="B954" i="13"/>
  <c r="B955" i="13"/>
  <c r="B956" i="13"/>
  <c r="B957" i="13"/>
  <c r="B958" i="13"/>
  <c r="B959" i="13"/>
  <c r="B960" i="13"/>
  <c r="B961" i="13"/>
  <c r="B962" i="13"/>
  <c r="B963" i="13"/>
  <c r="B964" i="13"/>
  <c r="B965" i="13"/>
  <c r="B966" i="13"/>
  <c r="B967" i="13"/>
  <c r="B968" i="13"/>
  <c r="B969" i="13"/>
  <c r="B970" i="13"/>
  <c r="B971" i="13"/>
  <c r="B972" i="13"/>
  <c r="B973" i="13"/>
  <c r="B974" i="13"/>
  <c r="B975" i="13"/>
  <c r="B976" i="13"/>
  <c r="B977" i="13"/>
  <c r="B978" i="13"/>
  <c r="B979" i="13"/>
  <c r="B980" i="13"/>
  <c r="B981" i="13"/>
  <c r="B982" i="13"/>
  <c r="B983" i="13"/>
  <c r="B984" i="13"/>
  <c r="B985" i="13"/>
  <c r="B986" i="13"/>
  <c r="B987" i="13"/>
  <c r="B988" i="13"/>
  <c r="B989" i="13"/>
  <c r="B990" i="13"/>
  <c r="B991" i="13"/>
  <c r="B992" i="13"/>
  <c r="B993" i="13"/>
  <c r="B994" i="13"/>
  <c r="B995" i="13"/>
  <c r="B996" i="13"/>
  <c r="B997" i="13"/>
  <c r="B998" i="13"/>
  <c r="B999" i="13"/>
  <c r="B1000" i="13"/>
  <c r="B1001" i="13"/>
  <c r="B1002" i="13"/>
  <c r="B1003" i="13"/>
  <c r="B1004" i="13"/>
  <c r="B1005" i="13"/>
  <c r="B1006" i="13"/>
  <c r="B1007" i="13"/>
  <c r="B1008" i="13"/>
  <c r="B1009" i="13"/>
  <c r="B1010" i="13"/>
  <c r="B1011" i="13"/>
  <c r="B1012" i="13"/>
  <c r="B1013" i="13"/>
  <c r="B1014" i="13"/>
  <c r="B1015" i="13"/>
  <c r="B1016" i="13"/>
  <c r="B1017" i="13"/>
  <c r="B1018" i="13"/>
  <c r="B1019" i="13"/>
  <c r="B1020" i="13"/>
  <c r="B1021" i="13"/>
  <c r="B1022" i="13"/>
  <c r="B1023" i="13"/>
  <c r="B1024" i="13"/>
  <c r="B1025" i="13"/>
  <c r="B1026" i="13"/>
  <c r="B1027" i="13"/>
  <c r="B1028" i="13"/>
  <c r="B1029" i="13"/>
  <c r="B1030" i="13"/>
  <c r="B1031" i="13"/>
  <c r="B1032" i="13"/>
  <c r="B1033" i="13"/>
  <c r="B1034" i="13"/>
  <c r="B1035" i="13"/>
  <c r="B1036" i="13"/>
  <c r="B1037" i="13"/>
  <c r="B1038" i="13"/>
  <c r="B1039" i="13"/>
  <c r="B1040" i="13"/>
  <c r="B1041" i="13"/>
  <c r="B1042" i="13"/>
  <c r="B1043" i="13"/>
  <c r="B1044" i="13"/>
  <c r="B1045" i="13"/>
  <c r="B1046" i="13"/>
  <c r="B1047" i="13"/>
  <c r="B1048" i="13"/>
  <c r="B1049" i="13"/>
  <c r="B1050" i="13"/>
  <c r="B1051" i="13"/>
  <c r="B1052" i="13"/>
  <c r="B1053" i="13"/>
  <c r="B1054" i="13"/>
  <c r="B1055" i="13"/>
  <c r="B1056" i="13"/>
  <c r="B1057" i="13"/>
  <c r="B1058" i="13"/>
  <c r="B1059" i="13"/>
  <c r="B1060" i="13"/>
  <c r="B1061" i="13"/>
  <c r="B1062" i="13"/>
  <c r="B1063" i="13"/>
  <c r="B1064" i="13"/>
  <c r="B1065" i="13"/>
  <c r="B1066" i="13"/>
  <c r="B1067" i="13"/>
  <c r="B1068" i="13"/>
  <c r="B1069" i="13"/>
  <c r="B1070" i="13"/>
  <c r="B1071" i="13"/>
  <c r="B1072" i="13"/>
  <c r="B1073" i="13"/>
  <c r="B1074" i="13"/>
  <c r="B1075" i="13"/>
  <c r="B1076" i="13"/>
  <c r="B1077" i="13"/>
  <c r="B1078" i="13"/>
  <c r="B1079" i="13"/>
  <c r="B1080" i="13"/>
  <c r="B1081" i="13"/>
  <c r="B1082" i="13"/>
  <c r="B1083" i="13"/>
  <c r="B1084" i="13"/>
  <c r="B1085" i="13"/>
  <c r="B1086" i="13"/>
  <c r="B1087" i="13"/>
  <c r="B1088" i="13"/>
  <c r="B1089" i="13"/>
  <c r="B1090" i="13"/>
  <c r="B1091" i="13"/>
  <c r="B1092" i="13"/>
  <c r="B1093" i="13"/>
  <c r="B1094" i="13"/>
  <c r="B1095" i="13"/>
  <c r="B1096" i="13"/>
  <c r="B1097" i="13"/>
  <c r="B1098" i="13"/>
  <c r="B1099" i="13"/>
  <c r="B1100" i="13"/>
  <c r="B1101" i="13"/>
  <c r="B1102" i="13"/>
  <c r="B1103" i="13"/>
  <c r="B1104" i="13"/>
  <c r="B1105" i="13"/>
  <c r="B1106" i="13"/>
  <c r="B1107" i="13"/>
  <c r="B1108" i="13"/>
  <c r="B1109" i="13"/>
  <c r="B1110" i="13"/>
  <c r="B1111" i="13"/>
  <c r="B1112" i="13"/>
  <c r="B1113" i="13"/>
  <c r="B1114" i="13"/>
  <c r="B1115" i="13"/>
  <c r="B1116" i="13"/>
  <c r="B1117" i="13"/>
  <c r="B1118" i="13"/>
  <c r="B1119" i="13"/>
  <c r="B1120" i="13"/>
  <c r="B1121" i="13"/>
  <c r="B1122" i="13"/>
  <c r="B1123" i="13"/>
  <c r="B1124" i="13"/>
  <c r="B1125" i="13"/>
  <c r="B1126" i="13"/>
  <c r="B1127" i="13"/>
  <c r="B1128" i="13"/>
  <c r="B1129" i="13"/>
  <c r="B1130" i="13"/>
  <c r="B1131" i="13"/>
  <c r="B1132" i="13"/>
  <c r="B1133" i="13"/>
  <c r="B1134" i="13"/>
  <c r="B1135" i="13"/>
  <c r="B1136" i="13"/>
  <c r="B1137" i="13"/>
  <c r="B1138" i="13"/>
  <c r="B1139" i="13"/>
  <c r="B1140" i="13"/>
  <c r="B1141" i="13"/>
  <c r="B1142" i="13"/>
  <c r="B1143" i="13"/>
  <c r="B1144" i="13"/>
  <c r="B1145" i="13"/>
  <c r="B1146" i="13"/>
  <c r="B1147" i="13"/>
  <c r="B1148" i="13"/>
  <c r="B1149" i="13"/>
  <c r="B1150" i="13"/>
  <c r="B1151" i="13"/>
  <c r="B1152" i="13"/>
  <c r="B1153" i="13"/>
  <c r="B1154" i="13"/>
  <c r="B1155" i="13"/>
  <c r="B1156" i="13"/>
  <c r="B1157" i="13"/>
  <c r="B1158" i="13"/>
  <c r="B1159" i="13"/>
  <c r="B1160" i="13"/>
  <c r="B1161" i="13"/>
  <c r="B1162" i="13"/>
  <c r="B1163" i="13"/>
  <c r="B1164" i="13"/>
  <c r="B1165" i="13"/>
  <c r="B1166" i="13"/>
  <c r="B1167" i="13"/>
  <c r="B1168" i="13"/>
  <c r="B1169" i="13"/>
  <c r="B1170" i="13"/>
  <c r="B1171" i="13"/>
  <c r="B1172" i="13"/>
  <c r="B1173" i="13"/>
  <c r="B1174" i="13"/>
  <c r="B1175" i="13"/>
  <c r="B1176" i="13"/>
  <c r="B1177" i="13"/>
  <c r="B1178" i="13"/>
  <c r="B1179" i="13"/>
  <c r="B1180" i="13"/>
  <c r="B1181" i="13"/>
  <c r="B1182" i="13"/>
  <c r="B1183" i="13"/>
  <c r="B1184" i="13"/>
  <c r="B1185" i="13"/>
  <c r="B1186" i="13"/>
  <c r="B1187" i="13"/>
  <c r="B1188" i="13"/>
  <c r="B1189" i="13"/>
  <c r="B1190" i="13"/>
  <c r="B1191" i="13"/>
  <c r="B1192" i="13"/>
  <c r="B1193" i="13"/>
  <c r="B1194" i="13"/>
  <c r="B1195" i="13"/>
  <c r="B1196" i="13"/>
  <c r="B1197" i="13"/>
  <c r="B1198" i="13"/>
  <c r="B1199" i="13"/>
  <c r="B1200" i="13"/>
  <c r="B1201" i="13"/>
  <c r="B1202" i="13"/>
  <c r="B1203" i="13"/>
  <c r="B1204" i="13"/>
  <c r="B1205" i="13"/>
  <c r="B1206" i="13"/>
  <c r="B1207" i="13"/>
  <c r="B1208" i="13"/>
  <c r="B1209" i="13"/>
  <c r="B1210" i="13"/>
  <c r="B1211" i="13"/>
  <c r="B1212" i="13"/>
  <c r="B1213" i="13"/>
  <c r="B1214" i="13"/>
  <c r="B1215" i="13"/>
  <c r="B1216" i="13"/>
  <c r="B1217" i="13"/>
  <c r="B1218" i="13"/>
  <c r="B1219" i="13"/>
  <c r="B1220" i="13"/>
  <c r="B1221" i="13"/>
  <c r="B1222" i="13"/>
  <c r="B1223" i="13"/>
  <c r="B1224" i="13"/>
  <c r="B1225" i="13"/>
  <c r="B1226" i="13"/>
  <c r="B1227" i="13"/>
  <c r="B1228" i="13"/>
  <c r="B1229" i="13"/>
  <c r="B1230" i="13"/>
  <c r="B1231" i="13"/>
  <c r="B1232" i="13"/>
  <c r="B1233" i="13"/>
  <c r="B1234" i="13"/>
  <c r="B1235" i="13"/>
  <c r="B1236" i="13"/>
  <c r="B1237" i="13"/>
  <c r="B1238" i="13"/>
  <c r="B1239" i="13"/>
  <c r="B1240" i="13"/>
  <c r="B1241" i="13"/>
  <c r="B1242" i="13"/>
  <c r="B1243" i="13"/>
  <c r="B1244" i="13"/>
  <c r="B1245" i="13"/>
  <c r="B1246" i="13"/>
  <c r="B1247" i="13"/>
  <c r="B1248" i="13"/>
  <c r="B1249" i="13"/>
  <c r="B1250" i="13"/>
  <c r="B1251" i="13"/>
  <c r="B1252" i="13"/>
  <c r="B1253" i="13"/>
  <c r="B1254" i="13"/>
  <c r="B1255" i="13"/>
  <c r="B1256" i="13"/>
  <c r="B1257" i="13"/>
  <c r="B1258" i="13"/>
  <c r="B1259" i="13"/>
  <c r="B1260" i="13"/>
  <c r="B1261" i="13"/>
  <c r="B1262" i="13"/>
  <c r="B1263" i="13"/>
  <c r="B1264" i="13"/>
  <c r="B1265" i="13"/>
  <c r="B1266" i="13"/>
  <c r="B1267" i="13"/>
  <c r="B1268" i="13"/>
  <c r="B1269" i="13"/>
  <c r="B1270" i="13"/>
  <c r="B1271" i="13"/>
  <c r="B1272" i="13"/>
  <c r="B1273" i="13"/>
  <c r="B1274" i="13"/>
  <c r="B1275" i="13"/>
  <c r="B1276" i="13"/>
  <c r="B1277" i="13"/>
  <c r="B1278" i="13"/>
  <c r="B1279" i="13"/>
  <c r="B1280" i="13"/>
  <c r="B1281" i="13"/>
  <c r="B1282" i="13"/>
  <c r="B1283" i="13"/>
  <c r="B1284" i="13"/>
  <c r="B1285" i="13"/>
  <c r="B1286" i="13"/>
  <c r="B1287" i="13"/>
  <c r="B1288" i="13"/>
  <c r="B1289" i="13"/>
  <c r="B1290" i="13"/>
  <c r="B1291" i="13"/>
  <c r="B1292" i="13"/>
  <c r="B1293" i="13"/>
  <c r="B1294" i="13"/>
  <c r="B1295" i="13"/>
  <c r="B1296" i="13"/>
  <c r="B1297" i="13"/>
  <c r="B1298" i="13"/>
  <c r="B1299" i="13"/>
  <c r="B1300" i="13"/>
  <c r="B1301" i="13"/>
  <c r="B1302" i="13"/>
  <c r="B1303" i="13"/>
  <c r="B1304" i="13"/>
  <c r="B1305" i="13"/>
  <c r="B1306" i="13"/>
  <c r="B1307" i="13"/>
  <c r="B1308" i="13"/>
  <c r="B1309" i="13"/>
  <c r="B1310" i="13"/>
  <c r="B1311" i="13"/>
  <c r="B1312" i="13"/>
  <c r="B1313" i="13"/>
  <c r="B1314" i="13"/>
  <c r="B1315" i="13"/>
  <c r="B1316" i="13"/>
  <c r="B1317" i="13"/>
  <c r="B1318" i="13"/>
  <c r="B1319" i="13"/>
  <c r="B1320" i="13"/>
  <c r="B1321" i="13"/>
  <c r="B1322" i="13"/>
  <c r="B1323" i="13"/>
  <c r="B1324" i="13"/>
  <c r="B1325" i="13"/>
  <c r="B1326" i="13"/>
  <c r="B1327" i="13"/>
  <c r="B1328" i="13"/>
  <c r="B1329" i="13"/>
  <c r="B1330" i="13"/>
  <c r="B1331" i="13"/>
  <c r="B1332" i="13"/>
  <c r="B1333" i="13"/>
  <c r="B1334" i="13"/>
  <c r="B1335" i="13"/>
  <c r="B1336" i="13"/>
  <c r="B1337" i="13"/>
  <c r="B1338" i="13"/>
  <c r="B1339" i="13"/>
  <c r="B1340" i="13"/>
  <c r="B1341" i="13"/>
  <c r="B1342" i="13"/>
  <c r="B1343" i="13"/>
  <c r="B1344" i="13"/>
  <c r="B1345" i="13"/>
  <c r="B1346" i="13"/>
  <c r="B1347" i="13"/>
  <c r="B1348" i="13"/>
  <c r="B1349" i="13"/>
  <c r="B1350" i="13"/>
  <c r="B1351" i="13"/>
  <c r="B1352" i="13"/>
  <c r="B1353" i="13"/>
  <c r="B1354" i="13"/>
  <c r="B1355" i="13"/>
  <c r="B1356" i="13"/>
  <c r="B1357" i="13"/>
  <c r="B1358" i="13"/>
  <c r="B1359" i="13"/>
  <c r="B1360" i="13"/>
  <c r="B1361" i="13"/>
  <c r="B1362" i="13"/>
  <c r="B1363" i="13"/>
  <c r="B1364" i="13"/>
  <c r="B1365" i="13"/>
  <c r="B1366" i="13"/>
  <c r="B1367" i="13"/>
  <c r="B1368" i="13"/>
  <c r="B1369" i="13"/>
  <c r="B1370" i="13"/>
  <c r="B1371" i="13"/>
  <c r="B1372" i="13"/>
  <c r="B1373" i="13"/>
  <c r="B1374" i="13"/>
  <c r="B1375" i="13"/>
  <c r="B1376" i="13"/>
  <c r="B1377" i="13"/>
  <c r="B1378" i="13"/>
  <c r="B1379" i="13"/>
  <c r="B1380" i="13"/>
  <c r="B1381" i="13"/>
  <c r="B1382" i="13"/>
  <c r="B1383" i="13"/>
  <c r="B1384" i="13"/>
  <c r="B1385" i="13"/>
  <c r="B1386" i="13"/>
  <c r="B1387" i="13"/>
  <c r="B1388" i="13"/>
  <c r="B1389" i="13"/>
  <c r="B1390" i="13"/>
  <c r="B1391" i="13"/>
  <c r="B1392" i="13"/>
  <c r="B1393" i="13"/>
  <c r="B1394" i="13"/>
  <c r="B1395" i="13"/>
  <c r="B1396" i="13"/>
  <c r="B1397" i="13"/>
  <c r="B1398" i="13"/>
  <c r="B1399" i="13"/>
  <c r="B1400" i="13"/>
  <c r="B1401" i="13"/>
  <c r="B1402" i="13"/>
  <c r="B1403" i="13"/>
  <c r="B1404" i="13"/>
  <c r="B1405" i="13"/>
  <c r="B1406" i="13"/>
  <c r="B1407" i="13"/>
  <c r="B1408" i="13"/>
  <c r="B1409" i="13"/>
  <c r="B1410" i="13"/>
  <c r="B1411" i="13"/>
  <c r="B1412" i="13"/>
  <c r="B1413" i="13"/>
  <c r="B1414" i="13"/>
  <c r="B1415" i="13"/>
  <c r="B1416" i="13"/>
  <c r="B1417" i="13"/>
  <c r="B1418" i="13"/>
  <c r="B1419" i="13"/>
  <c r="B1420" i="13"/>
  <c r="B1421" i="13"/>
  <c r="B1422" i="13"/>
  <c r="B1423" i="13"/>
  <c r="B1424" i="13"/>
  <c r="B1425" i="13"/>
  <c r="B1426" i="13"/>
  <c r="B1427" i="13"/>
  <c r="B1428" i="13"/>
  <c r="B1429" i="13"/>
  <c r="B1430" i="13"/>
  <c r="B1431" i="13"/>
  <c r="B1432" i="13"/>
  <c r="B1433" i="13"/>
  <c r="B1434" i="13"/>
  <c r="B1435" i="13"/>
  <c r="B1436" i="13"/>
  <c r="B1437" i="13"/>
  <c r="B1438" i="13"/>
  <c r="B1439" i="13"/>
  <c r="B1440" i="13"/>
  <c r="B1441" i="13"/>
  <c r="B1442" i="13"/>
  <c r="B1443" i="13"/>
  <c r="B1444" i="13"/>
  <c r="B1445" i="13"/>
  <c r="B1446" i="13"/>
  <c r="B1447" i="13"/>
  <c r="B1448" i="13"/>
  <c r="B1449" i="13"/>
  <c r="B1450" i="13"/>
  <c r="B1451" i="13"/>
  <c r="B1452" i="13"/>
  <c r="B1453" i="13"/>
  <c r="B1454" i="13"/>
  <c r="B1455" i="13"/>
  <c r="B1456" i="13"/>
  <c r="B1457" i="13"/>
  <c r="B1458" i="13"/>
  <c r="B1459" i="13"/>
  <c r="B1460" i="13"/>
  <c r="B1461" i="13"/>
  <c r="B1462" i="13"/>
  <c r="B1463" i="13"/>
  <c r="B1464" i="13"/>
  <c r="B1465" i="13"/>
  <c r="B1466" i="13"/>
  <c r="B1467" i="13"/>
  <c r="B1468" i="13"/>
  <c r="B1469" i="13"/>
  <c r="B1470" i="13"/>
  <c r="B1471" i="13"/>
  <c r="B1472" i="13"/>
  <c r="B1473" i="13"/>
  <c r="B1474" i="13"/>
  <c r="B1475" i="13"/>
  <c r="B1476" i="13"/>
  <c r="B1477" i="13"/>
  <c r="B1478" i="13"/>
  <c r="B1479" i="13"/>
  <c r="B1480" i="13"/>
  <c r="B1481" i="13"/>
  <c r="B1482" i="13"/>
  <c r="B1483" i="13"/>
  <c r="B1484" i="13"/>
  <c r="B1485" i="13"/>
  <c r="B1486" i="13"/>
  <c r="B1487" i="13"/>
  <c r="B1488" i="13"/>
  <c r="B1489" i="13"/>
  <c r="B1490" i="13"/>
  <c r="B1491" i="13"/>
  <c r="B1492" i="13"/>
  <c r="B1493" i="13"/>
  <c r="B1494" i="13"/>
  <c r="B1495" i="13"/>
  <c r="B1496" i="13"/>
  <c r="B1497" i="13"/>
  <c r="B1498" i="13"/>
  <c r="B1499" i="13"/>
  <c r="B1500" i="13"/>
  <c r="B1501" i="13"/>
  <c r="B1502" i="13"/>
  <c r="B1503" i="13"/>
  <c r="B1504" i="13"/>
  <c r="B1505" i="13"/>
  <c r="B1506" i="13"/>
  <c r="B1507" i="13"/>
  <c r="B1508" i="13"/>
  <c r="B1509" i="13"/>
  <c r="B1510" i="13"/>
  <c r="B1511" i="13"/>
  <c r="B1512" i="13"/>
  <c r="B1513" i="13"/>
  <c r="B1514" i="13"/>
  <c r="B1515" i="13"/>
  <c r="B1516" i="13"/>
  <c r="B1517" i="13"/>
  <c r="B1518" i="13"/>
  <c r="B1519" i="13"/>
  <c r="B1520" i="13"/>
  <c r="B1521" i="13"/>
  <c r="B1522" i="13"/>
  <c r="B1523" i="13"/>
  <c r="B1524" i="13"/>
  <c r="B1525" i="13"/>
  <c r="B1526" i="13"/>
  <c r="B1527" i="13"/>
  <c r="B1528" i="13"/>
  <c r="B1529" i="13"/>
  <c r="B1530" i="13"/>
  <c r="B1531" i="13"/>
  <c r="B1532" i="13"/>
  <c r="B1533" i="13"/>
  <c r="B1534" i="13"/>
  <c r="B1535" i="13"/>
  <c r="B1536" i="13"/>
  <c r="B1537" i="13"/>
  <c r="B1538" i="13"/>
  <c r="B1539" i="13"/>
  <c r="B1540" i="13"/>
  <c r="B1541" i="13"/>
  <c r="B1542" i="13"/>
  <c r="B1543" i="13"/>
  <c r="B1544" i="13"/>
  <c r="B1545" i="13"/>
  <c r="B1546" i="13"/>
  <c r="B1547" i="13"/>
  <c r="B1548" i="13"/>
  <c r="B1549" i="13"/>
  <c r="B1550" i="13"/>
  <c r="B1551" i="13"/>
  <c r="B1552" i="13"/>
  <c r="B1553" i="13"/>
  <c r="B1554" i="13"/>
  <c r="B1555" i="13"/>
  <c r="B1556" i="13"/>
  <c r="B1557" i="13"/>
  <c r="B1558" i="13"/>
  <c r="B1559" i="13"/>
  <c r="B1560" i="13"/>
  <c r="B1561" i="13"/>
  <c r="B1562" i="13"/>
  <c r="B1563" i="13"/>
  <c r="B1564" i="13"/>
  <c r="B1565" i="13"/>
  <c r="B1566" i="13"/>
  <c r="B1567" i="13"/>
  <c r="B1568" i="13"/>
  <c r="B1569" i="13"/>
  <c r="B1570" i="13"/>
  <c r="B1571" i="13"/>
  <c r="B1572" i="13"/>
  <c r="B1573" i="13"/>
  <c r="B1574" i="13"/>
  <c r="B1575" i="13"/>
  <c r="B1576" i="13"/>
  <c r="B1577" i="13"/>
  <c r="B1578" i="13"/>
  <c r="B1579" i="13"/>
  <c r="B1580" i="13"/>
  <c r="B1581" i="13"/>
  <c r="B1582" i="13"/>
  <c r="B1583" i="13"/>
  <c r="B1584" i="13"/>
  <c r="B1585" i="13"/>
  <c r="B1586" i="13"/>
  <c r="B1587" i="13"/>
  <c r="B1588" i="13"/>
  <c r="B1589" i="13"/>
  <c r="B1590" i="13"/>
  <c r="B1591" i="13"/>
  <c r="B1592" i="13"/>
  <c r="B1593" i="13"/>
  <c r="B1594" i="13"/>
  <c r="B1595" i="13"/>
  <c r="B1596" i="13"/>
  <c r="B1597" i="13"/>
  <c r="B1598" i="13"/>
  <c r="B1599" i="13"/>
  <c r="B1600" i="13"/>
  <c r="B1601" i="13"/>
  <c r="B1602" i="13"/>
  <c r="B1603" i="13"/>
  <c r="B1604" i="13"/>
  <c r="B1605" i="13"/>
  <c r="B1606" i="13"/>
  <c r="B1607" i="13"/>
  <c r="B1608" i="13"/>
  <c r="B1609" i="13"/>
  <c r="B1610" i="13"/>
  <c r="B1611" i="13"/>
  <c r="B1612" i="13"/>
  <c r="B1613" i="13"/>
  <c r="B1614" i="13"/>
  <c r="B1615" i="13"/>
  <c r="B1616" i="13"/>
  <c r="B1617" i="13"/>
  <c r="B1618" i="13"/>
  <c r="B1619" i="13"/>
  <c r="B1620" i="13"/>
  <c r="B1621" i="13"/>
  <c r="B1622" i="13"/>
  <c r="B1623" i="13"/>
  <c r="B1624" i="13"/>
  <c r="B1625" i="13"/>
  <c r="B1626" i="13"/>
  <c r="B1627" i="13"/>
  <c r="B1628" i="13"/>
  <c r="B1629" i="13"/>
  <c r="B1630" i="13"/>
  <c r="B1631" i="13"/>
  <c r="B1632" i="13"/>
  <c r="B1633" i="13"/>
  <c r="B1634" i="13"/>
  <c r="B1635" i="13"/>
  <c r="B1636" i="13"/>
  <c r="B1637" i="13"/>
  <c r="B1638" i="13"/>
  <c r="B1639" i="13"/>
  <c r="B1640" i="13"/>
  <c r="B1641" i="13"/>
  <c r="B1642" i="13"/>
  <c r="B1643" i="13"/>
  <c r="B1644" i="13"/>
  <c r="B1645" i="13"/>
  <c r="B1646" i="13"/>
  <c r="B1647" i="13"/>
  <c r="B1648" i="13"/>
  <c r="B1649" i="13"/>
  <c r="B1650" i="13"/>
  <c r="B1651" i="13"/>
  <c r="B1652" i="13"/>
  <c r="B1653" i="13"/>
  <c r="B1654" i="13"/>
  <c r="B1655" i="13"/>
  <c r="B1656" i="13"/>
  <c r="B1657" i="13"/>
  <c r="B1658" i="13"/>
  <c r="B1659" i="13"/>
  <c r="B1660" i="13"/>
  <c r="B1661" i="13"/>
  <c r="B1662" i="13"/>
  <c r="B1663" i="13"/>
  <c r="B1664" i="13"/>
  <c r="B1665" i="13"/>
  <c r="B1666" i="13"/>
  <c r="B1667" i="13"/>
  <c r="B1668" i="13"/>
  <c r="B1669" i="13"/>
  <c r="B1670" i="13"/>
  <c r="B1671" i="13"/>
  <c r="B1672" i="13"/>
  <c r="B1673" i="13"/>
  <c r="B1674" i="13"/>
  <c r="B1675" i="13"/>
  <c r="B1676" i="13"/>
  <c r="B1677" i="13"/>
  <c r="B1678" i="13"/>
  <c r="B1679" i="13"/>
  <c r="B1680" i="13"/>
  <c r="B1681" i="13"/>
  <c r="B1682" i="13"/>
  <c r="B1683" i="13"/>
  <c r="B1684" i="13"/>
  <c r="B1685" i="13"/>
  <c r="B1686" i="13"/>
  <c r="B1687" i="13"/>
  <c r="B1688" i="13"/>
  <c r="B1689" i="13"/>
  <c r="B1690" i="13"/>
  <c r="B1691" i="13"/>
  <c r="B1692" i="13"/>
  <c r="B1693" i="13"/>
  <c r="B1694" i="13"/>
  <c r="B1695" i="13"/>
  <c r="B1696" i="13"/>
  <c r="B1697" i="13"/>
  <c r="B1698" i="13"/>
  <c r="B1699" i="13"/>
  <c r="B1700" i="13"/>
  <c r="B1701" i="13"/>
  <c r="B1702" i="13"/>
  <c r="B1703" i="13"/>
  <c r="B1704" i="13"/>
  <c r="B1705" i="13"/>
  <c r="B1706" i="13"/>
  <c r="B1707" i="13"/>
  <c r="B1708" i="13"/>
  <c r="B1709" i="13"/>
  <c r="B1710" i="13"/>
  <c r="B1711" i="13"/>
  <c r="B1712" i="13"/>
  <c r="B1713" i="13"/>
  <c r="B1714" i="13"/>
  <c r="B1715" i="13"/>
  <c r="B1716" i="13"/>
  <c r="B1717" i="13"/>
  <c r="B1718" i="13"/>
  <c r="B1719" i="13"/>
  <c r="B1720" i="13"/>
  <c r="B1721" i="13"/>
  <c r="B1722" i="13"/>
  <c r="B1723" i="13"/>
  <c r="B1724" i="13"/>
  <c r="B1725" i="13"/>
  <c r="B1726" i="13"/>
  <c r="B1727" i="13"/>
  <c r="B1728" i="13"/>
  <c r="B1729" i="13"/>
  <c r="B1730" i="13"/>
  <c r="B1731" i="13"/>
  <c r="B1732" i="13"/>
  <c r="B1733" i="13"/>
  <c r="B1734" i="13"/>
  <c r="B1735" i="13"/>
  <c r="B1736" i="13"/>
  <c r="B1737" i="13"/>
  <c r="B1738" i="13"/>
  <c r="B1739" i="13"/>
  <c r="B1740" i="13"/>
  <c r="B1741" i="13"/>
  <c r="B1742" i="13"/>
  <c r="B1743" i="13"/>
  <c r="B1744" i="13"/>
  <c r="B1745" i="13"/>
  <c r="B1746" i="13"/>
  <c r="B1747" i="13"/>
  <c r="B1748" i="13"/>
  <c r="B1749" i="13"/>
  <c r="B1750" i="13"/>
  <c r="B1751" i="13"/>
  <c r="B1752" i="13"/>
  <c r="B1753" i="13"/>
  <c r="B1754" i="13"/>
  <c r="B1755" i="13"/>
  <c r="B1756" i="13"/>
  <c r="B1757" i="13"/>
  <c r="B1758" i="13"/>
  <c r="B1759" i="13"/>
  <c r="B1760" i="13"/>
  <c r="B1761" i="13"/>
  <c r="B1762" i="13"/>
  <c r="B1763" i="13"/>
  <c r="B1764" i="13"/>
  <c r="B1765" i="13"/>
  <c r="B1766" i="13"/>
  <c r="B1767" i="13"/>
  <c r="B1768" i="13"/>
  <c r="B1769" i="13"/>
  <c r="B1770" i="13"/>
  <c r="B1771" i="13"/>
  <c r="B1772" i="13"/>
  <c r="B1773" i="13"/>
  <c r="B1774" i="13"/>
  <c r="B1775" i="13"/>
  <c r="B1776" i="13"/>
  <c r="B1777" i="13"/>
  <c r="B1778" i="13"/>
  <c r="B1779" i="13"/>
  <c r="B1780" i="13"/>
  <c r="B1781" i="13"/>
  <c r="B1782" i="13"/>
  <c r="B1783" i="13"/>
  <c r="B1784" i="13"/>
  <c r="B1785" i="13"/>
  <c r="B1786" i="13"/>
  <c r="B1787" i="13"/>
  <c r="B1788" i="13"/>
  <c r="B1789" i="13"/>
  <c r="B1790" i="13"/>
  <c r="B1791" i="13"/>
  <c r="B1792" i="13"/>
  <c r="B1793" i="13"/>
  <c r="B1794" i="13"/>
  <c r="B1795" i="13"/>
  <c r="B1796" i="13"/>
  <c r="B1797" i="13"/>
  <c r="B1798" i="13"/>
  <c r="B1799" i="13"/>
  <c r="B1800" i="13"/>
  <c r="B1801" i="13"/>
  <c r="B1802" i="13"/>
  <c r="B1803" i="13"/>
  <c r="B1804" i="13"/>
  <c r="B1805" i="13"/>
  <c r="B1806" i="13"/>
  <c r="B1807" i="13"/>
  <c r="B1808" i="13"/>
  <c r="B1809" i="13"/>
  <c r="B1810" i="13"/>
  <c r="B1811" i="13"/>
  <c r="B1812" i="13"/>
  <c r="B1813" i="13"/>
  <c r="B1814" i="13"/>
  <c r="B1815" i="13"/>
  <c r="B1816" i="13"/>
  <c r="B1817" i="13"/>
  <c r="B1818" i="13"/>
  <c r="B1819" i="13"/>
  <c r="B1820" i="13"/>
  <c r="B1821" i="13"/>
  <c r="B1822" i="13"/>
  <c r="B1823" i="13"/>
  <c r="B1824" i="13"/>
  <c r="B1825" i="13"/>
  <c r="B1826" i="13"/>
  <c r="B1827" i="13"/>
  <c r="B1828" i="13"/>
  <c r="B1829" i="13"/>
  <c r="B1830" i="13"/>
  <c r="B1831" i="13"/>
  <c r="B1832" i="13"/>
  <c r="B1833" i="13"/>
  <c r="B1834" i="13"/>
  <c r="B1835" i="13"/>
  <c r="B1836" i="13"/>
  <c r="B1837" i="13"/>
  <c r="B1838" i="13"/>
  <c r="B1839" i="13"/>
  <c r="B1840" i="13"/>
  <c r="B1841" i="13"/>
  <c r="B1842" i="13"/>
  <c r="B1843" i="13"/>
  <c r="B1844" i="13"/>
  <c r="B1845" i="13"/>
  <c r="B1846" i="13"/>
  <c r="B1847" i="13"/>
  <c r="B1848" i="13"/>
  <c r="B1849" i="13"/>
  <c r="B1850" i="13"/>
  <c r="B1851" i="13"/>
  <c r="B1852" i="13"/>
  <c r="B1853" i="13"/>
  <c r="B1854" i="13"/>
  <c r="B1855" i="13"/>
  <c r="B1856" i="13"/>
  <c r="B1857" i="13"/>
  <c r="B1858" i="13"/>
  <c r="B1859" i="13"/>
  <c r="B1860" i="13"/>
  <c r="B1861" i="13"/>
  <c r="B1862" i="13"/>
  <c r="B1863" i="13"/>
  <c r="B1864" i="13"/>
  <c r="B1865" i="13"/>
  <c r="B1866" i="13"/>
  <c r="B1867" i="13"/>
  <c r="B1868" i="13"/>
  <c r="B1869" i="13"/>
  <c r="B1870" i="13"/>
  <c r="B1871" i="13"/>
  <c r="B1872" i="13"/>
  <c r="B1873" i="13"/>
  <c r="B1874" i="13"/>
  <c r="B1875" i="13"/>
  <c r="B1876" i="13"/>
  <c r="B1877" i="13"/>
  <c r="B1878" i="13"/>
  <c r="B1879" i="13"/>
  <c r="B1880" i="13"/>
  <c r="B1881" i="13"/>
  <c r="B1882" i="13"/>
  <c r="B1883" i="13"/>
  <c r="B1884" i="13"/>
  <c r="B1885" i="13"/>
  <c r="B1886" i="13"/>
  <c r="B1887" i="13"/>
  <c r="B1888" i="13"/>
  <c r="B1889" i="13"/>
  <c r="B1890" i="13"/>
  <c r="B1891" i="13"/>
  <c r="B1892" i="13"/>
  <c r="B1893" i="13"/>
  <c r="B1894" i="13"/>
  <c r="B1895" i="13"/>
  <c r="B1896" i="13"/>
  <c r="B1897" i="13"/>
  <c r="B1898" i="13"/>
  <c r="B1899" i="13"/>
  <c r="B1900" i="13"/>
  <c r="B1901" i="13"/>
  <c r="B1902" i="13"/>
  <c r="B1903" i="13"/>
  <c r="B1904" i="13"/>
  <c r="B1905" i="13"/>
  <c r="B1906" i="13"/>
  <c r="B1907" i="13"/>
  <c r="B1908" i="13"/>
  <c r="B1909" i="13"/>
  <c r="B1910" i="13"/>
  <c r="B1911" i="13"/>
  <c r="B1912" i="13"/>
  <c r="B1913" i="13"/>
  <c r="B1914" i="13"/>
  <c r="B1915" i="13"/>
  <c r="B1916" i="13"/>
  <c r="B1917" i="13"/>
  <c r="B1918" i="13"/>
  <c r="B1919" i="13"/>
  <c r="B1920" i="13"/>
  <c r="B1921" i="13"/>
  <c r="B1922" i="13"/>
  <c r="B1923" i="13"/>
  <c r="B1924" i="13"/>
  <c r="B1925" i="13"/>
  <c r="B1926" i="13"/>
  <c r="B1927" i="13"/>
  <c r="B1928" i="13"/>
  <c r="B1929" i="13"/>
  <c r="B1930" i="13"/>
  <c r="B1931" i="13"/>
  <c r="B1932" i="13"/>
  <c r="B1933" i="13"/>
  <c r="B1934" i="13"/>
  <c r="B1935" i="13"/>
  <c r="B1936" i="13"/>
  <c r="B1937" i="13"/>
  <c r="B1938" i="13"/>
  <c r="B1939" i="13"/>
  <c r="B1940" i="13"/>
  <c r="B1941" i="13"/>
  <c r="B1942" i="13"/>
  <c r="B1943" i="13"/>
  <c r="B1944" i="13"/>
  <c r="B1945" i="13"/>
  <c r="B1946" i="13"/>
  <c r="B1947" i="13"/>
  <c r="B1948" i="13"/>
  <c r="B1949" i="13"/>
  <c r="B1950" i="13"/>
  <c r="B1951" i="13"/>
  <c r="B1952" i="13"/>
  <c r="B1953" i="13"/>
  <c r="B1954" i="13"/>
  <c r="B1955" i="13"/>
  <c r="B1956" i="13"/>
  <c r="B1957" i="13"/>
  <c r="B1958" i="13"/>
  <c r="B1959" i="13"/>
  <c r="B1960" i="13"/>
  <c r="B1961" i="13"/>
  <c r="B1962" i="13"/>
  <c r="B1963" i="13"/>
  <c r="B1964" i="13"/>
  <c r="B1965" i="13"/>
  <c r="B1966" i="13"/>
  <c r="B1967" i="13"/>
  <c r="B1968" i="13"/>
  <c r="B1969" i="13"/>
  <c r="B1970" i="13"/>
  <c r="B1971" i="13"/>
  <c r="B1972" i="13"/>
  <c r="B1973" i="13"/>
  <c r="B1974" i="13"/>
  <c r="B1975" i="13"/>
  <c r="B1976" i="13"/>
  <c r="B1977" i="13"/>
  <c r="B1978" i="13"/>
  <c r="B1979" i="13"/>
  <c r="B1980" i="13"/>
  <c r="B1981" i="13"/>
  <c r="B1982" i="13"/>
  <c r="B1983" i="13"/>
  <c r="B1984" i="13"/>
  <c r="B1985" i="13"/>
  <c r="B1986" i="13"/>
  <c r="B1987" i="13"/>
  <c r="B1988" i="13"/>
  <c r="B1989" i="13"/>
  <c r="B1990" i="13"/>
  <c r="B1991" i="13"/>
  <c r="B1992" i="13"/>
  <c r="B1993" i="13"/>
  <c r="B1994" i="13"/>
  <c r="B1995" i="13"/>
  <c r="B1996" i="13"/>
  <c r="B1997" i="13"/>
  <c r="B1998" i="13"/>
  <c r="B1999" i="13"/>
  <c r="B2000" i="13"/>
  <c r="B2001" i="13"/>
  <c r="B2002" i="13"/>
  <c r="B2003" i="13"/>
  <c r="B2004" i="13"/>
  <c r="B2005" i="13"/>
  <c r="B2006" i="13"/>
  <c r="B2007" i="13"/>
  <c r="B2008" i="13"/>
  <c r="B2009" i="13"/>
  <c r="B2010" i="13"/>
  <c r="B2011" i="13"/>
  <c r="B2012" i="13"/>
  <c r="B2013" i="13"/>
  <c r="B2014" i="13"/>
  <c r="B2015" i="13"/>
  <c r="B2016" i="13"/>
  <c r="B2017" i="13"/>
  <c r="B2018" i="13"/>
  <c r="B2019" i="13"/>
  <c r="B2020" i="13"/>
  <c r="B2021" i="13"/>
  <c r="B2022" i="13"/>
  <c r="B2023" i="13"/>
  <c r="B2024" i="13"/>
  <c r="B2025" i="13"/>
  <c r="B2026" i="13"/>
  <c r="B2027" i="13"/>
  <c r="B2028" i="13"/>
  <c r="B2029" i="13"/>
  <c r="B2030" i="13"/>
  <c r="B2031" i="13"/>
  <c r="B2032" i="13"/>
  <c r="B2033" i="13"/>
  <c r="B2034" i="13"/>
  <c r="B2035" i="13"/>
  <c r="B2036" i="13"/>
  <c r="B2037" i="13"/>
  <c r="B2038" i="13"/>
  <c r="B2039" i="13"/>
  <c r="B2040" i="13"/>
  <c r="B2041" i="13"/>
  <c r="B2042" i="13"/>
  <c r="B2043" i="13"/>
  <c r="B2044" i="13"/>
  <c r="B2045" i="13"/>
  <c r="B2046" i="13"/>
  <c r="B2047" i="13"/>
  <c r="B2048" i="13"/>
  <c r="B2049" i="13"/>
  <c r="B2050" i="13"/>
  <c r="B2051" i="13"/>
  <c r="B2052" i="13"/>
  <c r="B2053" i="13"/>
  <c r="B2054" i="13"/>
  <c r="B2055" i="13"/>
  <c r="B2056" i="13"/>
  <c r="B2057" i="13"/>
  <c r="B2058" i="13"/>
  <c r="B2059" i="13"/>
  <c r="B2060" i="13"/>
  <c r="B2061" i="13"/>
  <c r="B2062" i="13"/>
  <c r="B2063" i="13"/>
  <c r="B2064" i="13"/>
  <c r="B2065" i="13"/>
  <c r="B2066" i="13"/>
  <c r="B2067" i="13"/>
  <c r="B2068" i="13"/>
  <c r="B2069" i="13"/>
  <c r="B2070" i="13"/>
  <c r="B2071" i="13"/>
  <c r="B2072" i="13"/>
  <c r="B2073" i="13"/>
  <c r="B2074" i="13"/>
  <c r="B2075" i="13"/>
  <c r="B2076" i="13"/>
  <c r="B2077" i="13"/>
  <c r="B2078" i="13"/>
  <c r="B2079" i="13"/>
  <c r="B2080" i="13"/>
  <c r="B2081" i="13"/>
  <c r="B2082" i="13"/>
  <c r="B2083" i="13"/>
  <c r="B2084" i="13"/>
  <c r="B2085" i="13"/>
  <c r="B2086" i="13"/>
  <c r="B2087" i="13"/>
  <c r="B2088" i="13"/>
  <c r="B2089" i="13"/>
  <c r="B2090" i="13"/>
  <c r="B2091" i="13"/>
  <c r="B2092" i="13"/>
  <c r="B2093" i="13"/>
  <c r="B2094" i="13"/>
  <c r="B2095" i="13"/>
  <c r="B2096" i="13"/>
  <c r="B2097" i="13"/>
  <c r="B2098" i="13"/>
  <c r="B2099" i="13"/>
  <c r="B2100" i="13"/>
  <c r="B2101" i="13"/>
  <c r="B2102" i="13"/>
  <c r="B2103" i="13"/>
  <c r="B2104" i="13"/>
  <c r="B2105" i="13"/>
  <c r="B2106" i="13"/>
  <c r="B2107" i="13"/>
  <c r="B2108" i="13"/>
  <c r="B2109" i="13"/>
  <c r="B2110" i="13"/>
  <c r="B2111" i="13"/>
  <c r="B2112" i="13"/>
  <c r="B2113" i="13"/>
  <c r="B2114" i="13"/>
  <c r="B2115" i="13"/>
  <c r="B2116" i="13"/>
  <c r="B2117" i="13"/>
  <c r="B2118" i="13"/>
  <c r="B2119" i="13"/>
  <c r="B2120" i="13"/>
  <c r="B2121" i="13"/>
  <c r="B2122" i="13"/>
  <c r="B2123" i="13"/>
  <c r="B2124" i="13"/>
  <c r="B2125" i="13"/>
  <c r="B2126" i="13"/>
  <c r="B2127" i="13"/>
  <c r="B2128" i="13"/>
  <c r="B2129" i="13"/>
  <c r="B2130" i="13"/>
  <c r="B2131" i="13"/>
  <c r="B2132" i="13"/>
  <c r="B2133" i="13"/>
  <c r="B2134" i="13"/>
  <c r="B2135" i="13"/>
  <c r="B2136" i="13"/>
  <c r="B2137" i="13"/>
  <c r="B2138" i="13"/>
  <c r="B2139" i="13"/>
  <c r="B2140" i="13"/>
  <c r="B2141" i="13"/>
  <c r="B2142" i="13"/>
  <c r="B2143" i="13"/>
  <c r="B2144" i="13"/>
  <c r="B2145" i="13"/>
  <c r="B2146" i="13"/>
  <c r="B2147" i="13"/>
  <c r="B2148" i="13"/>
  <c r="B2149" i="13"/>
  <c r="B2150" i="13"/>
  <c r="B2151" i="13"/>
  <c r="B2152" i="13"/>
  <c r="B2153" i="13"/>
  <c r="B2154" i="13"/>
  <c r="B2155" i="13"/>
  <c r="B2156" i="13"/>
  <c r="B2157" i="13"/>
  <c r="B2158" i="13"/>
  <c r="B2159" i="13"/>
  <c r="B2160" i="13"/>
  <c r="B2161" i="13"/>
  <c r="B2162" i="13"/>
  <c r="B2163" i="13"/>
  <c r="B2164" i="13"/>
  <c r="B2165" i="13"/>
  <c r="B2166" i="13"/>
  <c r="B2167" i="13"/>
  <c r="B2168" i="13"/>
  <c r="B2169" i="13"/>
  <c r="B2170" i="13"/>
  <c r="B2171" i="13"/>
  <c r="B2172" i="13"/>
  <c r="B2173" i="13"/>
  <c r="B2174" i="13"/>
  <c r="B2175" i="13"/>
  <c r="B2176" i="13"/>
  <c r="B2177" i="13"/>
  <c r="B2178" i="13"/>
  <c r="B2179" i="13"/>
  <c r="B2180" i="13"/>
  <c r="B2181" i="13"/>
  <c r="B2182" i="13"/>
  <c r="B2183" i="13"/>
  <c r="B2184" i="13"/>
  <c r="B2185" i="13"/>
  <c r="B2186" i="13"/>
  <c r="B2187" i="13"/>
  <c r="B2188" i="13"/>
  <c r="B2189" i="13"/>
  <c r="B2190" i="13"/>
  <c r="B2191" i="13"/>
  <c r="B2192" i="13"/>
  <c r="B2193" i="13"/>
  <c r="B2194" i="13"/>
  <c r="B2195" i="13"/>
  <c r="B2196" i="13"/>
  <c r="B2197" i="13"/>
  <c r="B2198" i="13"/>
  <c r="B2199" i="13"/>
  <c r="B2200" i="13"/>
  <c r="B2201" i="13"/>
  <c r="B2202" i="13"/>
  <c r="B2203" i="13"/>
  <c r="B2204" i="13"/>
  <c r="B2205" i="13"/>
  <c r="B2206" i="13"/>
  <c r="B2207" i="13"/>
  <c r="B2208" i="13"/>
  <c r="B2209" i="13"/>
  <c r="B2210" i="13"/>
  <c r="B2211" i="13"/>
  <c r="B2212" i="13"/>
  <c r="B2213" i="13"/>
  <c r="B2214" i="13"/>
  <c r="B2215" i="13"/>
  <c r="B2216" i="13"/>
  <c r="B2217" i="13"/>
  <c r="B2218" i="13"/>
  <c r="B2219" i="13"/>
  <c r="B2220" i="13"/>
  <c r="B2221" i="13"/>
  <c r="B2222" i="13"/>
  <c r="B2223" i="13"/>
  <c r="B2224" i="13"/>
  <c r="B2225" i="13"/>
  <c r="B2226" i="13"/>
  <c r="B2227" i="13"/>
  <c r="B2228" i="13"/>
  <c r="B2229" i="13"/>
  <c r="B2230" i="13"/>
  <c r="B2231" i="13"/>
  <c r="B2232" i="13"/>
  <c r="B2233" i="13"/>
  <c r="B2234" i="13"/>
  <c r="B2235" i="13"/>
  <c r="B2236" i="13"/>
  <c r="B2237" i="13"/>
  <c r="B2238" i="13"/>
  <c r="B2239" i="13"/>
  <c r="B2240" i="13"/>
  <c r="B2241" i="13"/>
  <c r="B2242" i="13"/>
  <c r="B2243" i="13"/>
  <c r="B2244" i="13"/>
  <c r="B2245" i="13"/>
  <c r="B2246" i="13"/>
  <c r="B2247" i="13"/>
  <c r="B2248" i="13"/>
  <c r="B2249" i="13"/>
  <c r="B2250" i="13"/>
  <c r="B2251" i="13"/>
  <c r="B2252" i="13"/>
  <c r="B2253" i="13"/>
  <c r="B2254" i="13"/>
  <c r="B2255" i="13"/>
  <c r="B2256" i="13"/>
  <c r="B2257" i="13"/>
  <c r="B2258" i="13"/>
  <c r="B2259" i="13"/>
  <c r="B2260" i="13"/>
  <c r="B2261" i="13"/>
  <c r="B2262" i="13"/>
  <c r="B2263" i="13"/>
  <c r="B2264" i="13"/>
  <c r="B2265" i="13"/>
  <c r="B2266" i="13"/>
  <c r="B2267" i="13"/>
  <c r="B2268" i="13"/>
  <c r="B2269" i="13"/>
  <c r="B2270" i="13"/>
  <c r="B2271" i="13"/>
  <c r="B2272" i="13"/>
  <c r="B2273" i="13"/>
  <c r="B2274" i="13"/>
  <c r="B2275" i="13"/>
  <c r="B2276" i="13"/>
  <c r="B2277" i="13"/>
  <c r="B2278" i="13"/>
  <c r="B2279" i="13"/>
  <c r="B2280" i="13"/>
  <c r="B2281" i="13"/>
  <c r="B2282" i="13"/>
  <c r="B2283" i="13"/>
  <c r="B2284" i="13"/>
  <c r="B2285" i="13"/>
  <c r="B2286" i="13"/>
  <c r="B2287" i="13"/>
  <c r="B2288" i="13"/>
  <c r="B2289" i="13"/>
  <c r="B2290" i="13"/>
  <c r="B2291" i="13"/>
  <c r="B2292" i="13"/>
  <c r="B2293" i="13"/>
  <c r="B2294" i="13"/>
  <c r="B2295" i="13"/>
  <c r="B2296" i="13"/>
  <c r="B2297" i="13"/>
  <c r="B2298" i="13"/>
  <c r="B2299" i="13"/>
  <c r="B2300" i="13"/>
  <c r="B2301" i="13"/>
  <c r="B2302" i="13"/>
  <c r="B2303" i="13"/>
  <c r="B2304" i="13"/>
  <c r="B2305" i="13"/>
  <c r="B2306" i="13"/>
  <c r="B2307" i="13"/>
  <c r="B2308" i="13"/>
  <c r="B2309" i="13"/>
  <c r="B2310" i="13"/>
  <c r="B2311" i="13"/>
  <c r="B2312" i="13"/>
  <c r="B2313" i="13"/>
  <c r="B2314" i="13"/>
  <c r="B2315" i="13"/>
  <c r="B2316" i="13"/>
  <c r="B2317" i="13"/>
  <c r="B2318" i="13"/>
  <c r="B2319" i="13"/>
  <c r="B2320" i="13"/>
  <c r="B2321" i="13"/>
  <c r="B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158" i="13"/>
  <c r="D159" i="13"/>
  <c r="D160" i="13"/>
  <c r="D161" i="13"/>
  <c r="D162" i="13"/>
  <c r="D163" i="13"/>
  <c r="D164" i="13"/>
  <c r="D165" i="13"/>
  <c r="D166" i="13"/>
  <c r="D167" i="13"/>
  <c r="D168" i="13"/>
  <c r="D169" i="13"/>
  <c r="D170" i="13"/>
  <c r="D171" i="13"/>
  <c r="D172" i="13"/>
  <c r="D173" i="13"/>
  <c r="D174" i="13"/>
  <c r="D175" i="13"/>
  <c r="D176" i="13"/>
  <c r="D177" i="13"/>
  <c r="D178" i="13"/>
  <c r="D179" i="13"/>
  <c r="D180" i="13"/>
  <c r="D181" i="13"/>
  <c r="D182" i="13"/>
  <c r="D183" i="13"/>
  <c r="D184" i="13"/>
  <c r="D185" i="13"/>
  <c r="D186" i="13"/>
  <c r="D187" i="13"/>
  <c r="D188" i="13"/>
  <c r="D189" i="13"/>
  <c r="D190" i="13"/>
  <c r="D191" i="13"/>
  <c r="D192" i="13"/>
  <c r="D193" i="13"/>
  <c r="D194" i="13"/>
  <c r="D195" i="13"/>
  <c r="D196" i="13"/>
  <c r="D197" i="13"/>
  <c r="D198" i="13"/>
  <c r="D199" i="13"/>
  <c r="D200" i="13"/>
  <c r="D201" i="13"/>
  <c r="D202" i="13"/>
  <c r="D203" i="13"/>
  <c r="D204" i="13"/>
  <c r="D205" i="13"/>
  <c r="D206" i="13"/>
  <c r="D207" i="13"/>
  <c r="D208" i="13"/>
  <c r="D209" i="13"/>
  <c r="D210" i="13"/>
  <c r="D211" i="13"/>
  <c r="D212" i="13"/>
  <c r="D213" i="13"/>
  <c r="D214" i="13"/>
  <c r="D215" i="13"/>
  <c r="D216" i="13"/>
  <c r="D217" i="13"/>
  <c r="D218" i="13"/>
  <c r="D219" i="13"/>
  <c r="D220" i="13"/>
  <c r="D221" i="13"/>
  <c r="D222" i="13"/>
  <c r="D223" i="13"/>
  <c r="D224" i="13"/>
  <c r="D225" i="13"/>
  <c r="D226" i="13"/>
  <c r="D227" i="13"/>
  <c r="D228" i="13"/>
  <c r="D229" i="13"/>
  <c r="D230" i="13"/>
  <c r="D231" i="13"/>
  <c r="D232" i="13"/>
  <c r="D233" i="13"/>
  <c r="D234" i="13"/>
  <c r="D235" i="13"/>
  <c r="D236" i="13"/>
  <c r="D237" i="13"/>
  <c r="D238" i="13"/>
  <c r="D239" i="13"/>
  <c r="D240" i="13"/>
  <c r="D241" i="13"/>
  <c r="D242" i="13"/>
  <c r="D243" i="13"/>
  <c r="D244" i="13"/>
  <c r="D245" i="13"/>
  <c r="D246" i="13"/>
  <c r="D247" i="13"/>
  <c r="D248" i="13"/>
  <c r="D249" i="13"/>
  <c r="D250" i="13"/>
  <c r="D251" i="13"/>
  <c r="D252" i="13"/>
  <c r="D253" i="13"/>
  <c r="D254" i="13"/>
  <c r="D255" i="13"/>
  <c r="D256" i="13"/>
  <c r="D257" i="13"/>
  <c r="D258" i="13"/>
  <c r="D259" i="13"/>
  <c r="D260" i="13"/>
  <c r="D261" i="13"/>
  <c r="D262" i="13"/>
  <c r="D263" i="13"/>
  <c r="D264" i="13"/>
  <c r="D265" i="13"/>
  <c r="D266" i="13"/>
  <c r="D267" i="13"/>
  <c r="D268" i="13"/>
  <c r="D269" i="13"/>
  <c r="D270" i="13"/>
  <c r="D271" i="13"/>
  <c r="D272" i="13"/>
  <c r="D273" i="13"/>
  <c r="D274" i="13"/>
  <c r="D275" i="13"/>
  <c r="D276" i="13"/>
  <c r="D277" i="13"/>
  <c r="D278" i="13"/>
  <c r="D279" i="13"/>
  <c r="D280" i="13"/>
  <c r="D281" i="13"/>
  <c r="D282" i="13"/>
  <c r="D283" i="13"/>
  <c r="D284" i="13"/>
  <c r="D285" i="13"/>
  <c r="D286" i="13"/>
  <c r="D287" i="13"/>
  <c r="D288" i="13"/>
  <c r="D289" i="13"/>
  <c r="D290" i="13"/>
  <c r="D291" i="13"/>
  <c r="D292" i="13"/>
  <c r="D293" i="13"/>
  <c r="D294" i="13"/>
  <c r="D295" i="13"/>
  <c r="D296" i="13"/>
  <c r="D297" i="13"/>
  <c r="D298" i="13"/>
  <c r="D299" i="13"/>
  <c r="D300" i="13"/>
  <c r="D301" i="13"/>
  <c r="D302" i="13"/>
  <c r="D303" i="13"/>
  <c r="D304" i="13"/>
  <c r="D305" i="13"/>
  <c r="D306" i="13"/>
  <c r="D307" i="13"/>
  <c r="D308" i="13"/>
  <c r="D309" i="13"/>
  <c r="D310" i="13"/>
  <c r="D311" i="13"/>
  <c r="D312" i="13"/>
  <c r="D313" i="13"/>
  <c r="D314" i="13"/>
  <c r="D315" i="13"/>
  <c r="D316" i="13"/>
  <c r="D317" i="13"/>
  <c r="D318" i="13"/>
  <c r="D319" i="13"/>
  <c r="D320" i="13"/>
  <c r="D321" i="13"/>
  <c r="D322" i="13"/>
  <c r="D323" i="13"/>
  <c r="D324" i="13"/>
  <c r="D325" i="13"/>
  <c r="D326" i="13"/>
  <c r="D327" i="13"/>
  <c r="D328" i="13"/>
  <c r="D329" i="13"/>
  <c r="D330" i="13"/>
  <c r="D331" i="13"/>
  <c r="D332" i="13"/>
  <c r="D333" i="13"/>
  <c r="D334" i="13"/>
  <c r="D335" i="13"/>
  <c r="D336" i="13"/>
  <c r="D337" i="13"/>
  <c r="D338" i="13"/>
  <c r="D339" i="13"/>
  <c r="D340" i="13"/>
  <c r="D341" i="13"/>
  <c r="D342" i="13"/>
  <c r="D343" i="13"/>
  <c r="D344" i="13"/>
  <c r="D345" i="13"/>
  <c r="D346" i="13"/>
  <c r="D347" i="13"/>
  <c r="D348" i="13"/>
  <c r="D349" i="13"/>
  <c r="D350" i="13"/>
  <c r="D351" i="13"/>
  <c r="D352" i="13"/>
  <c r="D353" i="13"/>
  <c r="D354" i="13"/>
  <c r="D355" i="13"/>
  <c r="D356" i="13"/>
  <c r="D357" i="13"/>
  <c r="D358" i="13"/>
  <c r="D359" i="13"/>
  <c r="D360" i="13"/>
  <c r="D361" i="13"/>
  <c r="D362" i="13"/>
  <c r="D363" i="13"/>
  <c r="D364" i="13"/>
  <c r="D365" i="13"/>
  <c r="D366" i="13"/>
  <c r="D367" i="13"/>
  <c r="D368" i="13"/>
  <c r="D369" i="13"/>
  <c r="D370" i="13"/>
  <c r="D371" i="13"/>
  <c r="D372" i="13"/>
  <c r="D373" i="13"/>
  <c r="D374" i="13"/>
  <c r="D375" i="13"/>
  <c r="D376" i="13"/>
  <c r="D377" i="13"/>
  <c r="D378" i="13"/>
  <c r="D379" i="13"/>
  <c r="D380" i="13"/>
  <c r="D381" i="13"/>
  <c r="D382" i="13"/>
  <c r="D383" i="13"/>
  <c r="D384" i="13"/>
  <c r="D385" i="13"/>
  <c r="D386" i="13"/>
  <c r="D387" i="13"/>
  <c r="D388" i="13"/>
  <c r="D389" i="13"/>
  <c r="D390" i="13"/>
  <c r="D391" i="13"/>
  <c r="D392" i="13"/>
  <c r="D393" i="13"/>
  <c r="D394" i="13"/>
  <c r="D395" i="13"/>
  <c r="D396" i="13"/>
  <c r="D397" i="13"/>
  <c r="D398" i="13"/>
  <c r="D399" i="13"/>
  <c r="D400" i="13"/>
  <c r="D401" i="13"/>
  <c r="D402" i="13"/>
  <c r="D403" i="13"/>
  <c r="D404" i="13"/>
  <c r="D405" i="13"/>
  <c r="D406" i="13"/>
  <c r="D407" i="13"/>
  <c r="D408" i="13"/>
  <c r="D409" i="13"/>
  <c r="D410" i="13"/>
  <c r="D411" i="13"/>
  <c r="D412" i="13"/>
  <c r="D413" i="13"/>
  <c r="D414" i="13"/>
  <c r="D415" i="13"/>
  <c r="D416" i="13"/>
  <c r="D417" i="13"/>
  <c r="D418" i="13"/>
  <c r="D419" i="13"/>
  <c r="D420" i="13"/>
  <c r="D421" i="13"/>
  <c r="D422" i="13"/>
  <c r="D423" i="13"/>
  <c r="D424" i="13"/>
  <c r="D425" i="13"/>
  <c r="D426" i="13"/>
  <c r="D427" i="13"/>
  <c r="D428" i="13"/>
  <c r="D429" i="13"/>
  <c r="D430" i="13"/>
  <c r="D431" i="13"/>
  <c r="D432" i="13"/>
  <c r="D433" i="13"/>
  <c r="D434" i="13"/>
  <c r="D435" i="13"/>
  <c r="D436" i="13"/>
  <c r="D437" i="13"/>
  <c r="D438" i="13"/>
  <c r="D439" i="13"/>
  <c r="D440" i="13"/>
  <c r="D441" i="13"/>
  <c r="D442" i="13"/>
  <c r="D443" i="13"/>
  <c r="D444" i="13"/>
  <c r="D445" i="13"/>
  <c r="D446" i="13"/>
  <c r="D447" i="13"/>
  <c r="D448" i="13"/>
  <c r="D449" i="13"/>
  <c r="D450" i="13"/>
  <c r="D451" i="13"/>
  <c r="D452" i="13"/>
  <c r="D453" i="13"/>
  <c r="D454" i="13"/>
  <c r="D455" i="13"/>
  <c r="D456" i="13"/>
  <c r="D457" i="13"/>
  <c r="D458" i="13"/>
  <c r="D459" i="13"/>
  <c r="D460" i="13"/>
  <c r="D461" i="13"/>
  <c r="D462" i="13"/>
  <c r="D463" i="13"/>
  <c r="D464" i="13"/>
  <c r="D465" i="13"/>
  <c r="D466" i="13"/>
  <c r="D467" i="13"/>
  <c r="D468" i="13"/>
  <c r="D469" i="13"/>
  <c r="D470" i="13"/>
  <c r="D471" i="13"/>
  <c r="D472" i="13"/>
  <c r="D473" i="13"/>
  <c r="D474" i="13"/>
  <c r="D475" i="13"/>
  <c r="D476" i="13"/>
  <c r="D477" i="13"/>
  <c r="D478" i="13"/>
  <c r="D479" i="13"/>
  <c r="D480" i="13"/>
  <c r="D481" i="13"/>
  <c r="D482" i="13"/>
  <c r="D483" i="13"/>
  <c r="D484" i="13"/>
  <c r="D485" i="13"/>
  <c r="D486" i="13"/>
  <c r="D487" i="13"/>
  <c r="D488" i="13"/>
  <c r="D489" i="13"/>
  <c r="D490" i="13"/>
  <c r="D491" i="13"/>
  <c r="D492" i="13"/>
  <c r="D493" i="13"/>
  <c r="D494" i="13"/>
  <c r="D495" i="13"/>
  <c r="D496" i="13"/>
  <c r="D497" i="13"/>
  <c r="D498" i="13"/>
  <c r="D499" i="13"/>
  <c r="D500" i="13"/>
  <c r="D501" i="13"/>
  <c r="D502" i="13"/>
  <c r="D503" i="13"/>
  <c r="D504" i="13"/>
  <c r="D505" i="13"/>
  <c r="D506" i="13"/>
  <c r="D507" i="13"/>
  <c r="D508" i="13"/>
  <c r="D509" i="13"/>
  <c r="D510" i="13"/>
  <c r="D511" i="13"/>
  <c r="D512" i="13"/>
  <c r="D513" i="13"/>
  <c r="D514" i="13"/>
  <c r="D515" i="13"/>
  <c r="D516" i="13"/>
  <c r="D517" i="13"/>
  <c r="D518" i="13"/>
  <c r="D519" i="13"/>
  <c r="D520" i="13"/>
  <c r="D521" i="13"/>
  <c r="D522" i="13"/>
  <c r="D523" i="13"/>
  <c r="D524" i="13"/>
  <c r="D525" i="13"/>
  <c r="D526" i="13"/>
  <c r="D527" i="13"/>
  <c r="D528" i="13"/>
  <c r="D529" i="13"/>
  <c r="D530" i="13"/>
  <c r="D531" i="13"/>
  <c r="D532" i="13"/>
  <c r="D533" i="13"/>
  <c r="D534" i="13"/>
  <c r="D535" i="13"/>
  <c r="D536" i="13"/>
  <c r="D537" i="13"/>
  <c r="D538" i="13"/>
  <c r="D539" i="13"/>
  <c r="D540" i="13"/>
  <c r="D541" i="13"/>
  <c r="D542" i="13"/>
  <c r="D543" i="13"/>
  <c r="D544" i="13"/>
  <c r="D545" i="13"/>
  <c r="D546" i="13"/>
  <c r="D547" i="13"/>
  <c r="D548" i="13"/>
  <c r="D549" i="13"/>
  <c r="D550" i="13"/>
  <c r="D551" i="13"/>
  <c r="D552" i="13"/>
  <c r="D553" i="13"/>
  <c r="D554" i="13"/>
  <c r="D555" i="13"/>
  <c r="D556" i="13"/>
  <c r="D557" i="13"/>
  <c r="D558" i="13"/>
  <c r="D559" i="13"/>
  <c r="D560" i="13"/>
  <c r="D561" i="13"/>
  <c r="D562" i="13"/>
  <c r="D563" i="13"/>
  <c r="D564" i="13"/>
  <c r="D565" i="13"/>
  <c r="D566" i="13"/>
  <c r="D567" i="13"/>
  <c r="D568" i="13"/>
  <c r="D569" i="13"/>
  <c r="D570" i="13"/>
  <c r="D571" i="13"/>
  <c r="D572" i="13"/>
  <c r="D573" i="13"/>
  <c r="D574" i="13"/>
  <c r="D575" i="13"/>
  <c r="D576" i="13"/>
  <c r="D577" i="13"/>
  <c r="D578" i="13"/>
  <c r="D579" i="13"/>
  <c r="D580" i="13"/>
  <c r="D581" i="13"/>
  <c r="D582" i="13"/>
  <c r="D583" i="13"/>
  <c r="D584" i="13"/>
  <c r="D585" i="13"/>
  <c r="D586" i="13"/>
  <c r="D587" i="13"/>
  <c r="D588" i="13"/>
  <c r="D589" i="13"/>
  <c r="D590" i="13"/>
  <c r="D591" i="13"/>
  <c r="D592" i="13"/>
  <c r="D593" i="13"/>
  <c r="D594" i="13"/>
  <c r="D595" i="13"/>
  <c r="D596" i="13"/>
  <c r="D597" i="13"/>
  <c r="D598" i="13"/>
  <c r="D599" i="13"/>
  <c r="D600" i="13"/>
  <c r="D601" i="13"/>
  <c r="D602" i="13"/>
  <c r="D603" i="13"/>
  <c r="D604" i="13"/>
  <c r="D605" i="13"/>
  <c r="D606" i="13"/>
  <c r="D607" i="13"/>
  <c r="D608" i="13"/>
  <c r="D609" i="13"/>
  <c r="D610" i="13"/>
  <c r="D611" i="13"/>
  <c r="D612" i="13"/>
  <c r="D613" i="13"/>
  <c r="D614" i="13"/>
  <c r="D615" i="13"/>
  <c r="D616" i="13"/>
  <c r="D617" i="13"/>
  <c r="D618" i="13"/>
  <c r="D619" i="13"/>
  <c r="D620" i="13"/>
  <c r="D621" i="13"/>
  <c r="D622" i="13"/>
  <c r="D623" i="13"/>
  <c r="D624" i="13"/>
  <c r="D625" i="13"/>
  <c r="D626" i="13"/>
  <c r="D627" i="13"/>
  <c r="D628" i="13"/>
  <c r="D629" i="13"/>
  <c r="D630" i="13"/>
  <c r="D631" i="13"/>
  <c r="D632" i="13"/>
  <c r="D633" i="13"/>
  <c r="D634" i="13"/>
  <c r="D635" i="13"/>
  <c r="D636" i="13"/>
  <c r="D637" i="13"/>
  <c r="D638" i="13"/>
  <c r="D639" i="13"/>
  <c r="D640" i="13"/>
  <c r="D641" i="13"/>
  <c r="D642" i="13"/>
  <c r="D643" i="13"/>
  <c r="D644" i="13"/>
  <c r="D645" i="13"/>
  <c r="D646" i="13"/>
  <c r="D647" i="13"/>
  <c r="D648" i="13"/>
  <c r="D649" i="13"/>
  <c r="D650" i="13"/>
  <c r="D651" i="13"/>
  <c r="D652" i="13"/>
  <c r="D653" i="13"/>
  <c r="D654" i="13"/>
  <c r="D655" i="13"/>
  <c r="D656" i="13"/>
  <c r="D657" i="13"/>
  <c r="D658" i="13"/>
  <c r="D659" i="13"/>
  <c r="D660" i="13"/>
  <c r="D661" i="13"/>
  <c r="D662" i="13"/>
  <c r="D663" i="13"/>
  <c r="D664" i="13"/>
  <c r="D665" i="13"/>
  <c r="D666" i="13"/>
  <c r="D667" i="13"/>
  <c r="D668" i="13"/>
  <c r="D669" i="13"/>
  <c r="D670" i="13"/>
  <c r="D671" i="13"/>
  <c r="D672" i="13"/>
  <c r="D673" i="13"/>
  <c r="D674" i="13"/>
  <c r="D675" i="13"/>
  <c r="D676" i="13"/>
  <c r="D677" i="13"/>
  <c r="D678" i="13"/>
  <c r="D679" i="13"/>
  <c r="D680" i="13"/>
  <c r="D681" i="13"/>
  <c r="D682" i="13"/>
  <c r="D683" i="13"/>
  <c r="D684" i="13"/>
  <c r="D685" i="13"/>
  <c r="D686" i="13"/>
  <c r="D687" i="13"/>
  <c r="D688" i="13"/>
  <c r="D689" i="13"/>
  <c r="D690" i="13"/>
  <c r="D691" i="13"/>
  <c r="D692" i="13"/>
  <c r="D693" i="13"/>
  <c r="D694" i="13"/>
  <c r="D695" i="13"/>
  <c r="D696" i="13"/>
  <c r="D697" i="13"/>
  <c r="D698" i="13"/>
  <c r="D699" i="13"/>
  <c r="D700" i="13"/>
  <c r="D701" i="13"/>
  <c r="D702" i="13"/>
  <c r="D703" i="13"/>
  <c r="D704" i="13"/>
  <c r="D705" i="13"/>
  <c r="D706" i="13"/>
  <c r="D707" i="13"/>
  <c r="D708" i="13"/>
  <c r="D709" i="13"/>
  <c r="D710" i="13"/>
  <c r="D711" i="13"/>
  <c r="D712" i="13"/>
  <c r="D713" i="13"/>
  <c r="D714" i="13"/>
  <c r="D715" i="13"/>
  <c r="D716" i="13"/>
  <c r="D717" i="13"/>
  <c r="D718" i="13"/>
  <c r="D719" i="13"/>
  <c r="D720" i="13"/>
  <c r="D721" i="13"/>
  <c r="D722" i="13"/>
  <c r="D723" i="13"/>
  <c r="D724" i="13"/>
  <c r="D725" i="13"/>
  <c r="D726" i="13"/>
  <c r="D727" i="13"/>
  <c r="D728" i="13"/>
  <c r="D729" i="13"/>
  <c r="D730" i="13"/>
  <c r="D731" i="13"/>
  <c r="D732" i="13"/>
  <c r="D733" i="13"/>
  <c r="D734" i="13"/>
  <c r="D735" i="13"/>
  <c r="D736" i="13"/>
  <c r="D737" i="13"/>
  <c r="D738" i="13"/>
  <c r="D739" i="13"/>
  <c r="D740" i="13"/>
  <c r="D741" i="13"/>
  <c r="D742" i="13"/>
  <c r="D743" i="13"/>
  <c r="D744" i="13"/>
  <c r="D745" i="13"/>
  <c r="D746" i="13"/>
  <c r="D747" i="13"/>
  <c r="D748" i="13"/>
  <c r="D749" i="13"/>
  <c r="D750" i="13"/>
  <c r="D751" i="13"/>
  <c r="D752" i="13"/>
  <c r="D753" i="13"/>
  <c r="D754" i="13"/>
  <c r="D755" i="13"/>
  <c r="D756" i="13"/>
  <c r="D757" i="13"/>
  <c r="D758" i="13"/>
  <c r="D759" i="13"/>
  <c r="D760" i="13"/>
  <c r="D761" i="13"/>
  <c r="D762" i="13"/>
  <c r="D763" i="13"/>
  <c r="D764" i="13"/>
  <c r="D765" i="13"/>
  <c r="D766" i="13"/>
  <c r="D767" i="13"/>
  <c r="D768" i="13"/>
  <c r="D769" i="13"/>
  <c r="D770" i="13"/>
  <c r="D771" i="13"/>
  <c r="D772" i="13"/>
  <c r="D773" i="13"/>
  <c r="D774" i="13"/>
  <c r="D775" i="13"/>
  <c r="D776" i="13"/>
  <c r="D777" i="13"/>
  <c r="D778" i="13"/>
  <c r="D779" i="13"/>
  <c r="D780" i="13"/>
  <c r="D781" i="13"/>
  <c r="D782" i="13"/>
  <c r="D783" i="13"/>
  <c r="D784" i="13"/>
  <c r="D785" i="13"/>
  <c r="D786" i="13"/>
  <c r="D787" i="13"/>
  <c r="D788" i="13"/>
  <c r="D789" i="13"/>
  <c r="D790" i="13"/>
  <c r="D791" i="13"/>
  <c r="D792" i="13"/>
  <c r="D793" i="13"/>
  <c r="D794" i="13"/>
  <c r="D795" i="13"/>
  <c r="D796" i="13"/>
  <c r="D797" i="13"/>
  <c r="D798" i="13"/>
  <c r="D799" i="13"/>
  <c r="D800" i="13"/>
  <c r="D801" i="13"/>
  <c r="D802" i="13"/>
  <c r="D803" i="13"/>
  <c r="D804" i="13"/>
  <c r="D805" i="13"/>
  <c r="D806" i="13"/>
  <c r="D807" i="13"/>
  <c r="D808" i="13"/>
  <c r="D809" i="13"/>
  <c r="D810" i="13"/>
  <c r="D811" i="13"/>
  <c r="D812" i="13"/>
  <c r="D813" i="13"/>
  <c r="D814" i="13"/>
  <c r="D815" i="13"/>
  <c r="D816" i="13"/>
  <c r="D817" i="13"/>
  <c r="D818" i="13"/>
  <c r="D819" i="13"/>
  <c r="D820" i="13"/>
  <c r="D821" i="13"/>
  <c r="D822" i="13"/>
  <c r="D823" i="13"/>
  <c r="D824" i="13"/>
  <c r="D825" i="13"/>
  <c r="D826" i="13"/>
  <c r="D827" i="13"/>
  <c r="D828" i="13"/>
  <c r="D829" i="13"/>
  <c r="D830" i="13"/>
  <c r="D831" i="13"/>
  <c r="D832" i="13"/>
  <c r="D833" i="13"/>
  <c r="D834" i="13"/>
  <c r="D835" i="13"/>
  <c r="D836" i="13"/>
  <c r="D837" i="13"/>
  <c r="D838" i="13"/>
  <c r="D839" i="13"/>
  <c r="D840" i="13"/>
  <c r="D841" i="13"/>
  <c r="D842" i="13"/>
  <c r="D843" i="13"/>
  <c r="D844" i="13"/>
  <c r="D845" i="13"/>
  <c r="D846" i="13"/>
  <c r="D847" i="13"/>
  <c r="D848" i="13"/>
  <c r="D849" i="13"/>
  <c r="D850" i="13"/>
  <c r="D851" i="13"/>
  <c r="D852" i="13"/>
  <c r="D853" i="13"/>
  <c r="D854" i="13"/>
  <c r="D855" i="13"/>
  <c r="D856" i="13"/>
  <c r="D857" i="13"/>
  <c r="D858" i="13"/>
  <c r="D859" i="13"/>
  <c r="D860" i="13"/>
  <c r="D861" i="13"/>
  <c r="D862" i="13"/>
  <c r="D863" i="13"/>
  <c r="D864" i="13"/>
  <c r="D865" i="13"/>
  <c r="D866" i="13"/>
  <c r="D867" i="13"/>
  <c r="D868" i="13"/>
  <c r="D869" i="13"/>
  <c r="D870" i="13"/>
  <c r="D871" i="13"/>
  <c r="D872" i="13"/>
  <c r="D873" i="13"/>
  <c r="D874" i="13"/>
  <c r="D875" i="13"/>
  <c r="D876" i="13"/>
  <c r="D877" i="13"/>
  <c r="D878" i="13"/>
  <c r="D879" i="13"/>
  <c r="D880" i="13"/>
  <c r="D881" i="13"/>
  <c r="D882" i="13"/>
  <c r="D883" i="13"/>
  <c r="D884" i="13"/>
  <c r="D885" i="13"/>
  <c r="D886" i="13"/>
  <c r="D887" i="13"/>
  <c r="D888" i="13"/>
  <c r="D889" i="13"/>
  <c r="D890" i="13"/>
  <c r="D891" i="13"/>
  <c r="D892" i="13"/>
  <c r="D893" i="13"/>
  <c r="D894" i="13"/>
  <c r="D895" i="13"/>
  <c r="D896" i="13"/>
  <c r="D897" i="13"/>
  <c r="D898" i="13"/>
  <c r="D899" i="13"/>
  <c r="D900" i="13"/>
  <c r="D901" i="13"/>
  <c r="D902" i="13"/>
  <c r="D903" i="13"/>
  <c r="D904" i="13"/>
  <c r="D905" i="13"/>
  <c r="D906" i="13"/>
  <c r="D907" i="13"/>
  <c r="D908" i="13"/>
  <c r="D909" i="13"/>
  <c r="D910" i="13"/>
  <c r="D911" i="13"/>
  <c r="D912" i="13"/>
  <c r="D913" i="13"/>
  <c r="D914" i="13"/>
  <c r="D915" i="13"/>
  <c r="D916" i="13"/>
  <c r="D917" i="13"/>
  <c r="D918" i="13"/>
  <c r="D919" i="13"/>
  <c r="D920" i="13"/>
  <c r="D921" i="13"/>
  <c r="D922" i="13"/>
  <c r="D923" i="13"/>
  <c r="D924" i="13"/>
  <c r="D925" i="13"/>
  <c r="D926" i="13"/>
  <c r="D927" i="13"/>
  <c r="D928" i="13"/>
  <c r="D929" i="13"/>
  <c r="D930" i="13"/>
  <c r="D931" i="13"/>
  <c r="D932" i="13"/>
  <c r="D933" i="13"/>
  <c r="D934" i="13"/>
  <c r="D935" i="13"/>
  <c r="D936" i="13"/>
  <c r="D937" i="13"/>
  <c r="D938" i="13"/>
  <c r="D939" i="13"/>
  <c r="D940" i="13"/>
  <c r="D941" i="13"/>
  <c r="D942" i="13"/>
  <c r="D943" i="13"/>
  <c r="D944" i="13"/>
  <c r="D945" i="13"/>
  <c r="D946" i="13"/>
  <c r="D947" i="13"/>
  <c r="D948" i="13"/>
  <c r="D949" i="13"/>
  <c r="D950" i="13"/>
  <c r="D951" i="13"/>
  <c r="D952" i="13"/>
  <c r="D953" i="13"/>
  <c r="D954" i="13"/>
  <c r="D955" i="13"/>
  <c r="D956" i="13"/>
  <c r="D957" i="13"/>
  <c r="D958" i="13"/>
  <c r="D959" i="13"/>
  <c r="D960" i="13"/>
  <c r="D961" i="13"/>
  <c r="D962" i="13"/>
  <c r="D963" i="13"/>
  <c r="D964" i="13"/>
  <c r="D965" i="13"/>
  <c r="D966" i="13"/>
  <c r="D967" i="13"/>
  <c r="D968" i="13"/>
  <c r="D969" i="13"/>
  <c r="D970" i="13"/>
  <c r="D971" i="13"/>
  <c r="D972" i="13"/>
  <c r="D973" i="13"/>
  <c r="D974" i="13"/>
  <c r="D975" i="13"/>
  <c r="D976" i="13"/>
  <c r="D977" i="13"/>
  <c r="D978" i="13"/>
  <c r="D979" i="13"/>
  <c r="D980" i="13"/>
  <c r="D981" i="13"/>
  <c r="D982" i="13"/>
  <c r="D983" i="13"/>
  <c r="D984" i="13"/>
  <c r="D985" i="13"/>
  <c r="D986" i="13"/>
  <c r="D987" i="13"/>
  <c r="D988" i="13"/>
  <c r="D989" i="13"/>
  <c r="D990" i="13"/>
  <c r="D991" i="13"/>
  <c r="D992" i="13"/>
  <c r="D993" i="13"/>
  <c r="D994" i="13"/>
  <c r="D995" i="13"/>
  <c r="D996" i="13"/>
  <c r="D997" i="13"/>
  <c r="D998" i="13"/>
  <c r="D999" i="13"/>
  <c r="D1000" i="13"/>
  <c r="D1001" i="13"/>
  <c r="D1002" i="13"/>
  <c r="D1003" i="13"/>
  <c r="D1004" i="13"/>
  <c r="D1005" i="13"/>
  <c r="D1006" i="13"/>
  <c r="D1007" i="13"/>
  <c r="D1008" i="13"/>
  <c r="D1009" i="13"/>
  <c r="D1010" i="13"/>
  <c r="D1011" i="13"/>
  <c r="D1012" i="13"/>
  <c r="D1013" i="13"/>
  <c r="D1014" i="13"/>
  <c r="D1015" i="13"/>
  <c r="D1016" i="13"/>
  <c r="D1017" i="13"/>
  <c r="D1018" i="13"/>
  <c r="D1019" i="13"/>
  <c r="D1020" i="13"/>
  <c r="D1021" i="13"/>
  <c r="D1022" i="13"/>
  <c r="D1023" i="13"/>
  <c r="D1024" i="13"/>
  <c r="D1025" i="13"/>
  <c r="D1026" i="13"/>
  <c r="D1027" i="13"/>
  <c r="D1028" i="13"/>
  <c r="D1029" i="13"/>
  <c r="D1030" i="13"/>
  <c r="D1031" i="13"/>
  <c r="D1032" i="13"/>
  <c r="D1033" i="13"/>
  <c r="D1034" i="13"/>
  <c r="D1035" i="13"/>
  <c r="D1036" i="13"/>
  <c r="D1037" i="13"/>
  <c r="D1038" i="13"/>
  <c r="D1039" i="13"/>
  <c r="D1040" i="13"/>
  <c r="D1041" i="13"/>
  <c r="D1042" i="13"/>
  <c r="D1043" i="13"/>
  <c r="D1044" i="13"/>
  <c r="D1045" i="13"/>
  <c r="D1046" i="13"/>
  <c r="D1047" i="13"/>
  <c r="D1048" i="13"/>
  <c r="D1049" i="13"/>
  <c r="D1050" i="13"/>
  <c r="D1051" i="13"/>
  <c r="D1052" i="13"/>
  <c r="D1053" i="13"/>
  <c r="D1054" i="13"/>
  <c r="D1055" i="13"/>
  <c r="D1056" i="13"/>
  <c r="D1057" i="13"/>
  <c r="D1058" i="13"/>
  <c r="D1059" i="13"/>
  <c r="D1060" i="13"/>
  <c r="D1061" i="13"/>
  <c r="D1062" i="13"/>
  <c r="D1063" i="13"/>
  <c r="D1064" i="13"/>
  <c r="D1065" i="13"/>
  <c r="D1066" i="13"/>
  <c r="D1067" i="13"/>
  <c r="D1068" i="13"/>
  <c r="D1069" i="13"/>
  <c r="D1070" i="13"/>
  <c r="D1071" i="13"/>
  <c r="D1072" i="13"/>
  <c r="D1073" i="13"/>
  <c r="D1074" i="13"/>
  <c r="D1075" i="13"/>
  <c r="D1076" i="13"/>
  <c r="D1077" i="13"/>
  <c r="D1078" i="13"/>
  <c r="D1079" i="13"/>
  <c r="D1080" i="13"/>
  <c r="D1081" i="13"/>
  <c r="D1082" i="13"/>
  <c r="D1083" i="13"/>
  <c r="D1084" i="13"/>
  <c r="D1085" i="13"/>
  <c r="D1086" i="13"/>
  <c r="D1087" i="13"/>
  <c r="D1088" i="13"/>
  <c r="D1089" i="13"/>
  <c r="D1090" i="13"/>
  <c r="D1091" i="13"/>
  <c r="D1092" i="13"/>
  <c r="D1093" i="13"/>
  <c r="D1094" i="13"/>
  <c r="D1095" i="13"/>
  <c r="D1096" i="13"/>
  <c r="D1097" i="13"/>
  <c r="D1098" i="13"/>
  <c r="D1099" i="13"/>
  <c r="D1100" i="13"/>
  <c r="D1101" i="13"/>
  <c r="D1102" i="13"/>
  <c r="D1103" i="13"/>
  <c r="D1104" i="13"/>
  <c r="D1105" i="13"/>
  <c r="D1106" i="13"/>
  <c r="D1107" i="13"/>
  <c r="D1108" i="13"/>
  <c r="D1109" i="13"/>
  <c r="D1110" i="13"/>
  <c r="D1111" i="13"/>
  <c r="D1112" i="13"/>
  <c r="D1113" i="13"/>
  <c r="D1114" i="13"/>
  <c r="D1115" i="13"/>
  <c r="D1116" i="13"/>
  <c r="D1117" i="13"/>
  <c r="D1118" i="13"/>
  <c r="D1119" i="13"/>
  <c r="D1120" i="13"/>
  <c r="D1121" i="13"/>
  <c r="D1122" i="13"/>
  <c r="D1123" i="13"/>
  <c r="D1124" i="13"/>
  <c r="D1125" i="13"/>
  <c r="D1126" i="13"/>
  <c r="D1127" i="13"/>
  <c r="D1128" i="13"/>
  <c r="D1129" i="13"/>
  <c r="D1130" i="13"/>
  <c r="D1131" i="13"/>
  <c r="D1132" i="13"/>
  <c r="D1133" i="13"/>
  <c r="D1134" i="13"/>
  <c r="D1135" i="13"/>
  <c r="D1136" i="13"/>
  <c r="D1137" i="13"/>
  <c r="D1138" i="13"/>
  <c r="D1139" i="13"/>
  <c r="D1140" i="13"/>
  <c r="D1141" i="13"/>
  <c r="D1142" i="13"/>
  <c r="D1143" i="13"/>
  <c r="D1144" i="13"/>
  <c r="D1145" i="13"/>
  <c r="D1146" i="13"/>
  <c r="D1147" i="13"/>
  <c r="D1148" i="13"/>
  <c r="D1149" i="13"/>
  <c r="D1150" i="13"/>
  <c r="D1151" i="13"/>
  <c r="D1152" i="13"/>
  <c r="D1153" i="13"/>
  <c r="D1154" i="13"/>
  <c r="D1155" i="13"/>
  <c r="D1156" i="13"/>
  <c r="D1157" i="13"/>
  <c r="D1158" i="13"/>
  <c r="D1159" i="13"/>
  <c r="D1160" i="13"/>
  <c r="D1161" i="13"/>
  <c r="D1162" i="13"/>
  <c r="D1163" i="13"/>
  <c r="D1164" i="13"/>
  <c r="D1165" i="13"/>
  <c r="D1166" i="13"/>
  <c r="D1167" i="13"/>
  <c r="D1168" i="13"/>
  <c r="D1169" i="13"/>
  <c r="D1170" i="13"/>
  <c r="D1171" i="13"/>
  <c r="D1172" i="13"/>
  <c r="D1173" i="13"/>
  <c r="D1174" i="13"/>
  <c r="D1175" i="13"/>
  <c r="D1176" i="13"/>
  <c r="D1177" i="13"/>
  <c r="D1178" i="13"/>
  <c r="D1179" i="13"/>
  <c r="D1180" i="13"/>
  <c r="D1181" i="13"/>
  <c r="D1182" i="13"/>
  <c r="D1183" i="13"/>
  <c r="D1184" i="13"/>
  <c r="D1185" i="13"/>
  <c r="D1186" i="13"/>
  <c r="D1187" i="13"/>
  <c r="D1188" i="13"/>
  <c r="D1189" i="13"/>
  <c r="D1190" i="13"/>
  <c r="D1191" i="13"/>
  <c r="D1192" i="13"/>
  <c r="D1193" i="13"/>
  <c r="D1194" i="13"/>
  <c r="D1195" i="13"/>
  <c r="D1196" i="13"/>
  <c r="D1197" i="13"/>
  <c r="D1198" i="13"/>
  <c r="D1199" i="13"/>
  <c r="D1200" i="13"/>
  <c r="D1201" i="13"/>
  <c r="D1202" i="13"/>
  <c r="D1203" i="13"/>
  <c r="D1204" i="13"/>
  <c r="D1205" i="13"/>
  <c r="D1206" i="13"/>
  <c r="D1207" i="13"/>
  <c r="D1208" i="13"/>
  <c r="D1209" i="13"/>
  <c r="D1210" i="13"/>
  <c r="D1211" i="13"/>
  <c r="D1212" i="13"/>
  <c r="D1213" i="13"/>
  <c r="D1214" i="13"/>
  <c r="D1215" i="13"/>
  <c r="D1216" i="13"/>
  <c r="D1217" i="13"/>
  <c r="D1218" i="13"/>
  <c r="D1219" i="13"/>
  <c r="D1220" i="13"/>
  <c r="D1221" i="13"/>
  <c r="D1222" i="13"/>
  <c r="D1223" i="13"/>
  <c r="D1224" i="13"/>
  <c r="D1225" i="13"/>
  <c r="D1226" i="13"/>
  <c r="D1227" i="13"/>
  <c r="D1228" i="13"/>
  <c r="D1229" i="13"/>
  <c r="D1230" i="13"/>
  <c r="D1231" i="13"/>
  <c r="D1232" i="13"/>
  <c r="D1233" i="13"/>
  <c r="D1234" i="13"/>
  <c r="D1235" i="13"/>
  <c r="D1236" i="13"/>
  <c r="D1237" i="13"/>
  <c r="D1238" i="13"/>
  <c r="D1239" i="13"/>
  <c r="D1240" i="13"/>
  <c r="D1241" i="13"/>
  <c r="D1242" i="13"/>
  <c r="D1243" i="13"/>
  <c r="D1244" i="13"/>
  <c r="D1245" i="13"/>
  <c r="D1246" i="13"/>
  <c r="D1247" i="13"/>
  <c r="D1248" i="13"/>
  <c r="D1249" i="13"/>
  <c r="D1250" i="13"/>
  <c r="D1251" i="13"/>
  <c r="D1252" i="13"/>
  <c r="D1253" i="13"/>
  <c r="D1254" i="13"/>
  <c r="D1255" i="13"/>
  <c r="D1256" i="13"/>
  <c r="D1257" i="13"/>
  <c r="D1258" i="13"/>
  <c r="D1259" i="13"/>
  <c r="D1260" i="13"/>
  <c r="D1261" i="13"/>
  <c r="D1262" i="13"/>
  <c r="D1263" i="13"/>
  <c r="D1264" i="13"/>
  <c r="D1265" i="13"/>
  <c r="D1266" i="13"/>
  <c r="D1267" i="13"/>
  <c r="D1268" i="13"/>
  <c r="D1269" i="13"/>
  <c r="D1270" i="13"/>
  <c r="D1271" i="13"/>
  <c r="D1272" i="13"/>
  <c r="D1273" i="13"/>
  <c r="D1274" i="13"/>
  <c r="D1275" i="13"/>
  <c r="D1276" i="13"/>
  <c r="D1277" i="13"/>
  <c r="D1278" i="13"/>
  <c r="D1279" i="13"/>
  <c r="D1280" i="13"/>
  <c r="D1281" i="13"/>
  <c r="D1282" i="13"/>
  <c r="D1283" i="13"/>
  <c r="D1284" i="13"/>
  <c r="D1285" i="13"/>
  <c r="D1286" i="13"/>
  <c r="D1287" i="13"/>
  <c r="D1288" i="13"/>
  <c r="D1289" i="13"/>
  <c r="D1290" i="13"/>
  <c r="D1291" i="13"/>
  <c r="D1292" i="13"/>
  <c r="D1293" i="13"/>
  <c r="D1294" i="13"/>
  <c r="D1295" i="13"/>
  <c r="D1296" i="13"/>
  <c r="D1297" i="13"/>
  <c r="D1298" i="13"/>
  <c r="D1299" i="13"/>
  <c r="D1300" i="13"/>
  <c r="D1301" i="13"/>
  <c r="D1302" i="13"/>
  <c r="D1303" i="13"/>
  <c r="D1304" i="13"/>
  <c r="D1305" i="13"/>
  <c r="D1306" i="13"/>
  <c r="D1307" i="13"/>
  <c r="D1308" i="13"/>
  <c r="D1309" i="13"/>
  <c r="D1310" i="13"/>
  <c r="D1311" i="13"/>
  <c r="D1312" i="13"/>
  <c r="D1313" i="13"/>
  <c r="D1314" i="13"/>
  <c r="D1315" i="13"/>
  <c r="D1316" i="13"/>
  <c r="D1317" i="13"/>
  <c r="D1318" i="13"/>
  <c r="D1319" i="13"/>
  <c r="D1320" i="13"/>
  <c r="D1321" i="13"/>
  <c r="D1322" i="13"/>
  <c r="D1323" i="13"/>
  <c r="D1324" i="13"/>
  <c r="D1325" i="13"/>
  <c r="D1326" i="13"/>
  <c r="D1327" i="13"/>
  <c r="D1328" i="13"/>
  <c r="D1329" i="13"/>
  <c r="D1330" i="13"/>
  <c r="D1331" i="13"/>
  <c r="D1332" i="13"/>
  <c r="D1333" i="13"/>
  <c r="D1334" i="13"/>
  <c r="D1335" i="13"/>
  <c r="D1336" i="13"/>
  <c r="D1337" i="13"/>
  <c r="D1338" i="13"/>
  <c r="D1339" i="13"/>
  <c r="D1340" i="13"/>
  <c r="D1341" i="13"/>
  <c r="D1342" i="13"/>
  <c r="D1343" i="13"/>
  <c r="D1344" i="13"/>
  <c r="D1345" i="13"/>
  <c r="D1346" i="13"/>
  <c r="D1347" i="13"/>
  <c r="D1348" i="13"/>
  <c r="D1349" i="13"/>
  <c r="D1350" i="13"/>
  <c r="D1351" i="13"/>
  <c r="D1352" i="13"/>
  <c r="D1353" i="13"/>
  <c r="D1354" i="13"/>
  <c r="D1355" i="13"/>
  <c r="D1356" i="13"/>
  <c r="D1357" i="13"/>
  <c r="D1358" i="13"/>
  <c r="D1359" i="13"/>
  <c r="D1360" i="13"/>
  <c r="D1361" i="13"/>
  <c r="D1362" i="13"/>
  <c r="D1363" i="13"/>
  <c r="D1364" i="13"/>
  <c r="D1365" i="13"/>
  <c r="D1366" i="13"/>
  <c r="D1367" i="13"/>
  <c r="D1368" i="13"/>
  <c r="D1369" i="13"/>
  <c r="D1370" i="13"/>
  <c r="D1371" i="13"/>
  <c r="D1372" i="13"/>
  <c r="D1373" i="13"/>
  <c r="D1374" i="13"/>
  <c r="D1375" i="13"/>
  <c r="D1376" i="13"/>
  <c r="D1377" i="13"/>
  <c r="D1378" i="13"/>
  <c r="D1379" i="13"/>
  <c r="D1380" i="13"/>
  <c r="D1381" i="13"/>
  <c r="D1382" i="13"/>
  <c r="D1383" i="13"/>
  <c r="D1384" i="13"/>
  <c r="D1385" i="13"/>
  <c r="D1386" i="13"/>
  <c r="D1387" i="13"/>
  <c r="D1388" i="13"/>
  <c r="D1389" i="13"/>
  <c r="D1390" i="13"/>
  <c r="D1391" i="13"/>
  <c r="D1392" i="13"/>
  <c r="D1393" i="13"/>
  <c r="D1394" i="13"/>
  <c r="D1395" i="13"/>
  <c r="D1396" i="13"/>
  <c r="D1397" i="13"/>
  <c r="D1398" i="13"/>
  <c r="D1399" i="13"/>
  <c r="D1400" i="13"/>
  <c r="D1401" i="13"/>
  <c r="D1402" i="13"/>
  <c r="D1403" i="13"/>
  <c r="D1404" i="13"/>
  <c r="D1405" i="13"/>
  <c r="D1406" i="13"/>
  <c r="D1407" i="13"/>
  <c r="D1408" i="13"/>
  <c r="D1409" i="13"/>
  <c r="D1410" i="13"/>
  <c r="D1411" i="13"/>
  <c r="D1412" i="13"/>
  <c r="D1413" i="13"/>
  <c r="D1414" i="13"/>
  <c r="D1415" i="13"/>
  <c r="D1416" i="13"/>
  <c r="D1417" i="13"/>
  <c r="D1418" i="13"/>
  <c r="D1419" i="13"/>
  <c r="D1420" i="13"/>
  <c r="D1421" i="13"/>
  <c r="D1422" i="13"/>
  <c r="D1423" i="13"/>
  <c r="D1424" i="13"/>
  <c r="D1425" i="13"/>
  <c r="D1426" i="13"/>
  <c r="D1427" i="13"/>
  <c r="D1428" i="13"/>
  <c r="D1429" i="13"/>
  <c r="D1430" i="13"/>
  <c r="D1431" i="13"/>
  <c r="D1432" i="13"/>
  <c r="D1433" i="13"/>
  <c r="D1434" i="13"/>
  <c r="D1435" i="13"/>
  <c r="D1436" i="13"/>
  <c r="D1437" i="13"/>
  <c r="D1438" i="13"/>
  <c r="D1439" i="13"/>
  <c r="D1440" i="13"/>
  <c r="D1441" i="13"/>
  <c r="D1442" i="13"/>
  <c r="D1443" i="13"/>
  <c r="D1444" i="13"/>
  <c r="D1445" i="13"/>
  <c r="D1446" i="13"/>
  <c r="D1447" i="13"/>
  <c r="D1448" i="13"/>
  <c r="D1449" i="13"/>
  <c r="D1450" i="13"/>
  <c r="D1451" i="13"/>
  <c r="D1452" i="13"/>
  <c r="D1453" i="13"/>
  <c r="D1454" i="13"/>
  <c r="D1455" i="13"/>
  <c r="D1456" i="13"/>
  <c r="D1457" i="13"/>
  <c r="D1458" i="13"/>
  <c r="D1459" i="13"/>
  <c r="D1460" i="13"/>
  <c r="D1461" i="13"/>
  <c r="D1462" i="13"/>
  <c r="D1463" i="13"/>
  <c r="D1464" i="13"/>
  <c r="D1465" i="13"/>
  <c r="D1466" i="13"/>
  <c r="D1467" i="13"/>
  <c r="D1468" i="13"/>
  <c r="D1469" i="13"/>
  <c r="D1470" i="13"/>
  <c r="D1471" i="13"/>
  <c r="D1472" i="13"/>
  <c r="D1473" i="13"/>
  <c r="D1474" i="13"/>
  <c r="D1475" i="13"/>
  <c r="D1476" i="13"/>
  <c r="D1477" i="13"/>
  <c r="D1478" i="13"/>
  <c r="D1479" i="13"/>
  <c r="D1480" i="13"/>
  <c r="D1481" i="13"/>
  <c r="D1482" i="13"/>
  <c r="D1483" i="13"/>
  <c r="D1484" i="13"/>
  <c r="D1485" i="13"/>
  <c r="D1486" i="13"/>
  <c r="D1487" i="13"/>
  <c r="D1488" i="13"/>
  <c r="D1489" i="13"/>
  <c r="D1490" i="13"/>
  <c r="D1491" i="13"/>
  <c r="D1492" i="13"/>
  <c r="D1493" i="13"/>
  <c r="D1494" i="13"/>
  <c r="D1495" i="13"/>
  <c r="D1496" i="13"/>
  <c r="D1497" i="13"/>
  <c r="D1498" i="13"/>
  <c r="D1499" i="13"/>
  <c r="D1500" i="13"/>
  <c r="D1501" i="13"/>
  <c r="D1502" i="13"/>
  <c r="D1503" i="13"/>
  <c r="D1504" i="13"/>
  <c r="D1505" i="13"/>
  <c r="D1506" i="13"/>
  <c r="D1507" i="13"/>
  <c r="D1508" i="13"/>
  <c r="D1509" i="13"/>
  <c r="D1510" i="13"/>
  <c r="D1511" i="13"/>
  <c r="D1512" i="13"/>
  <c r="D1513" i="13"/>
  <c r="D1514" i="13"/>
  <c r="D1515" i="13"/>
  <c r="D1516" i="13"/>
  <c r="D1517" i="13"/>
  <c r="D1518" i="13"/>
  <c r="D1519" i="13"/>
  <c r="D1520" i="13"/>
  <c r="D1521" i="13"/>
  <c r="D1522" i="13"/>
  <c r="D1523" i="13"/>
  <c r="D1524" i="13"/>
  <c r="D1525" i="13"/>
  <c r="D1526" i="13"/>
  <c r="D1527" i="13"/>
  <c r="D1528" i="13"/>
  <c r="D1529" i="13"/>
  <c r="D1530" i="13"/>
  <c r="D1531" i="13"/>
  <c r="D1532" i="13"/>
  <c r="D1533" i="13"/>
  <c r="D1534" i="13"/>
  <c r="D1535" i="13"/>
  <c r="D1536" i="13"/>
  <c r="D1537" i="13"/>
  <c r="D1538" i="13"/>
  <c r="D1539" i="13"/>
  <c r="D1540" i="13"/>
  <c r="D1541" i="13"/>
  <c r="D1542" i="13"/>
  <c r="D1543" i="13"/>
  <c r="D1544" i="13"/>
  <c r="D1545" i="13"/>
  <c r="D1546" i="13"/>
  <c r="D1547" i="13"/>
  <c r="D1548" i="13"/>
  <c r="D1549" i="13"/>
  <c r="D1550" i="13"/>
  <c r="D1551" i="13"/>
  <c r="D1552" i="13"/>
  <c r="D1553" i="13"/>
  <c r="D1554" i="13"/>
  <c r="D1555" i="13"/>
  <c r="D1556" i="13"/>
  <c r="D1557" i="13"/>
  <c r="D1558" i="13"/>
  <c r="D1559" i="13"/>
  <c r="D1560" i="13"/>
  <c r="D1561" i="13"/>
  <c r="D1562" i="13"/>
  <c r="D1563" i="13"/>
  <c r="D1564" i="13"/>
  <c r="D1565" i="13"/>
  <c r="D1566" i="13"/>
  <c r="D1567" i="13"/>
  <c r="D1568" i="13"/>
  <c r="D1569" i="13"/>
  <c r="D1570" i="13"/>
  <c r="D1571" i="13"/>
  <c r="D1572" i="13"/>
  <c r="D1573" i="13"/>
  <c r="D1574" i="13"/>
  <c r="D1575" i="13"/>
  <c r="D1576" i="13"/>
  <c r="D1577" i="13"/>
  <c r="D1578" i="13"/>
  <c r="D1579" i="13"/>
  <c r="D1580" i="13"/>
  <c r="D1581" i="13"/>
  <c r="D1582" i="13"/>
  <c r="D1583" i="13"/>
  <c r="D1584" i="13"/>
  <c r="D1585" i="13"/>
  <c r="D1586" i="13"/>
  <c r="D1587" i="13"/>
  <c r="D1588" i="13"/>
  <c r="D1589" i="13"/>
  <c r="D1590" i="13"/>
  <c r="D1591" i="13"/>
  <c r="D1592" i="13"/>
  <c r="D1593" i="13"/>
  <c r="D1594" i="13"/>
  <c r="D1595" i="13"/>
  <c r="D1596" i="13"/>
  <c r="D1597" i="13"/>
  <c r="D1598" i="13"/>
  <c r="D1599" i="13"/>
  <c r="D1600" i="13"/>
  <c r="D1601" i="13"/>
  <c r="D1602" i="13"/>
  <c r="D1603" i="13"/>
  <c r="D1604" i="13"/>
  <c r="D1605" i="13"/>
  <c r="D1606" i="13"/>
  <c r="D1607" i="13"/>
  <c r="D1608" i="13"/>
  <c r="D1609" i="13"/>
  <c r="D1610" i="13"/>
  <c r="D1611" i="13"/>
  <c r="D1612" i="13"/>
  <c r="D1613" i="13"/>
  <c r="D1614" i="13"/>
  <c r="D1615" i="13"/>
  <c r="D1616" i="13"/>
  <c r="D1617" i="13"/>
  <c r="D1618" i="13"/>
  <c r="D1619" i="13"/>
  <c r="D1620" i="13"/>
  <c r="D1621" i="13"/>
  <c r="D1622" i="13"/>
  <c r="D1623" i="13"/>
  <c r="D1624" i="13"/>
  <c r="D1625" i="13"/>
  <c r="D1626" i="13"/>
  <c r="D1627" i="13"/>
  <c r="D1628" i="13"/>
  <c r="D1629" i="13"/>
  <c r="D1630" i="13"/>
  <c r="D1631" i="13"/>
  <c r="D1632" i="13"/>
  <c r="D1633" i="13"/>
  <c r="D1634" i="13"/>
  <c r="D1635" i="13"/>
  <c r="D1636" i="13"/>
  <c r="D1637" i="13"/>
  <c r="D1638" i="13"/>
  <c r="D1639" i="13"/>
  <c r="D1640" i="13"/>
  <c r="D1641" i="13"/>
  <c r="D1642" i="13"/>
  <c r="D1643" i="13"/>
  <c r="D1644" i="13"/>
  <c r="D1645" i="13"/>
  <c r="D1646" i="13"/>
  <c r="D1647" i="13"/>
  <c r="D1648" i="13"/>
  <c r="D1649" i="13"/>
  <c r="D1650" i="13"/>
  <c r="D1651" i="13"/>
  <c r="D1652" i="13"/>
  <c r="D1653" i="13"/>
  <c r="D1654" i="13"/>
  <c r="D1655" i="13"/>
  <c r="D1656" i="13"/>
  <c r="D1657" i="13"/>
  <c r="D1658" i="13"/>
  <c r="D1659" i="13"/>
  <c r="D1660" i="13"/>
  <c r="D1661" i="13"/>
  <c r="D1662" i="13"/>
  <c r="D1663" i="13"/>
  <c r="D1664" i="13"/>
  <c r="D1665" i="13"/>
  <c r="D1666" i="13"/>
  <c r="D1667" i="13"/>
  <c r="D1668" i="13"/>
  <c r="D1669" i="13"/>
  <c r="D1670" i="13"/>
  <c r="D1671" i="13"/>
  <c r="D1672" i="13"/>
  <c r="D1673" i="13"/>
  <c r="D1674" i="13"/>
  <c r="D1675" i="13"/>
  <c r="D1676" i="13"/>
  <c r="D1677" i="13"/>
  <c r="D1678" i="13"/>
  <c r="D1679" i="13"/>
  <c r="D1680" i="13"/>
  <c r="D1681" i="13"/>
  <c r="D1682" i="13"/>
  <c r="D1683" i="13"/>
  <c r="D1684" i="13"/>
  <c r="D1685" i="13"/>
  <c r="D1686" i="13"/>
  <c r="D1687" i="13"/>
  <c r="D1688" i="13"/>
  <c r="D1689" i="13"/>
  <c r="D1690" i="13"/>
  <c r="D1691" i="13"/>
  <c r="D1692" i="13"/>
  <c r="D1693" i="13"/>
  <c r="D1694" i="13"/>
  <c r="D1695" i="13"/>
  <c r="D1696" i="13"/>
  <c r="D1697" i="13"/>
  <c r="D1698" i="13"/>
  <c r="D1699" i="13"/>
  <c r="D1700" i="13"/>
  <c r="D1701" i="13"/>
  <c r="D1702" i="13"/>
  <c r="D1703" i="13"/>
  <c r="D1704" i="13"/>
  <c r="D1705" i="13"/>
  <c r="D1706" i="13"/>
  <c r="D1707" i="13"/>
  <c r="D1708" i="13"/>
  <c r="D1709" i="13"/>
  <c r="D1710" i="13"/>
  <c r="D1711" i="13"/>
  <c r="D1712" i="13"/>
  <c r="D1713" i="13"/>
  <c r="D1714" i="13"/>
  <c r="D1715" i="13"/>
  <c r="D1716" i="13"/>
  <c r="D1717" i="13"/>
  <c r="D1718" i="13"/>
  <c r="D1719" i="13"/>
  <c r="D1720" i="13"/>
  <c r="D1721" i="13"/>
  <c r="D1722" i="13"/>
  <c r="D1723" i="13"/>
  <c r="D1724" i="13"/>
  <c r="D1725" i="13"/>
  <c r="D1726" i="13"/>
  <c r="D1727" i="13"/>
  <c r="D1728" i="13"/>
  <c r="D1729" i="13"/>
  <c r="D1730" i="13"/>
  <c r="D1731" i="13"/>
  <c r="D1732" i="13"/>
  <c r="D1733" i="13"/>
  <c r="D1734" i="13"/>
  <c r="D1735" i="13"/>
  <c r="D1736" i="13"/>
  <c r="D1737" i="13"/>
  <c r="D1738" i="13"/>
  <c r="D1739" i="13"/>
  <c r="D1740" i="13"/>
  <c r="D1741" i="13"/>
  <c r="D1742" i="13"/>
  <c r="D1743" i="13"/>
  <c r="D1744" i="13"/>
  <c r="D1745" i="13"/>
  <c r="D1746" i="13"/>
  <c r="D1747" i="13"/>
  <c r="D1748" i="13"/>
  <c r="D1749" i="13"/>
  <c r="D1750" i="13"/>
  <c r="D1751" i="13"/>
  <c r="D1752" i="13"/>
  <c r="D1753" i="13"/>
  <c r="D1754" i="13"/>
  <c r="D1755" i="13"/>
  <c r="D1756" i="13"/>
  <c r="D1757" i="13"/>
  <c r="D1758" i="13"/>
  <c r="D1759" i="13"/>
  <c r="D1760" i="13"/>
  <c r="D1761" i="13"/>
  <c r="D1762" i="13"/>
  <c r="D1763" i="13"/>
  <c r="D1764" i="13"/>
  <c r="D1765" i="13"/>
  <c r="D1766" i="13"/>
  <c r="D1767" i="13"/>
  <c r="D1768" i="13"/>
  <c r="D1769" i="13"/>
  <c r="D1770" i="13"/>
  <c r="D1771" i="13"/>
  <c r="D1772" i="13"/>
  <c r="D1773" i="13"/>
  <c r="D1774" i="13"/>
  <c r="D1775" i="13"/>
  <c r="D1776" i="13"/>
  <c r="D1777" i="13"/>
  <c r="D1778" i="13"/>
  <c r="D1779" i="13"/>
  <c r="D1780" i="13"/>
  <c r="D1781" i="13"/>
  <c r="D1782" i="13"/>
  <c r="D1783" i="13"/>
  <c r="D1784" i="13"/>
  <c r="D1785" i="13"/>
  <c r="D1786" i="13"/>
  <c r="D1787" i="13"/>
  <c r="D1788" i="13"/>
  <c r="D1789" i="13"/>
  <c r="D1790" i="13"/>
  <c r="D1791" i="13"/>
  <c r="D1792" i="13"/>
  <c r="D1793" i="13"/>
  <c r="D1794" i="13"/>
  <c r="D1795" i="13"/>
  <c r="D1796" i="13"/>
  <c r="D1797" i="13"/>
  <c r="D1798" i="13"/>
  <c r="D1799" i="13"/>
  <c r="D1800" i="13"/>
  <c r="D1801" i="13"/>
  <c r="D1802" i="13"/>
  <c r="D1803" i="13"/>
  <c r="D1804" i="13"/>
  <c r="D1805" i="13"/>
  <c r="D1806" i="13"/>
  <c r="D1807" i="13"/>
  <c r="D1808" i="13"/>
  <c r="D1809" i="13"/>
  <c r="D1810" i="13"/>
  <c r="D1811" i="13"/>
  <c r="D1812" i="13"/>
  <c r="D1813" i="13"/>
  <c r="D1814" i="13"/>
  <c r="D1815" i="13"/>
  <c r="D1816" i="13"/>
  <c r="D1817" i="13"/>
  <c r="D1818" i="13"/>
  <c r="D1819" i="13"/>
  <c r="D1820" i="13"/>
  <c r="D1821" i="13"/>
  <c r="D1822" i="13"/>
  <c r="D1823" i="13"/>
  <c r="D1824" i="13"/>
  <c r="D1825" i="13"/>
  <c r="D1826" i="13"/>
  <c r="D1827" i="13"/>
  <c r="D1828" i="13"/>
  <c r="D1829" i="13"/>
  <c r="D1830" i="13"/>
  <c r="D1831" i="13"/>
  <c r="D1832" i="13"/>
  <c r="D1833" i="13"/>
  <c r="D1834" i="13"/>
  <c r="D1835" i="13"/>
  <c r="D1836" i="13"/>
  <c r="D1837" i="13"/>
  <c r="D1838" i="13"/>
  <c r="D1839" i="13"/>
  <c r="D1840" i="13"/>
  <c r="D1841" i="13"/>
  <c r="D1842" i="13"/>
  <c r="D1843" i="13"/>
  <c r="D1844" i="13"/>
  <c r="D1845" i="13"/>
  <c r="D1846" i="13"/>
  <c r="D1847" i="13"/>
  <c r="D1848" i="13"/>
  <c r="D1849" i="13"/>
  <c r="D1850" i="13"/>
  <c r="D1851" i="13"/>
  <c r="D1852" i="13"/>
  <c r="D1853" i="13"/>
  <c r="D1854" i="13"/>
  <c r="D1855" i="13"/>
  <c r="D1856" i="13"/>
  <c r="D1857" i="13"/>
  <c r="D1858" i="13"/>
  <c r="D1859" i="13"/>
  <c r="D1860" i="13"/>
  <c r="D1861" i="13"/>
  <c r="D1862" i="13"/>
  <c r="D1863" i="13"/>
  <c r="D1864" i="13"/>
  <c r="D1865" i="13"/>
  <c r="D1866" i="13"/>
  <c r="D1867" i="13"/>
  <c r="D1868" i="13"/>
  <c r="D1869" i="13"/>
  <c r="D1870" i="13"/>
  <c r="D1871" i="13"/>
  <c r="D1872" i="13"/>
  <c r="D1873" i="13"/>
  <c r="D1874" i="13"/>
  <c r="D1875" i="13"/>
  <c r="D1876" i="13"/>
  <c r="D1877" i="13"/>
  <c r="D1878" i="13"/>
  <c r="D1879" i="13"/>
  <c r="D1880" i="13"/>
  <c r="D1881" i="13"/>
  <c r="D1882" i="13"/>
  <c r="D1883" i="13"/>
  <c r="D1884" i="13"/>
  <c r="D1885" i="13"/>
  <c r="D1886" i="13"/>
  <c r="D1887" i="13"/>
  <c r="D1888" i="13"/>
  <c r="D1889" i="13"/>
  <c r="D1890" i="13"/>
  <c r="D1891" i="13"/>
  <c r="D1892" i="13"/>
  <c r="D1893" i="13"/>
  <c r="D1894" i="13"/>
  <c r="D1895" i="13"/>
  <c r="D1896" i="13"/>
  <c r="D1897" i="13"/>
  <c r="D1898" i="13"/>
  <c r="D1899" i="13"/>
  <c r="D1900" i="13"/>
  <c r="D1901" i="13"/>
  <c r="D1902" i="13"/>
  <c r="D1903" i="13"/>
  <c r="D1904" i="13"/>
  <c r="D1905" i="13"/>
  <c r="D1906" i="13"/>
  <c r="D1907" i="13"/>
  <c r="D1908" i="13"/>
  <c r="D1909" i="13"/>
  <c r="D1910" i="13"/>
  <c r="D1911" i="13"/>
  <c r="D1912" i="13"/>
  <c r="D1913" i="13"/>
  <c r="D1914" i="13"/>
  <c r="D1915" i="13"/>
  <c r="D1916" i="13"/>
  <c r="D1917" i="13"/>
  <c r="D1918" i="13"/>
  <c r="D1919" i="13"/>
  <c r="D1920" i="13"/>
  <c r="D1921" i="13"/>
  <c r="D1922" i="13"/>
  <c r="D1923" i="13"/>
  <c r="D1924" i="13"/>
  <c r="D1925" i="13"/>
  <c r="D1926" i="13"/>
  <c r="D1927" i="13"/>
  <c r="D1928" i="13"/>
  <c r="D1929" i="13"/>
  <c r="D1930" i="13"/>
  <c r="D1931" i="13"/>
  <c r="D1932" i="13"/>
  <c r="D1933" i="13"/>
  <c r="D1934" i="13"/>
  <c r="D1935" i="13"/>
  <c r="D1936" i="13"/>
  <c r="D1937" i="13"/>
  <c r="D1938" i="13"/>
  <c r="D1939" i="13"/>
  <c r="D1940" i="13"/>
  <c r="D1941" i="13"/>
  <c r="D1942" i="13"/>
  <c r="D1943" i="13"/>
  <c r="D1944" i="13"/>
  <c r="D1945" i="13"/>
  <c r="D1946" i="13"/>
  <c r="D1947" i="13"/>
  <c r="D1948" i="13"/>
  <c r="D1949" i="13"/>
  <c r="D1950" i="13"/>
  <c r="D1951" i="13"/>
  <c r="D1952" i="13"/>
  <c r="D1953" i="13"/>
  <c r="D1954" i="13"/>
  <c r="D1955" i="13"/>
  <c r="D1956" i="13"/>
  <c r="D1957" i="13"/>
  <c r="D1958" i="13"/>
  <c r="D1959" i="13"/>
  <c r="D1960" i="13"/>
  <c r="D1961" i="13"/>
  <c r="D1962" i="13"/>
  <c r="D1963" i="13"/>
  <c r="D1964" i="13"/>
  <c r="D1965" i="13"/>
  <c r="D1966" i="13"/>
  <c r="D1967" i="13"/>
  <c r="D1968" i="13"/>
  <c r="D1969" i="13"/>
  <c r="D1970" i="13"/>
  <c r="D1971" i="13"/>
  <c r="D1972" i="13"/>
  <c r="D1973" i="13"/>
  <c r="D1974" i="13"/>
  <c r="D1975" i="13"/>
  <c r="D1976" i="13"/>
  <c r="D1977" i="13"/>
  <c r="D1978" i="13"/>
  <c r="D1979" i="13"/>
  <c r="D1980" i="13"/>
  <c r="D1981" i="13"/>
  <c r="D1982" i="13"/>
  <c r="D1983" i="13"/>
  <c r="D1984" i="13"/>
  <c r="D1985" i="13"/>
  <c r="D1986" i="13"/>
  <c r="D1987" i="13"/>
  <c r="D1988" i="13"/>
  <c r="D1989" i="13"/>
  <c r="D1990" i="13"/>
  <c r="D1991" i="13"/>
  <c r="D1992" i="13"/>
  <c r="D1993" i="13"/>
  <c r="D1994" i="13"/>
  <c r="D1995" i="13"/>
  <c r="D1996" i="13"/>
  <c r="D1997" i="13"/>
  <c r="D1998" i="13"/>
  <c r="D1999" i="13"/>
  <c r="D2000" i="13"/>
  <c r="D2001" i="13"/>
  <c r="D2002" i="13"/>
  <c r="D2003" i="13"/>
  <c r="D2004" i="13"/>
  <c r="D2005" i="13"/>
  <c r="D2006" i="13"/>
  <c r="D2007" i="13"/>
  <c r="D2008" i="13"/>
  <c r="D2009" i="13"/>
  <c r="D2010" i="13"/>
  <c r="D2011" i="13"/>
  <c r="D2012" i="13"/>
  <c r="D2013" i="13"/>
  <c r="D2014" i="13"/>
  <c r="D2015" i="13"/>
  <c r="D2016" i="13"/>
  <c r="D2017" i="13"/>
  <c r="D2018" i="13"/>
  <c r="D2019" i="13"/>
  <c r="D2020" i="13"/>
  <c r="D2021" i="13"/>
  <c r="D2022" i="13"/>
  <c r="D2023" i="13"/>
  <c r="D2024" i="13"/>
  <c r="D2025" i="13"/>
  <c r="D2026" i="13"/>
  <c r="D2027" i="13"/>
  <c r="D2028" i="13"/>
  <c r="D2029" i="13"/>
  <c r="D2030" i="13"/>
  <c r="D2031" i="13"/>
  <c r="D2032" i="13"/>
  <c r="D2033" i="13"/>
  <c r="D2034" i="13"/>
  <c r="D2035" i="13"/>
  <c r="D2036" i="13"/>
  <c r="D2037" i="13"/>
  <c r="D2038" i="13"/>
  <c r="D2039" i="13"/>
  <c r="D2040" i="13"/>
  <c r="D2041" i="13"/>
  <c r="D2042" i="13"/>
  <c r="D2043" i="13"/>
  <c r="D2044" i="13"/>
  <c r="D2045" i="13"/>
  <c r="D2046" i="13"/>
  <c r="D2047" i="13"/>
  <c r="D2048" i="13"/>
  <c r="D2049" i="13"/>
  <c r="D2050" i="13"/>
  <c r="D2051" i="13"/>
  <c r="D2052" i="13"/>
  <c r="D2053" i="13"/>
  <c r="D2054" i="13"/>
  <c r="D2055" i="13"/>
  <c r="D2056" i="13"/>
  <c r="D2057" i="13"/>
  <c r="D2058" i="13"/>
  <c r="D2059" i="13"/>
  <c r="D2060" i="13"/>
  <c r="D2061" i="13"/>
  <c r="D2062" i="13"/>
  <c r="D2063" i="13"/>
  <c r="D2064" i="13"/>
  <c r="D2065" i="13"/>
  <c r="D2066" i="13"/>
  <c r="D2067" i="13"/>
  <c r="D2068" i="13"/>
  <c r="D2069" i="13"/>
  <c r="D2070" i="13"/>
  <c r="D2071" i="13"/>
  <c r="D2072" i="13"/>
  <c r="D2073" i="13"/>
  <c r="D2074" i="13"/>
  <c r="D2075" i="13"/>
  <c r="D2076" i="13"/>
  <c r="D2077" i="13"/>
  <c r="D2078" i="13"/>
  <c r="D2079" i="13"/>
  <c r="D2080" i="13"/>
  <c r="D2081" i="13"/>
  <c r="D2082" i="13"/>
  <c r="D2083" i="13"/>
  <c r="D2084" i="13"/>
  <c r="D2085" i="13"/>
  <c r="D2086" i="13"/>
  <c r="D2087" i="13"/>
  <c r="D2088" i="13"/>
  <c r="D2089" i="13"/>
  <c r="D2090" i="13"/>
  <c r="D2091" i="13"/>
  <c r="D2092" i="13"/>
  <c r="D2093" i="13"/>
  <c r="D2094" i="13"/>
  <c r="D2095" i="13"/>
  <c r="D2096" i="13"/>
  <c r="D2097" i="13"/>
  <c r="D2098" i="13"/>
  <c r="D2099" i="13"/>
  <c r="D2100" i="13"/>
  <c r="D2101" i="13"/>
  <c r="D2102" i="13"/>
  <c r="D2103" i="13"/>
  <c r="D2104" i="13"/>
  <c r="D2105" i="13"/>
  <c r="D2106" i="13"/>
  <c r="D2107" i="13"/>
  <c r="D2108" i="13"/>
  <c r="D2109" i="13"/>
  <c r="D2110" i="13"/>
  <c r="D2111" i="13"/>
  <c r="D2112" i="13"/>
  <c r="D2113" i="13"/>
  <c r="D2114" i="13"/>
  <c r="D2115" i="13"/>
  <c r="D2116" i="13"/>
  <c r="D2117" i="13"/>
  <c r="D2118" i="13"/>
  <c r="D2119" i="13"/>
  <c r="D2120" i="13"/>
  <c r="D2121" i="13"/>
  <c r="D2122" i="13"/>
  <c r="D2123" i="13"/>
  <c r="D2124" i="13"/>
  <c r="D2125" i="13"/>
  <c r="D2126" i="13"/>
  <c r="D2127" i="13"/>
  <c r="D2128" i="13"/>
  <c r="D2129" i="13"/>
  <c r="D2130" i="13"/>
  <c r="D2131" i="13"/>
  <c r="D2132" i="13"/>
  <c r="D2133" i="13"/>
  <c r="D2134" i="13"/>
  <c r="D2135" i="13"/>
  <c r="D2136" i="13"/>
  <c r="D2137" i="13"/>
  <c r="D2138" i="13"/>
  <c r="D2139" i="13"/>
  <c r="D2140" i="13"/>
  <c r="D2141" i="13"/>
  <c r="D2142" i="13"/>
  <c r="D2143" i="13"/>
  <c r="D2144" i="13"/>
  <c r="D2145" i="13"/>
  <c r="D2146" i="13"/>
  <c r="D2147" i="13"/>
  <c r="D2148" i="13"/>
  <c r="D2149" i="13"/>
  <c r="D2150" i="13"/>
  <c r="D2151" i="13"/>
  <c r="D2152" i="13"/>
  <c r="D2153" i="13"/>
  <c r="D2154" i="13"/>
  <c r="D2155" i="13"/>
  <c r="D2156" i="13"/>
  <c r="D2157" i="13"/>
  <c r="D2158" i="13"/>
  <c r="D2159" i="13"/>
  <c r="D2160" i="13"/>
  <c r="D2161" i="13"/>
  <c r="D2162" i="13"/>
  <c r="D2163" i="13"/>
  <c r="D2164" i="13"/>
  <c r="D2165" i="13"/>
  <c r="D2166" i="13"/>
  <c r="D2167" i="13"/>
  <c r="D2168" i="13"/>
  <c r="D2169" i="13"/>
  <c r="D2170" i="13"/>
  <c r="D2171" i="13"/>
  <c r="D2172" i="13"/>
  <c r="D2173" i="13"/>
  <c r="D2174" i="13"/>
  <c r="D2175" i="13"/>
  <c r="D2176" i="13"/>
  <c r="D2177" i="13"/>
  <c r="D2178" i="13"/>
  <c r="D2179" i="13"/>
  <c r="D2180" i="13"/>
  <c r="D2181" i="13"/>
  <c r="D2182" i="13"/>
  <c r="D2183" i="13"/>
  <c r="D2184" i="13"/>
  <c r="D2185" i="13"/>
  <c r="D2186" i="13"/>
  <c r="D2187" i="13"/>
  <c r="D2188" i="13"/>
  <c r="D2189" i="13"/>
  <c r="D2190" i="13"/>
  <c r="D2191" i="13"/>
  <c r="D2192" i="13"/>
  <c r="D2193" i="13"/>
  <c r="D2194" i="13"/>
  <c r="D2195" i="13"/>
  <c r="D2196" i="13"/>
  <c r="D2197" i="13"/>
  <c r="D2198" i="13"/>
  <c r="D2199" i="13"/>
  <c r="D2200" i="13"/>
  <c r="D2201" i="13"/>
  <c r="D2202" i="13"/>
  <c r="D2203" i="13"/>
  <c r="D2204" i="13"/>
  <c r="D2205" i="13"/>
  <c r="D2206" i="13"/>
  <c r="D2207" i="13"/>
  <c r="D2208" i="13"/>
  <c r="D2209" i="13"/>
  <c r="D2210" i="13"/>
  <c r="D2211" i="13"/>
  <c r="D2212" i="13"/>
  <c r="D2213" i="13"/>
  <c r="D2214" i="13"/>
  <c r="D2215" i="13"/>
  <c r="D2216" i="13"/>
  <c r="D2217" i="13"/>
  <c r="D2218" i="13"/>
  <c r="D2219" i="13"/>
  <c r="D2220" i="13"/>
  <c r="D2221" i="13"/>
  <c r="D2222" i="13"/>
  <c r="D2223" i="13"/>
  <c r="D2224" i="13"/>
  <c r="D2225" i="13"/>
  <c r="D2226" i="13"/>
  <c r="D2227" i="13"/>
  <c r="D2228" i="13"/>
  <c r="D2229" i="13"/>
  <c r="D2230" i="13"/>
  <c r="D2231" i="13"/>
  <c r="D2232" i="13"/>
  <c r="D2233" i="13"/>
  <c r="D2234" i="13"/>
  <c r="D2235" i="13"/>
  <c r="D2236" i="13"/>
  <c r="D2237" i="13"/>
  <c r="D2238" i="13"/>
  <c r="D2239" i="13"/>
  <c r="D2240" i="13"/>
  <c r="D2241" i="13"/>
  <c r="D2242" i="13"/>
  <c r="D2243" i="13"/>
  <c r="D2244" i="13"/>
  <c r="D2245" i="13"/>
  <c r="D2246" i="13"/>
  <c r="D2247" i="13"/>
  <c r="D2248" i="13"/>
  <c r="D2249" i="13"/>
  <c r="D2250" i="13"/>
  <c r="D2251" i="13"/>
  <c r="D2252" i="13"/>
  <c r="D2253" i="13"/>
  <c r="D2254" i="13"/>
  <c r="D2255" i="13"/>
  <c r="D2256" i="13"/>
  <c r="D2257" i="13"/>
  <c r="D2258" i="13"/>
  <c r="D2259" i="13"/>
  <c r="D2260" i="13"/>
  <c r="D2261" i="13"/>
  <c r="D2262" i="13"/>
  <c r="D2263" i="13"/>
  <c r="D2264" i="13"/>
  <c r="D2265" i="13"/>
  <c r="D2266" i="13"/>
  <c r="D2267" i="13"/>
  <c r="D2268" i="13"/>
  <c r="D2269" i="13"/>
  <c r="D2270" i="13"/>
  <c r="D2271" i="13"/>
  <c r="D2272" i="13"/>
  <c r="D2273" i="13"/>
  <c r="D2274" i="13"/>
  <c r="D2275" i="13"/>
  <c r="D2276" i="13"/>
  <c r="D2277" i="13"/>
  <c r="D2278" i="13"/>
  <c r="D2279" i="13"/>
  <c r="D2280" i="13"/>
  <c r="D2281" i="13"/>
  <c r="D2282" i="13"/>
  <c r="D2283" i="13"/>
  <c r="D2284" i="13"/>
  <c r="D2285" i="13"/>
  <c r="D2286" i="13"/>
  <c r="D2287" i="13"/>
  <c r="D2288" i="13"/>
  <c r="D2289" i="13"/>
  <c r="D2290" i="13"/>
  <c r="D2291" i="13"/>
  <c r="D2292" i="13"/>
  <c r="D2293" i="13"/>
  <c r="D2294" i="13"/>
  <c r="D2295" i="13"/>
  <c r="D2296" i="13"/>
  <c r="D2297" i="13"/>
  <c r="D2298" i="13"/>
  <c r="D2299" i="13"/>
  <c r="D2300" i="13"/>
  <c r="D2301" i="13"/>
  <c r="D2302" i="13"/>
  <c r="D2303" i="13"/>
  <c r="D2304" i="13"/>
  <c r="D2305" i="13"/>
  <c r="D2306" i="13"/>
  <c r="D2307" i="13"/>
  <c r="D2308" i="13"/>
  <c r="D2309" i="13"/>
  <c r="D2310" i="13"/>
  <c r="D2311" i="13"/>
  <c r="D2312" i="13"/>
  <c r="D2313" i="13"/>
  <c r="D2314" i="13"/>
  <c r="D2315" i="13"/>
  <c r="D2316" i="13"/>
  <c r="D2317" i="13"/>
  <c r="D2318" i="13"/>
  <c r="D2319" i="13"/>
  <c r="D2320" i="13"/>
  <c r="D2321" i="13"/>
  <c r="D12" i="13"/>
  <c r="C13" i="13"/>
  <c r="C14" i="13"/>
  <c r="C15" i="13"/>
  <c r="K789" i="13" s="1"/>
  <c r="C16" i="13"/>
  <c r="C17" i="13"/>
  <c r="C18" i="13"/>
  <c r="C19" i="13"/>
  <c r="K686" i="13" s="1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K85" i="13" s="1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K102" i="13" s="1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K169" i="13" s="1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K227" i="13" s="1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K250" i="13" s="1"/>
  <c r="C251" i="13"/>
  <c r="K251" i="13" s="1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K308" i="13" s="1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K326" i="13" s="1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K387" i="13" s="1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K410" i="13" s="1"/>
  <c r="C411" i="13"/>
  <c r="K411" i="13" s="1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K497" i="13" s="1"/>
  <c r="C498" i="13"/>
  <c r="K498" i="13" s="1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K585" i="13" s="1"/>
  <c r="C586" i="13"/>
  <c r="C587" i="13"/>
  <c r="C588" i="13"/>
  <c r="C589" i="13"/>
  <c r="C590" i="13"/>
  <c r="K590" i="13" s="1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K660" i="13" s="1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K766" i="13" s="1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K788" i="13" s="1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K916" i="13" s="1"/>
  <c r="C917" i="13"/>
  <c r="C918" i="13"/>
  <c r="C919" i="13"/>
  <c r="C920" i="13"/>
  <c r="C921" i="13"/>
  <c r="K921" i="13" s="1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K1094" i="13" s="1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K1278" i="13" s="1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K1448" i="13" s="1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K1626" i="13" s="1"/>
  <c r="C1627" i="13"/>
  <c r="K1627" i="13" s="1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C1690" i="13"/>
  <c r="C1691" i="13"/>
  <c r="C1692" i="13"/>
  <c r="C1693" i="13"/>
  <c r="C1694" i="13"/>
  <c r="C1695" i="13"/>
  <c r="C1696" i="13"/>
  <c r="C1697" i="13"/>
  <c r="C1698" i="13"/>
  <c r="C1699" i="13"/>
  <c r="C1700" i="13"/>
  <c r="C1701" i="13"/>
  <c r="C1702" i="13"/>
  <c r="C1703" i="13"/>
  <c r="C1704" i="13"/>
  <c r="C1705" i="13"/>
  <c r="C1706" i="13"/>
  <c r="C1707" i="13"/>
  <c r="C1708" i="13"/>
  <c r="C1709" i="13"/>
  <c r="C1710" i="13"/>
  <c r="C1711" i="13"/>
  <c r="C1712" i="13"/>
  <c r="C1713" i="13"/>
  <c r="C1714" i="13"/>
  <c r="C1715" i="13"/>
  <c r="C1716" i="13"/>
  <c r="C1717" i="13"/>
  <c r="C1718" i="13"/>
  <c r="C1719" i="13"/>
  <c r="C1720" i="13"/>
  <c r="C1721" i="13"/>
  <c r="C1722" i="13"/>
  <c r="C1723" i="13"/>
  <c r="C1724" i="13"/>
  <c r="C1725" i="13"/>
  <c r="C1726" i="13"/>
  <c r="C1727" i="13"/>
  <c r="C1728" i="13"/>
  <c r="C1729" i="13"/>
  <c r="C1730" i="13"/>
  <c r="C1731" i="13"/>
  <c r="C1732" i="13"/>
  <c r="C1733" i="13"/>
  <c r="C1734" i="13"/>
  <c r="C1735" i="13"/>
  <c r="C1736" i="13"/>
  <c r="C1737" i="13"/>
  <c r="C1738" i="13"/>
  <c r="C1739" i="13"/>
  <c r="C1740" i="13"/>
  <c r="C1741" i="13"/>
  <c r="C1742" i="13"/>
  <c r="C1743" i="13"/>
  <c r="C1744" i="13"/>
  <c r="C1745" i="13"/>
  <c r="C1746" i="13"/>
  <c r="C1747" i="13"/>
  <c r="C1748" i="13"/>
  <c r="C1749" i="13"/>
  <c r="C1750" i="13"/>
  <c r="C1751" i="13"/>
  <c r="C1752" i="13"/>
  <c r="C1753" i="13"/>
  <c r="C1754" i="13"/>
  <c r="C1755" i="13"/>
  <c r="C1756" i="13"/>
  <c r="C1757" i="13"/>
  <c r="C1758" i="13"/>
  <c r="C1759" i="13"/>
  <c r="C1760" i="13"/>
  <c r="C1761" i="13"/>
  <c r="C1762" i="13"/>
  <c r="C1763" i="13"/>
  <c r="C1764" i="13"/>
  <c r="C1765" i="13"/>
  <c r="C1766" i="13"/>
  <c r="C1767" i="13"/>
  <c r="C1768" i="13"/>
  <c r="C1769" i="13"/>
  <c r="C1770" i="13"/>
  <c r="C1771" i="13"/>
  <c r="C1772" i="13"/>
  <c r="C1773" i="13"/>
  <c r="C1774" i="13"/>
  <c r="C1775" i="13"/>
  <c r="C1776" i="13"/>
  <c r="C1777" i="13"/>
  <c r="C1778" i="13"/>
  <c r="C1779" i="13"/>
  <c r="C1780" i="13"/>
  <c r="C1781" i="13"/>
  <c r="C1782" i="13"/>
  <c r="C1783" i="13"/>
  <c r="C1784" i="13"/>
  <c r="C1785" i="13"/>
  <c r="C1786" i="13"/>
  <c r="C1787" i="13"/>
  <c r="C1788" i="13"/>
  <c r="C1789" i="13"/>
  <c r="C1790" i="13"/>
  <c r="C1791" i="13"/>
  <c r="C1792" i="13"/>
  <c r="C1793" i="13"/>
  <c r="C1794" i="13"/>
  <c r="C1795" i="13"/>
  <c r="C1796" i="13"/>
  <c r="C1797" i="13"/>
  <c r="C1798" i="13"/>
  <c r="C1799" i="13"/>
  <c r="C1800" i="13"/>
  <c r="C1801" i="13"/>
  <c r="C1802" i="13"/>
  <c r="C1803" i="13"/>
  <c r="C1804" i="13"/>
  <c r="C1805" i="13"/>
  <c r="C1806" i="13"/>
  <c r="C1807" i="13"/>
  <c r="C1808" i="13"/>
  <c r="C1809" i="13"/>
  <c r="C1810" i="13"/>
  <c r="C1811" i="13"/>
  <c r="C1812" i="13"/>
  <c r="C1813" i="13"/>
  <c r="C1814" i="13"/>
  <c r="C1815" i="13"/>
  <c r="C1816" i="13"/>
  <c r="C1817" i="13"/>
  <c r="C1818" i="13"/>
  <c r="C1819" i="13"/>
  <c r="K1819" i="13" s="1"/>
  <c r="C1820" i="13"/>
  <c r="C1821" i="13"/>
  <c r="C1822" i="13"/>
  <c r="C1823" i="13"/>
  <c r="C1824" i="13"/>
  <c r="C1825" i="13"/>
  <c r="C1826" i="13"/>
  <c r="C1827" i="13"/>
  <c r="C1828" i="13"/>
  <c r="C1829" i="13"/>
  <c r="C1830" i="13"/>
  <c r="C1831" i="13"/>
  <c r="C1832" i="13"/>
  <c r="C1833" i="13"/>
  <c r="C1834" i="13"/>
  <c r="C1835" i="13"/>
  <c r="C1836" i="13"/>
  <c r="C1837" i="13"/>
  <c r="C1838" i="13"/>
  <c r="C1839" i="13"/>
  <c r="C1840" i="13"/>
  <c r="C1841" i="13"/>
  <c r="C1842" i="13"/>
  <c r="C1843" i="13"/>
  <c r="C1844" i="13"/>
  <c r="C1845" i="13"/>
  <c r="C1846" i="13"/>
  <c r="C1847" i="13"/>
  <c r="C1848" i="13"/>
  <c r="C1849" i="13"/>
  <c r="C1850" i="13"/>
  <c r="C1851" i="13"/>
  <c r="C1852" i="13"/>
  <c r="C1853" i="13"/>
  <c r="C1854" i="13"/>
  <c r="C1855" i="13"/>
  <c r="C1856" i="13"/>
  <c r="C1857" i="13"/>
  <c r="C1858" i="13"/>
  <c r="C1859" i="13"/>
  <c r="C1860" i="13"/>
  <c r="C1861" i="13"/>
  <c r="C1862" i="13"/>
  <c r="C1863" i="13"/>
  <c r="C1864" i="13"/>
  <c r="C1865" i="13"/>
  <c r="C1866" i="13"/>
  <c r="C1867" i="13"/>
  <c r="C1868" i="13"/>
  <c r="C1869" i="13"/>
  <c r="C1870" i="13"/>
  <c r="C1871" i="13"/>
  <c r="C1872" i="13"/>
  <c r="C1873" i="13"/>
  <c r="C1874" i="13"/>
  <c r="C1875" i="13"/>
  <c r="C1876" i="13"/>
  <c r="C1877" i="13"/>
  <c r="C1878" i="13"/>
  <c r="C1879" i="13"/>
  <c r="C1880" i="13"/>
  <c r="C1881" i="13"/>
  <c r="C1882" i="13"/>
  <c r="C1883" i="13"/>
  <c r="C1884" i="13"/>
  <c r="C1885" i="13"/>
  <c r="C1886" i="13"/>
  <c r="C1887" i="13"/>
  <c r="C1888" i="13"/>
  <c r="C1889" i="13"/>
  <c r="C1890" i="13"/>
  <c r="C1891" i="13"/>
  <c r="C1892" i="13"/>
  <c r="C1893" i="13"/>
  <c r="C1894" i="13"/>
  <c r="C1895" i="13"/>
  <c r="C1896" i="13"/>
  <c r="C1897" i="13"/>
  <c r="C1898" i="13"/>
  <c r="C1899" i="13"/>
  <c r="C1900" i="13"/>
  <c r="C1901" i="13"/>
  <c r="C1902" i="13"/>
  <c r="C1903" i="13"/>
  <c r="C1904" i="13"/>
  <c r="C1905" i="13"/>
  <c r="C1906" i="13"/>
  <c r="C1907" i="13"/>
  <c r="C1908" i="13"/>
  <c r="C1909" i="13"/>
  <c r="C1910" i="13"/>
  <c r="C1911" i="13"/>
  <c r="C1912" i="13"/>
  <c r="C1913" i="13"/>
  <c r="C1914" i="13"/>
  <c r="C1915" i="13"/>
  <c r="C1916" i="13"/>
  <c r="C1917" i="13"/>
  <c r="C1918" i="13"/>
  <c r="C1919" i="13"/>
  <c r="C1920" i="13"/>
  <c r="C1921" i="13"/>
  <c r="C1922" i="13"/>
  <c r="C1923" i="13"/>
  <c r="C1924" i="13"/>
  <c r="C1925" i="13"/>
  <c r="C1926" i="13"/>
  <c r="C1927" i="13"/>
  <c r="C1928" i="13"/>
  <c r="C1929" i="13"/>
  <c r="C1930" i="13"/>
  <c r="C1931" i="13"/>
  <c r="C1932" i="13"/>
  <c r="C1933" i="13"/>
  <c r="C1934" i="13"/>
  <c r="C1935" i="13"/>
  <c r="C1936" i="13"/>
  <c r="C1937" i="13"/>
  <c r="C1938" i="13"/>
  <c r="C1939" i="13"/>
  <c r="C1940" i="13"/>
  <c r="C1941" i="13"/>
  <c r="C1942" i="13"/>
  <c r="C1943" i="13"/>
  <c r="C1944" i="13"/>
  <c r="C1945" i="13"/>
  <c r="C1946" i="13"/>
  <c r="C1947" i="13"/>
  <c r="C1948" i="13"/>
  <c r="C1949" i="13"/>
  <c r="C1950" i="13"/>
  <c r="C1951" i="13"/>
  <c r="C1952" i="13"/>
  <c r="C1953" i="13"/>
  <c r="C1954" i="13"/>
  <c r="C1955" i="13"/>
  <c r="C1956" i="13"/>
  <c r="C1957" i="13"/>
  <c r="C1958" i="13"/>
  <c r="C1959" i="13"/>
  <c r="C1960" i="13"/>
  <c r="C1961" i="13"/>
  <c r="C1962" i="13"/>
  <c r="C1963" i="13"/>
  <c r="C1964" i="13"/>
  <c r="C1965" i="13"/>
  <c r="C1966" i="13"/>
  <c r="C1967" i="13"/>
  <c r="C1968" i="13"/>
  <c r="C1969" i="13"/>
  <c r="C1970" i="13"/>
  <c r="C1971" i="13"/>
  <c r="C1972" i="13"/>
  <c r="C1973" i="13"/>
  <c r="C1974" i="13"/>
  <c r="C1975" i="13"/>
  <c r="C1976" i="13"/>
  <c r="C1977" i="13"/>
  <c r="C1978" i="13"/>
  <c r="C1979" i="13"/>
  <c r="C1980" i="13"/>
  <c r="C1981" i="13"/>
  <c r="C1982" i="13"/>
  <c r="C1983" i="13"/>
  <c r="C1984" i="13"/>
  <c r="C1985" i="13"/>
  <c r="C1986" i="13"/>
  <c r="C1987" i="13"/>
  <c r="C1988" i="13"/>
  <c r="C1989" i="13"/>
  <c r="C1990" i="13"/>
  <c r="C1991" i="13"/>
  <c r="C1992" i="13"/>
  <c r="C1993" i="13"/>
  <c r="C1994" i="13"/>
  <c r="C1995" i="13"/>
  <c r="C1996" i="13"/>
  <c r="C1997" i="13"/>
  <c r="C1998" i="13"/>
  <c r="C1999" i="13"/>
  <c r="C2000" i="13"/>
  <c r="C2001" i="13"/>
  <c r="C2002" i="13"/>
  <c r="C2003" i="13"/>
  <c r="C2004" i="13"/>
  <c r="C2005" i="13"/>
  <c r="C2006" i="13"/>
  <c r="C2007" i="13"/>
  <c r="C2008" i="13"/>
  <c r="C2009" i="13"/>
  <c r="C2010" i="13"/>
  <c r="C2011" i="13"/>
  <c r="C2012" i="13"/>
  <c r="C2013" i="13"/>
  <c r="C2014" i="13"/>
  <c r="C2015" i="13"/>
  <c r="C2016" i="13"/>
  <c r="C2017" i="13"/>
  <c r="C2018" i="13"/>
  <c r="C2019" i="13"/>
  <c r="C2020" i="13"/>
  <c r="C2021" i="13"/>
  <c r="C2022" i="13"/>
  <c r="C2023" i="13"/>
  <c r="C2024" i="13"/>
  <c r="C2025" i="13"/>
  <c r="C2026" i="13"/>
  <c r="C2027" i="13"/>
  <c r="C2028" i="13"/>
  <c r="C2029" i="13"/>
  <c r="C2030" i="13"/>
  <c r="C2031" i="13"/>
  <c r="C2032" i="13"/>
  <c r="C2033" i="13"/>
  <c r="C2034" i="13"/>
  <c r="C2035" i="13"/>
  <c r="C2036" i="13"/>
  <c r="C2037" i="13"/>
  <c r="C2038" i="13"/>
  <c r="C2039" i="13"/>
  <c r="C2040" i="13"/>
  <c r="C2041" i="13"/>
  <c r="C2042" i="13"/>
  <c r="C2043" i="13"/>
  <c r="C2044" i="13"/>
  <c r="C2045" i="13"/>
  <c r="C2046" i="13"/>
  <c r="C2047" i="13"/>
  <c r="C2048" i="13"/>
  <c r="C2049" i="13"/>
  <c r="C2050" i="13"/>
  <c r="C2051" i="13"/>
  <c r="C2052" i="13"/>
  <c r="C2053" i="13"/>
  <c r="C2054" i="13"/>
  <c r="C2055" i="13"/>
  <c r="C2056" i="13"/>
  <c r="C2057" i="13"/>
  <c r="C2058" i="13"/>
  <c r="C2059" i="13"/>
  <c r="C2060" i="13"/>
  <c r="C2061" i="13"/>
  <c r="C2062" i="13"/>
  <c r="C2063" i="13"/>
  <c r="C2064" i="13"/>
  <c r="C2065" i="13"/>
  <c r="K2065" i="13" s="1"/>
  <c r="C2066" i="13"/>
  <c r="C2067" i="13"/>
  <c r="C2068" i="13"/>
  <c r="C2069" i="13"/>
  <c r="C2070" i="13"/>
  <c r="C2071" i="13"/>
  <c r="C2072" i="13"/>
  <c r="C2073" i="13"/>
  <c r="C2074" i="13"/>
  <c r="C2075" i="13"/>
  <c r="C2076" i="13"/>
  <c r="C2077" i="13"/>
  <c r="C2078" i="13"/>
  <c r="C2079" i="13"/>
  <c r="C2080" i="13"/>
  <c r="C2081" i="13"/>
  <c r="C2082" i="13"/>
  <c r="C2083" i="13"/>
  <c r="C2084" i="13"/>
  <c r="C2085" i="13"/>
  <c r="C2086" i="13"/>
  <c r="C2087" i="13"/>
  <c r="C2088" i="13"/>
  <c r="C2089" i="13"/>
  <c r="C2090" i="13"/>
  <c r="C2091" i="13"/>
  <c r="C2092" i="13"/>
  <c r="C2093" i="13"/>
  <c r="C2094" i="13"/>
  <c r="C2095" i="13"/>
  <c r="C2096" i="13"/>
  <c r="C2097" i="13"/>
  <c r="C2098" i="13"/>
  <c r="C2099" i="13"/>
  <c r="C2100" i="13"/>
  <c r="C2101" i="13"/>
  <c r="C2102" i="13"/>
  <c r="C2103" i="13"/>
  <c r="C2104" i="13"/>
  <c r="C2105" i="13"/>
  <c r="C2106" i="13"/>
  <c r="C2107" i="13"/>
  <c r="C2108" i="13"/>
  <c r="C2109" i="13"/>
  <c r="C2110" i="13"/>
  <c r="C2111" i="13"/>
  <c r="C2112" i="13"/>
  <c r="C2113" i="13"/>
  <c r="C2114" i="13"/>
  <c r="C2115" i="13"/>
  <c r="C2116" i="13"/>
  <c r="C2117" i="13"/>
  <c r="C2118" i="13"/>
  <c r="C2119" i="13"/>
  <c r="C2120" i="13"/>
  <c r="C2121" i="13"/>
  <c r="C2122" i="13"/>
  <c r="C2123" i="13"/>
  <c r="C2124" i="13"/>
  <c r="C2125" i="13"/>
  <c r="C2126" i="13"/>
  <c r="C2127" i="13"/>
  <c r="C2128" i="13"/>
  <c r="C2129" i="13"/>
  <c r="C2130" i="13"/>
  <c r="C2131" i="13"/>
  <c r="C2132" i="13"/>
  <c r="C2133" i="13"/>
  <c r="C2134" i="13"/>
  <c r="C2135" i="13"/>
  <c r="C2136" i="13"/>
  <c r="C2137" i="13"/>
  <c r="C2138" i="13"/>
  <c r="C2139" i="13"/>
  <c r="C2140" i="13"/>
  <c r="C2141" i="13"/>
  <c r="C2142" i="13"/>
  <c r="C2143" i="13"/>
  <c r="C2144" i="13"/>
  <c r="C2145" i="13"/>
  <c r="C2146" i="13"/>
  <c r="C2147" i="13"/>
  <c r="C2148" i="13"/>
  <c r="C2149" i="13"/>
  <c r="C2150" i="13"/>
  <c r="C2151" i="13"/>
  <c r="C2152" i="13"/>
  <c r="C2153" i="13"/>
  <c r="C2154" i="13"/>
  <c r="C2155" i="13"/>
  <c r="C2156" i="13"/>
  <c r="C2157" i="13"/>
  <c r="C2158" i="13"/>
  <c r="C2159" i="13"/>
  <c r="C2160" i="13"/>
  <c r="C2161" i="13"/>
  <c r="C2162" i="13"/>
  <c r="C2163" i="13"/>
  <c r="C2164" i="13"/>
  <c r="C2165" i="13"/>
  <c r="C2166" i="13"/>
  <c r="C2167" i="13"/>
  <c r="C2168" i="13"/>
  <c r="C2169" i="13"/>
  <c r="C2170" i="13"/>
  <c r="C2171" i="13"/>
  <c r="C2172" i="13"/>
  <c r="C2173" i="13"/>
  <c r="C2174" i="13"/>
  <c r="C2175" i="13"/>
  <c r="C2176" i="13"/>
  <c r="C2177" i="13"/>
  <c r="C2178" i="13"/>
  <c r="C2179" i="13"/>
  <c r="C2180" i="13"/>
  <c r="C2181" i="13"/>
  <c r="C2182" i="13"/>
  <c r="C2183" i="13"/>
  <c r="C2184" i="13"/>
  <c r="C2185" i="13"/>
  <c r="C2186" i="13"/>
  <c r="C2187" i="13"/>
  <c r="C2188" i="13"/>
  <c r="C2189" i="13"/>
  <c r="C2190" i="13"/>
  <c r="C2191" i="13"/>
  <c r="C2192" i="13"/>
  <c r="C2193" i="13"/>
  <c r="C2194" i="13"/>
  <c r="C2195" i="13"/>
  <c r="C2196" i="13"/>
  <c r="C2197" i="13"/>
  <c r="C2198" i="13"/>
  <c r="C2199" i="13"/>
  <c r="C2200" i="13"/>
  <c r="C2201" i="13"/>
  <c r="C2202" i="13"/>
  <c r="C2203" i="13"/>
  <c r="C2204" i="13"/>
  <c r="C2205" i="13"/>
  <c r="C2206" i="13"/>
  <c r="C2207" i="13"/>
  <c r="C2208" i="13"/>
  <c r="C2209" i="13"/>
  <c r="C2210" i="13"/>
  <c r="C2211" i="13"/>
  <c r="C2212" i="13"/>
  <c r="C2213" i="13"/>
  <c r="C2214" i="13"/>
  <c r="C2215" i="13"/>
  <c r="C2216" i="13"/>
  <c r="C2217" i="13"/>
  <c r="C2218" i="13"/>
  <c r="C2219" i="13"/>
  <c r="C2220" i="13"/>
  <c r="C2221" i="13"/>
  <c r="C2222" i="13"/>
  <c r="C2223" i="13"/>
  <c r="C2224" i="13"/>
  <c r="C2225" i="13"/>
  <c r="C2226" i="13"/>
  <c r="C2227" i="13"/>
  <c r="C2228" i="13"/>
  <c r="C2229" i="13"/>
  <c r="C2230" i="13"/>
  <c r="C2231" i="13"/>
  <c r="C2232" i="13"/>
  <c r="C2233" i="13"/>
  <c r="C2234" i="13"/>
  <c r="C2235" i="13"/>
  <c r="C2236" i="13"/>
  <c r="C2237" i="13"/>
  <c r="C2238" i="13"/>
  <c r="C2239" i="13"/>
  <c r="C2240" i="13"/>
  <c r="C2241" i="13"/>
  <c r="C2242" i="13"/>
  <c r="C2243" i="13"/>
  <c r="C2244" i="13"/>
  <c r="C2245" i="13"/>
  <c r="C2246" i="13"/>
  <c r="C2247" i="13"/>
  <c r="C2248" i="13"/>
  <c r="C2249" i="13"/>
  <c r="C2250" i="13"/>
  <c r="C2251" i="13"/>
  <c r="C2252" i="13"/>
  <c r="C2253" i="13"/>
  <c r="C2254" i="13"/>
  <c r="C2255" i="13"/>
  <c r="C2256" i="13"/>
  <c r="C2257" i="13"/>
  <c r="C2258" i="13"/>
  <c r="C2259" i="13"/>
  <c r="C2260" i="13"/>
  <c r="C2261" i="13"/>
  <c r="C2262" i="13"/>
  <c r="C2263" i="13"/>
  <c r="C2264" i="13"/>
  <c r="C2265" i="13"/>
  <c r="C2266" i="13"/>
  <c r="C2267" i="13"/>
  <c r="C2268" i="13"/>
  <c r="C2269" i="13"/>
  <c r="C2270" i="13"/>
  <c r="C2271" i="13"/>
  <c r="C2272" i="13"/>
  <c r="C2273" i="13"/>
  <c r="C2274" i="13"/>
  <c r="C2275" i="13"/>
  <c r="C2276" i="13"/>
  <c r="C2277" i="13"/>
  <c r="C2278" i="13"/>
  <c r="C2279" i="13"/>
  <c r="C2280" i="13"/>
  <c r="C2281" i="13"/>
  <c r="C2282" i="13"/>
  <c r="C2283" i="13"/>
  <c r="C2284" i="13"/>
  <c r="C2285" i="13"/>
  <c r="C2286" i="13"/>
  <c r="C2287" i="13"/>
  <c r="C2288" i="13"/>
  <c r="C2289" i="13"/>
  <c r="C2290" i="13"/>
  <c r="C2291" i="13"/>
  <c r="C2292" i="13"/>
  <c r="C2293" i="13"/>
  <c r="C2294" i="13"/>
  <c r="C2295" i="13"/>
  <c r="C2296" i="13"/>
  <c r="C2297" i="13"/>
  <c r="C2298" i="13"/>
  <c r="C2299" i="13"/>
  <c r="C2300" i="13"/>
  <c r="C2301" i="13"/>
  <c r="C2302" i="13"/>
  <c r="C2303" i="13"/>
  <c r="C2304" i="13"/>
  <c r="C2305" i="13"/>
  <c r="C2306" i="13"/>
  <c r="C2307" i="13"/>
  <c r="C2308" i="13"/>
  <c r="C2309" i="13"/>
  <c r="C2310" i="13"/>
  <c r="C2311" i="13"/>
  <c r="C2312" i="13"/>
  <c r="C2313" i="13"/>
  <c r="C2314" i="13"/>
  <c r="C2315" i="13"/>
  <c r="C2316" i="13"/>
  <c r="C2317" i="13"/>
  <c r="C2318" i="13"/>
  <c r="C2319" i="13"/>
  <c r="C2320" i="13"/>
  <c r="K2320" i="13" s="1"/>
  <c r="C2321" i="13"/>
  <c r="C12" i="13"/>
  <c r="AI75" i="5"/>
  <c r="AZ7" i="10" s="1"/>
  <c r="AH75" i="5"/>
  <c r="AY7" i="10" s="1"/>
  <c r="AI70" i="5"/>
  <c r="AZ25" i="10" s="1"/>
  <c r="AI57" i="5"/>
  <c r="AZ49" i="10" s="1"/>
  <c r="AI55" i="5"/>
  <c r="AH55" i="5"/>
  <c r="AI50" i="5"/>
  <c r="AZ69" i="10" s="1"/>
  <c r="AI49" i="5"/>
  <c r="AZ71" i="10" s="1"/>
  <c r="AH49" i="5"/>
  <c r="AY71" i="10" s="1"/>
  <c r="AI48" i="5"/>
  <c r="AZ70" i="10" s="1"/>
  <c r="AI47" i="5"/>
  <c r="AZ43" i="10" s="1"/>
  <c r="AH47" i="5"/>
  <c r="AY43" i="10" s="1"/>
  <c r="AI46" i="5"/>
  <c r="AZ68" i="10" s="1"/>
  <c r="AI45" i="5"/>
  <c r="AZ40" i="10" s="1"/>
  <c r="AH45" i="5"/>
  <c r="AY40" i="10" s="1"/>
  <c r="AI44" i="5"/>
  <c r="AZ39" i="10" s="1"/>
  <c r="AI41" i="5"/>
  <c r="AI38" i="5"/>
  <c r="AH27" i="5"/>
  <c r="AY48" i="10" s="1"/>
  <c r="AI24" i="5"/>
  <c r="AZ36" i="10" s="1"/>
  <c r="AH24" i="5"/>
  <c r="AY36" i="10" s="1"/>
  <c r="AI23" i="5"/>
  <c r="AZ31" i="10" s="1"/>
  <c r="AH23" i="5"/>
  <c r="AY31" i="10" s="1"/>
  <c r="AI16" i="5"/>
  <c r="AZ30" i="10" s="1"/>
  <c r="AH16" i="5"/>
  <c r="AY30" i="10" s="1"/>
  <c r="AI15" i="5"/>
  <c r="AZ16" i="10" s="1"/>
  <c r="AH15" i="5"/>
  <c r="AY16" i="10" s="1"/>
  <c r="AI14" i="5"/>
  <c r="AZ75" i="10" s="1"/>
  <c r="AH14" i="5"/>
  <c r="AY75" i="10" s="1"/>
  <c r="AI13" i="5"/>
  <c r="AH13" i="5"/>
  <c r="AI12" i="5"/>
  <c r="AZ45" i="10" s="1"/>
  <c r="AH12" i="5"/>
  <c r="AY45" i="10" s="1"/>
  <c r="AI11" i="5"/>
  <c r="AZ74" i="10" s="1"/>
  <c r="AH11" i="5"/>
  <c r="AY74" i="10" s="1"/>
  <c r="AI10" i="5"/>
  <c r="AH10" i="5"/>
  <c r="AI9" i="5"/>
  <c r="AZ73" i="10" s="1"/>
  <c r="AH9" i="5"/>
  <c r="AY73" i="10" s="1"/>
  <c r="AI8" i="5"/>
  <c r="AZ13" i="10" s="1"/>
  <c r="AH8" i="5"/>
  <c r="AY13" i="10" s="1"/>
  <c r="AI7" i="5"/>
  <c r="AZ14" i="10" s="1"/>
  <c r="AH7" i="5"/>
  <c r="AY14" i="10" s="1"/>
  <c r="K41" i="13" l="1"/>
  <c r="K1826" i="13"/>
  <c r="K1186" i="13"/>
  <c r="K474" i="13"/>
  <c r="K170" i="13"/>
  <c r="K473" i="13"/>
  <c r="K2288" i="13"/>
  <c r="K2032" i="13"/>
  <c r="K1968" i="13"/>
  <c r="K1904" i="13"/>
  <c r="K1848" i="13"/>
  <c r="K1600" i="13"/>
  <c r="BF9" i="10"/>
  <c r="BC62" i="10"/>
  <c r="BD62" i="10"/>
  <c r="K565" i="13"/>
  <c r="K2321" i="13"/>
  <c r="K2158" i="13"/>
  <c r="K2094" i="13"/>
  <c r="K153" i="13"/>
  <c r="BC18" i="10"/>
  <c r="K44" i="13"/>
  <c r="K1096" i="13"/>
  <c r="K325" i="13"/>
  <c r="K1456" i="13"/>
  <c r="K1925" i="13"/>
  <c r="K1597" i="13"/>
  <c r="BG19" i="10"/>
  <c r="BD64" i="10"/>
  <c r="K1820" i="13"/>
  <c r="K104" i="13"/>
  <c r="K1316" i="13"/>
  <c r="K1140" i="13"/>
  <c r="K1004" i="13"/>
  <c r="K708" i="13"/>
  <c r="K612" i="13"/>
  <c r="K524" i="13"/>
  <c r="K121" i="13"/>
  <c r="K58" i="13"/>
  <c r="K2131" i="13"/>
  <c r="K28" i="13"/>
  <c r="K176" i="13"/>
  <c r="BC3" i="10"/>
  <c r="BC34" i="10"/>
  <c r="BC66" i="10"/>
  <c r="BG35" i="10"/>
  <c r="BD66" i="10"/>
  <c r="K1882" i="13"/>
  <c r="K906" i="13"/>
  <c r="K378" i="13"/>
  <c r="K218" i="13"/>
  <c r="K138" i="13"/>
  <c r="K106" i="13"/>
  <c r="K1264" i="13"/>
  <c r="BF5" i="10"/>
  <c r="BG37" i="10"/>
  <c r="BC72" i="10"/>
  <c r="K1602" i="13"/>
  <c r="K1546" i="13"/>
  <c r="K50" i="13"/>
  <c r="K45" i="13"/>
  <c r="K692" i="13"/>
  <c r="K2064" i="13"/>
  <c r="BD9" i="10"/>
  <c r="BG41" i="10"/>
  <c r="BD72" i="10"/>
  <c r="K1846" i="13"/>
  <c r="K1790" i="13"/>
  <c r="K1566" i="13"/>
  <c r="K1478" i="13"/>
  <c r="K1374" i="13"/>
  <c r="K1206" i="13"/>
  <c r="K830" i="13"/>
  <c r="K726" i="13"/>
  <c r="K646" i="13"/>
  <c r="K598" i="13"/>
  <c r="K486" i="13"/>
  <c r="K398" i="13"/>
  <c r="K358" i="13"/>
  <c r="K278" i="13"/>
  <c r="K94" i="13"/>
  <c r="K57" i="13"/>
  <c r="K189" i="13"/>
  <c r="K267" i="13"/>
  <c r="K346" i="13"/>
  <c r="K429" i="13"/>
  <c r="K523" i="13"/>
  <c r="K611" i="13"/>
  <c r="K816" i="13"/>
  <c r="K957" i="13"/>
  <c r="K1488" i="13"/>
  <c r="K1673" i="13"/>
  <c r="K1874" i="13"/>
  <c r="K2126" i="13"/>
  <c r="K1253" i="13"/>
  <c r="K981" i="13"/>
  <c r="K805" i="13"/>
  <c r="K781" i="13"/>
  <c r="K733" i="13"/>
  <c r="K597" i="13"/>
  <c r="K493" i="13"/>
  <c r="K381" i="13"/>
  <c r="K373" i="13"/>
  <c r="K285" i="13"/>
  <c r="K277" i="13"/>
  <c r="K261" i="13"/>
  <c r="K125" i="13"/>
  <c r="K93" i="13"/>
  <c r="K53" i="13"/>
  <c r="K37" i="13"/>
  <c r="K21" i="13"/>
  <c r="K2305" i="13"/>
  <c r="K122" i="13"/>
  <c r="K190" i="13"/>
  <c r="K272" i="13"/>
  <c r="K349" i="13"/>
  <c r="K432" i="13"/>
  <c r="K717" i="13"/>
  <c r="K817" i="13"/>
  <c r="K958" i="13"/>
  <c r="K1142" i="13"/>
  <c r="K1318" i="13"/>
  <c r="K1501" i="13"/>
  <c r="K1680" i="13"/>
  <c r="K1875" i="13"/>
  <c r="BF14" i="10"/>
  <c r="BC14" i="10"/>
  <c r="BF74" i="10"/>
  <c r="BC74" i="10"/>
  <c r="BF16" i="10"/>
  <c r="BC16" i="10"/>
  <c r="BD43" i="10"/>
  <c r="BG43" i="10"/>
  <c r="BD25" i="10"/>
  <c r="BG25" i="10"/>
  <c r="K2317" i="13"/>
  <c r="K2309" i="13"/>
  <c r="K2301" i="13"/>
  <c r="K2293" i="13"/>
  <c r="K2285" i="13"/>
  <c r="K2277" i="13"/>
  <c r="K2269" i="13"/>
  <c r="K2261" i="13"/>
  <c r="K2253" i="13"/>
  <c r="K2221" i="13"/>
  <c r="K1653" i="13"/>
  <c r="K1389" i="13"/>
  <c r="K1261" i="13"/>
  <c r="K1069" i="13"/>
  <c r="K829" i="13"/>
  <c r="BG74" i="10"/>
  <c r="BD74" i="10"/>
  <c r="BG70" i="10"/>
  <c r="BD70" i="10"/>
  <c r="K2316" i="13"/>
  <c r="K2300" i="13"/>
  <c r="K2292" i="13"/>
  <c r="K2276" i="13"/>
  <c r="K2260" i="13"/>
  <c r="K2252" i="13"/>
  <c r="K2236" i="13"/>
  <c r="K2220" i="13"/>
  <c r="K2212" i="13"/>
  <c r="K2196" i="13"/>
  <c r="K2180" i="13"/>
  <c r="K2164" i="13"/>
  <c r="K2156" i="13"/>
  <c r="K2140" i="13"/>
  <c r="K2132" i="13"/>
  <c r="K2116" i="13"/>
  <c r="K2100" i="13"/>
  <c r="K2092" i="13"/>
  <c r="K2076" i="13"/>
  <c r="K2060" i="13"/>
  <c r="K2052" i="13"/>
  <c r="K2036" i="13"/>
  <c r="K2020" i="13"/>
  <c r="K2004" i="13"/>
  <c r="K1996" i="13"/>
  <c r="K1980" i="13"/>
  <c r="K1964" i="13"/>
  <c r="K1956" i="13"/>
  <c r="K1940" i="13"/>
  <c r="K1924" i="13"/>
  <c r="K1916" i="13"/>
  <c r="K1900" i="13"/>
  <c r="K1884" i="13"/>
  <c r="K1876" i="13"/>
  <c r="K1860" i="13"/>
  <c r="K1844" i="13"/>
  <c r="K1836" i="13"/>
  <c r="K1804" i="13"/>
  <c r="K1796" i="13"/>
  <c r="K1780" i="13"/>
  <c r="K1756" i="13"/>
  <c r="K1740" i="13"/>
  <c r="K1724" i="13"/>
  <c r="K1716" i="13"/>
  <c r="K1700" i="13"/>
  <c r="K1684" i="13"/>
  <c r="K1676" i="13"/>
  <c r="K1660" i="13"/>
  <c r="K1644" i="13"/>
  <c r="K1636" i="13"/>
  <c r="K1620" i="13"/>
  <c r="K1612" i="13"/>
  <c r="K1596" i="13"/>
  <c r="K1580" i="13"/>
  <c r="K1572" i="13"/>
  <c r="K1556" i="13"/>
  <c r="K1540" i="13"/>
  <c r="K1532" i="13"/>
  <c r="K1516" i="13"/>
  <c r="K1508" i="13"/>
  <c r="K1492" i="13"/>
  <c r="K1484" i="13"/>
  <c r="K1476" i="13"/>
  <c r="K1468" i="13"/>
  <c r="K1460" i="13"/>
  <c r="K1356" i="13"/>
  <c r="K1348" i="13"/>
  <c r="K1340" i="13"/>
  <c r="K1332" i="13"/>
  <c r="K1324" i="13"/>
  <c r="K1164" i="13"/>
  <c r="K1132" i="13"/>
  <c r="K1124" i="13"/>
  <c r="K1116" i="13"/>
  <c r="K1108" i="13"/>
  <c r="K1100" i="13"/>
  <c r="K1092" i="13"/>
  <c r="K1084" i="13"/>
  <c r="K1076" i="13"/>
  <c r="K1068" i="13"/>
  <c r="K1060" i="13"/>
  <c r="K1052" i="13"/>
  <c r="K1044" i="13"/>
  <c r="K1036" i="13"/>
  <c r="K1028" i="13"/>
  <c r="K1020" i="13"/>
  <c r="K1012" i="13"/>
  <c r="K900" i="13"/>
  <c r="K884" i="13"/>
  <c r="K780" i="13"/>
  <c r="K772" i="13"/>
  <c r="K764" i="13"/>
  <c r="K756" i="13"/>
  <c r="K748" i="13"/>
  <c r="K700" i="13"/>
  <c r="K684" i="13"/>
  <c r="K676" i="13"/>
  <c r="K668" i="13"/>
  <c r="K604" i="13"/>
  <c r="K596" i="13"/>
  <c r="K588" i="13"/>
  <c r="K580" i="13"/>
  <c r="K572" i="13"/>
  <c r="K564" i="13"/>
  <c r="K556" i="13"/>
  <c r="K548" i="13"/>
  <c r="K540" i="13"/>
  <c r="K532" i="13"/>
  <c r="K516" i="13"/>
  <c r="K500" i="13"/>
  <c r="K492" i="13"/>
  <c r="K468" i="13"/>
  <c r="K380" i="13"/>
  <c r="K364" i="13"/>
  <c r="K356" i="13"/>
  <c r="K340" i="13"/>
  <c r="K332" i="13"/>
  <c r="K324" i="13"/>
  <c r="K300" i="13"/>
  <c r="K292" i="13"/>
  <c r="K284" i="13"/>
  <c r="K276" i="13"/>
  <c r="K268" i="13"/>
  <c r="K260" i="13"/>
  <c r="K252" i="13"/>
  <c r="K244" i="13"/>
  <c r="K236" i="13"/>
  <c r="K228" i="13"/>
  <c r="K220" i="13"/>
  <c r="K204" i="13"/>
  <c r="K196" i="13"/>
  <c r="K188" i="13"/>
  <c r="K180" i="13"/>
  <c r="K172" i="13"/>
  <c r="K164" i="13"/>
  <c r="K156" i="13"/>
  <c r="K148" i="13"/>
  <c r="K140" i="13"/>
  <c r="K132" i="13"/>
  <c r="K124" i="13"/>
  <c r="K116" i="13"/>
  <c r="K108" i="13"/>
  <c r="K100" i="13"/>
  <c r="K92" i="13"/>
  <c r="K84" i="13"/>
  <c r="K76" i="13"/>
  <c r="K68" i="13"/>
  <c r="K60" i="13"/>
  <c r="K52" i="13"/>
  <c r="K36" i="13"/>
  <c r="K2278" i="13"/>
  <c r="K2152" i="13"/>
  <c r="K2090" i="13"/>
  <c r="K1958" i="13"/>
  <c r="K1896" i="13"/>
  <c r="K1736" i="13"/>
  <c r="K1510" i="13"/>
  <c r="K1334" i="13"/>
  <c r="K1198" i="13"/>
  <c r="K1113" i="13"/>
  <c r="K1014" i="13"/>
  <c r="K930" i="13"/>
  <c r="K822" i="13"/>
  <c r="K770" i="13"/>
  <c r="K722" i="13"/>
  <c r="K672" i="13"/>
  <c r="K550" i="13"/>
  <c r="K507" i="13"/>
  <c r="K414" i="13"/>
  <c r="K352" i="13"/>
  <c r="K314" i="13"/>
  <c r="K216" i="13"/>
  <c r="K178" i="13"/>
  <c r="K142" i="13"/>
  <c r="K110" i="13"/>
  <c r="K64" i="13"/>
  <c r="K19" i="13"/>
  <c r="K2274" i="13"/>
  <c r="K2147" i="13"/>
  <c r="K1893" i="13"/>
  <c r="K1681" i="13"/>
  <c r="K1594" i="13"/>
  <c r="K1506" i="13"/>
  <c r="K1418" i="13"/>
  <c r="K1320" i="13"/>
  <c r="K1195" i="13"/>
  <c r="K1059" i="13"/>
  <c r="K925" i="13"/>
  <c r="K849" i="13"/>
  <c r="K798" i="13"/>
  <c r="K742" i="13"/>
  <c r="K670" i="13"/>
  <c r="K643" i="13"/>
  <c r="K569" i="13"/>
  <c r="K501" i="13"/>
  <c r="K456" i="13"/>
  <c r="K413" i="13"/>
  <c r="K371" i="13"/>
  <c r="K313" i="13"/>
  <c r="K290" i="13"/>
  <c r="K235" i="13"/>
  <c r="K177" i="13"/>
  <c r="K123" i="13"/>
  <c r="K91" i="13"/>
  <c r="K46" i="13"/>
  <c r="K18" i="13"/>
  <c r="K2216" i="13"/>
  <c r="K2022" i="13"/>
  <c r="K1838" i="13"/>
  <c r="K1682" i="13"/>
  <c r="K1373" i="13"/>
  <c r="K1152" i="13"/>
  <c r="K976" i="13"/>
  <c r="K850" i="13"/>
  <c r="K750" i="13"/>
  <c r="K622" i="13"/>
  <c r="K526" i="13"/>
  <c r="K441" i="13"/>
  <c r="K334" i="13"/>
  <c r="K253" i="13"/>
  <c r="K157" i="13"/>
  <c r="K35" i="13"/>
  <c r="K1728" i="13"/>
  <c r="K1544" i="13"/>
  <c r="K1235" i="13"/>
  <c r="K1150" i="13"/>
  <c r="K971" i="13"/>
  <c r="K818" i="13"/>
  <c r="K720" i="13"/>
  <c r="K613" i="13"/>
  <c r="K525" i="13"/>
  <c r="K438" i="13"/>
  <c r="K350" i="13"/>
  <c r="K273" i="13"/>
  <c r="K194" i="13"/>
  <c r="K105" i="13"/>
  <c r="K62" i="13"/>
  <c r="K20" i="13"/>
  <c r="K1784" i="13"/>
  <c r="K1289" i="13"/>
  <c r="K1067" i="13"/>
  <c r="K888" i="13"/>
  <c r="K800" i="13"/>
  <c r="K694" i="13"/>
  <c r="K570" i="13"/>
  <c r="K483" i="13"/>
  <c r="K397" i="13"/>
  <c r="K297" i="13"/>
  <c r="K198" i="13"/>
  <c r="K48" i="13"/>
  <c r="K2210" i="13"/>
  <c r="K2083" i="13"/>
  <c r="K1640" i="13"/>
  <c r="K1457" i="13"/>
  <c r="K1282" i="13"/>
  <c r="K1097" i="13"/>
  <c r="K875" i="13"/>
  <c r="K769" i="13"/>
  <c r="K693" i="13"/>
  <c r="K592" i="13"/>
  <c r="K482" i="13"/>
  <c r="K389" i="13"/>
  <c r="K333" i="13"/>
  <c r="K214" i="13"/>
  <c r="K141" i="13"/>
  <c r="K75" i="13"/>
  <c r="K30" i="13"/>
  <c r="K12" i="13"/>
  <c r="K73" i="13"/>
  <c r="K134" i="13"/>
  <c r="K212" i="13"/>
  <c r="K288" i="13"/>
  <c r="K363" i="13"/>
  <c r="K453" i="13"/>
  <c r="K539" i="13"/>
  <c r="K638" i="13"/>
  <c r="K739" i="13"/>
  <c r="K838" i="13"/>
  <c r="K1179" i="13"/>
  <c r="K1362" i="13"/>
  <c r="K1539" i="13"/>
  <c r="K1710" i="13"/>
  <c r="K1937" i="13"/>
  <c r="K2190" i="13"/>
  <c r="BF48" i="10"/>
  <c r="BC48" i="10"/>
  <c r="K1429" i="13"/>
  <c r="K1205" i="13"/>
  <c r="K893" i="13"/>
  <c r="BG14" i="10"/>
  <c r="BD14" i="10"/>
  <c r="BG16" i="10"/>
  <c r="BD16" i="10"/>
  <c r="BC7" i="10"/>
  <c r="BF7" i="10"/>
  <c r="K2308" i="13"/>
  <c r="K2284" i="13"/>
  <c r="K2268" i="13"/>
  <c r="K2244" i="13"/>
  <c r="K2228" i="13"/>
  <c r="K2204" i="13"/>
  <c r="K2188" i="13"/>
  <c r="K2172" i="13"/>
  <c r="K2148" i="13"/>
  <c r="K2124" i="13"/>
  <c r="K2108" i="13"/>
  <c r="K2084" i="13"/>
  <c r="K2068" i="13"/>
  <c r="K2044" i="13"/>
  <c r="K2028" i="13"/>
  <c r="K2012" i="13"/>
  <c r="K1988" i="13"/>
  <c r="K1972" i="13"/>
  <c r="K1948" i="13"/>
  <c r="K1932" i="13"/>
  <c r="K1908" i="13"/>
  <c r="K1892" i="13"/>
  <c r="K1868" i="13"/>
  <c r="K1852" i="13"/>
  <c r="K1828" i="13"/>
  <c r="K1812" i="13"/>
  <c r="K1788" i="13"/>
  <c r="K1772" i="13"/>
  <c r="K1748" i="13"/>
  <c r="K1732" i="13"/>
  <c r="K1708" i="13"/>
  <c r="K1692" i="13"/>
  <c r="K1668" i="13"/>
  <c r="K1652" i="13"/>
  <c r="K1628" i="13"/>
  <c r="K1604" i="13"/>
  <c r="K1588" i="13"/>
  <c r="K1564" i="13"/>
  <c r="K1548" i="13"/>
  <c r="K1524" i="13"/>
  <c r="K1500" i="13"/>
  <c r="K1452" i="13"/>
  <c r="K1444" i="13"/>
  <c r="K1436" i="13"/>
  <c r="K1428" i="13"/>
  <c r="K1420" i="13"/>
  <c r="K1412" i="13"/>
  <c r="K1404" i="13"/>
  <c r="K1396" i="13"/>
  <c r="K1388" i="13"/>
  <c r="K1380" i="13"/>
  <c r="K1372" i="13"/>
  <c r="K1308" i="13"/>
  <c r="K1300" i="13"/>
  <c r="K1292" i="13"/>
  <c r="K1284" i="13"/>
  <c r="K1276" i="13"/>
  <c r="K1268" i="13"/>
  <c r="K1260" i="13"/>
  <c r="K1252" i="13"/>
  <c r="K1244" i="13"/>
  <c r="K1236" i="13"/>
  <c r="K1228" i="13"/>
  <c r="K1220" i="13"/>
  <c r="K1212" i="13"/>
  <c r="K1204" i="13"/>
  <c r="K1196" i="13"/>
  <c r="K1188" i="13"/>
  <c r="K1172" i="13"/>
  <c r="K1156" i="13"/>
  <c r="K1148" i="13"/>
  <c r="K996" i="13"/>
  <c r="K988" i="13"/>
  <c r="K980" i="13"/>
  <c r="K972" i="13"/>
  <c r="K964" i="13"/>
  <c r="K956" i="13"/>
  <c r="K948" i="13"/>
  <c r="K940" i="13"/>
  <c r="K932" i="13"/>
  <c r="K924" i="13"/>
  <c r="K908" i="13"/>
  <c r="K892" i="13"/>
  <c r="K876" i="13"/>
  <c r="K868" i="13"/>
  <c r="K860" i="13"/>
  <c r="K852" i="13"/>
  <c r="K844" i="13"/>
  <c r="K836" i="13"/>
  <c r="K828" i="13"/>
  <c r="K820" i="13"/>
  <c r="K812" i="13"/>
  <c r="K804" i="13"/>
  <c r="K796" i="13"/>
  <c r="K732" i="13"/>
  <c r="K724" i="13"/>
  <c r="K716" i="13"/>
  <c r="K652" i="13"/>
  <c r="K644" i="13"/>
  <c r="K636" i="13"/>
  <c r="K628" i="13"/>
  <c r="K620" i="13"/>
  <c r="K508" i="13"/>
  <c r="K484" i="13"/>
  <c r="K476" i="13"/>
  <c r="K460" i="13"/>
  <c r="K452" i="13"/>
  <c r="K444" i="13"/>
  <c r="K436" i="13"/>
  <c r="K428" i="13"/>
  <c r="K420" i="13"/>
  <c r="K412" i="13"/>
  <c r="K404" i="13"/>
  <c r="K396" i="13"/>
  <c r="K372" i="13"/>
  <c r="K348" i="13"/>
  <c r="K316" i="13"/>
  <c r="BC13" i="10"/>
  <c r="BF13" i="10"/>
  <c r="BF45" i="10"/>
  <c r="BC45" i="10"/>
  <c r="BF30" i="10"/>
  <c r="BC30" i="10"/>
  <c r="BF71" i="10"/>
  <c r="BC71" i="10"/>
  <c r="BG7" i="10"/>
  <c r="BD7" i="10"/>
  <c r="K17" i="13"/>
  <c r="K74" i="13"/>
  <c r="K136" i="13"/>
  <c r="K213" i="13"/>
  <c r="K289" i="13"/>
  <c r="K370" i="13"/>
  <c r="K454" i="13"/>
  <c r="K544" i="13"/>
  <c r="K640" i="13"/>
  <c r="K740" i="13"/>
  <c r="K848" i="13"/>
  <c r="K1009" i="13"/>
  <c r="K1180" i="13"/>
  <c r="K1364" i="13"/>
  <c r="K1542" i="13"/>
  <c r="K1725" i="13"/>
  <c r="K1938" i="13"/>
  <c r="K2194" i="13"/>
  <c r="K870" i="13"/>
  <c r="K1042" i="13"/>
  <c r="K1226" i="13"/>
  <c r="K1401" i="13"/>
  <c r="K1584" i="13"/>
  <c r="K1763" i="13"/>
  <c r="K2000" i="13"/>
  <c r="K2257" i="13"/>
  <c r="K29" i="13"/>
  <c r="K90" i="13"/>
  <c r="K154" i="13"/>
  <c r="K230" i="13"/>
  <c r="K309" i="13"/>
  <c r="K388" i="13"/>
  <c r="K481" i="13"/>
  <c r="K566" i="13"/>
  <c r="K661" i="13"/>
  <c r="K768" i="13"/>
  <c r="K872" i="13"/>
  <c r="K1054" i="13"/>
  <c r="K1234" i="13"/>
  <c r="K1405" i="13"/>
  <c r="K1589" i="13"/>
  <c r="K1764" i="13"/>
  <c r="K2001" i="13"/>
  <c r="K2258" i="13"/>
  <c r="K2145" i="13"/>
  <c r="K2009" i="13"/>
  <c r="K1977" i="13"/>
  <c r="K1609" i="13"/>
  <c r="K969" i="13"/>
  <c r="K841" i="13"/>
  <c r="K697" i="13"/>
  <c r="K633" i="13"/>
  <c r="K433" i="13"/>
  <c r="K305" i="13"/>
  <c r="K2296" i="13"/>
  <c r="K2272" i="13"/>
  <c r="K2200" i="13"/>
  <c r="K2168" i="13"/>
  <c r="K2144" i="13"/>
  <c r="K2112" i="13"/>
  <c r="K2040" i="13"/>
  <c r="K1976" i="13"/>
  <c r="K1912" i="13"/>
  <c r="K1840" i="13"/>
  <c r="K1816" i="13"/>
  <c r="K1800" i="13"/>
  <c r="K1768" i="13"/>
  <c r="K1744" i="13"/>
  <c r="K1720" i="13"/>
  <c r="K1696" i="13"/>
  <c r="K1664" i="13"/>
  <c r="K1648" i="13"/>
  <c r="K1624" i="13"/>
  <c r="K1576" i="13"/>
  <c r="K1568" i="13"/>
  <c r="K1560" i="13"/>
  <c r="K1528" i="13"/>
  <c r="K1520" i="13"/>
  <c r="K1512" i="13"/>
  <c r="K1504" i="13"/>
  <c r="K1496" i="13"/>
  <c r="K1480" i="13"/>
  <c r="K1472" i="13"/>
  <c r="K1464" i="13"/>
  <c r="K1440" i="13"/>
  <c r="K1432" i="13"/>
  <c r="K1424" i="13"/>
  <c r="K1416" i="13"/>
  <c r="K1408" i="13"/>
  <c r="K1392" i="13"/>
  <c r="K1384" i="13"/>
  <c r="K1376" i="13"/>
  <c r="K1368" i="13"/>
  <c r="K1360" i="13"/>
  <c r="K1352" i="13"/>
  <c r="K1344" i="13"/>
  <c r="K1336" i="13"/>
  <c r="K1328" i="13"/>
  <c r="K1312" i="13"/>
  <c r="K1304" i="13"/>
  <c r="K1296" i="13"/>
  <c r="K1288" i="13"/>
  <c r="K1280" i="13"/>
  <c r="K1272" i="13"/>
  <c r="K1256" i="13"/>
  <c r="K1248" i="13"/>
  <c r="K1240" i="13"/>
  <c r="K1232" i="13"/>
  <c r="K1216" i="13"/>
  <c r="K1208" i="13"/>
  <c r="K1200" i="13"/>
  <c r="K1192" i="13"/>
  <c r="K1184" i="13"/>
  <c r="K1176" i="13"/>
  <c r="K1160" i="13"/>
  <c r="K1144" i="13"/>
  <c r="K1136" i="13"/>
  <c r="K1128" i="13"/>
  <c r="K1120" i="13"/>
  <c r="K1112" i="13"/>
  <c r="K1104" i="13"/>
  <c r="K1080" i="13"/>
  <c r="K1072" i="13"/>
  <c r="K1064" i="13"/>
  <c r="K1056" i="13"/>
  <c r="K1048" i="13"/>
  <c r="K1024" i="13"/>
  <c r="K1016" i="13"/>
  <c r="K1008" i="13"/>
  <c r="K1000" i="13"/>
  <c r="K992" i="13"/>
  <c r="K984" i="13"/>
  <c r="K968" i="13"/>
  <c r="K960" i="13"/>
  <c r="K952" i="13"/>
  <c r="K936" i="13"/>
  <c r="K928" i="13"/>
  <c r="K920" i="13"/>
  <c r="K912" i="13"/>
  <c r="K904" i="13"/>
  <c r="K896" i="13"/>
  <c r="K880" i="13"/>
  <c r="K856" i="13"/>
  <c r="K840" i="13"/>
  <c r="K832" i="13"/>
  <c r="K824" i="13"/>
  <c r="K808" i="13"/>
  <c r="K792" i="13"/>
  <c r="K784" i="13"/>
  <c r="K760" i="13"/>
  <c r="K752" i="13"/>
  <c r="K744" i="13"/>
  <c r="K736" i="13"/>
  <c r="K728" i="13"/>
  <c r="K712" i="13"/>
  <c r="K696" i="13"/>
  <c r="K688" i="13"/>
  <c r="K664" i="13"/>
  <c r="K648" i="13"/>
  <c r="K616" i="13"/>
  <c r="K600" i="13"/>
  <c r="K584" i="13"/>
  <c r="K576" i="13"/>
  <c r="K568" i="13"/>
  <c r="K560" i="13"/>
  <c r="K552" i="13"/>
  <c r="K520" i="13"/>
  <c r="K504" i="13"/>
  <c r="K488" i="13"/>
  <c r="K480" i="13"/>
  <c r="K464" i="13"/>
  <c r="K448" i="13"/>
  <c r="K440" i="13"/>
  <c r="K416" i="13"/>
  <c r="K408" i="13"/>
  <c r="K392" i="13"/>
  <c r="K384" i="13"/>
  <c r="K376" i="13"/>
  <c r="K368" i="13"/>
  <c r="K344" i="13"/>
  <c r="K328" i="13"/>
  <c r="K320" i="13"/>
  <c r="K312" i="13"/>
  <c r="K296" i="13"/>
  <c r="K280" i="13"/>
  <c r="K256" i="13"/>
  <c r="K248" i="13"/>
  <c r="K232" i="13"/>
  <c r="K208" i="13"/>
  <c r="K192" i="13"/>
  <c r="K184" i="13"/>
  <c r="K160" i="13"/>
  <c r="K128" i="13"/>
  <c r="K120" i="13"/>
  <c r="K96" i="13"/>
  <c r="K88" i="13"/>
  <c r="K80" i="13"/>
  <c r="K32" i="13"/>
  <c r="K24" i="13"/>
  <c r="K16" i="13"/>
  <c r="K49" i="13"/>
  <c r="K65" i="13"/>
  <c r="K81" i="13"/>
  <c r="K112" i="13"/>
  <c r="K144" i="13"/>
  <c r="K162" i="13"/>
  <c r="K179" i="13"/>
  <c r="K200" i="13"/>
  <c r="K217" i="13"/>
  <c r="K240" i="13"/>
  <c r="K298" i="13"/>
  <c r="K315" i="13"/>
  <c r="K336" i="13"/>
  <c r="K418" i="13"/>
  <c r="K442" i="13"/>
  <c r="K465" i="13"/>
  <c r="K528" i="13"/>
  <c r="K554" i="13"/>
  <c r="K578" i="13"/>
  <c r="K624" i="13"/>
  <c r="K674" i="13"/>
  <c r="K704" i="13"/>
  <c r="K723" i="13"/>
  <c r="K753" i="13"/>
  <c r="K776" i="13"/>
  <c r="K802" i="13"/>
  <c r="K851" i="13"/>
  <c r="K931" i="13"/>
  <c r="K1027" i="13"/>
  <c r="K1115" i="13"/>
  <c r="K1153" i="13"/>
  <c r="K1251" i="13"/>
  <c r="K1290" i="13"/>
  <c r="K1337" i="13"/>
  <c r="K1473" i="13"/>
  <c r="K1515" i="13"/>
  <c r="K1561" i="13"/>
  <c r="K1698" i="13"/>
  <c r="K1737" i="13"/>
  <c r="K2081" i="13"/>
  <c r="K1913" i="13"/>
  <c r="K1721" i="13"/>
  <c r="K1657" i="13"/>
  <c r="K1297" i="13"/>
  <c r="K913" i="13"/>
  <c r="K777" i="13"/>
  <c r="K729" i="13"/>
  <c r="K601" i="13"/>
  <c r="K529" i="13"/>
  <c r="K233" i="13"/>
  <c r="K2304" i="13"/>
  <c r="K2280" i="13"/>
  <c r="K2264" i="13"/>
  <c r="K2256" i="13"/>
  <c r="K2240" i="13"/>
  <c r="K2232" i="13"/>
  <c r="K2160" i="13"/>
  <c r="K2136" i="13"/>
  <c r="K2080" i="13"/>
  <c r="K2048" i="13"/>
  <c r="K2024" i="13"/>
  <c r="K2008" i="13"/>
  <c r="K1984" i="13"/>
  <c r="K1960" i="13"/>
  <c r="K1944" i="13"/>
  <c r="K1880" i="13"/>
  <c r="K1856" i="13"/>
  <c r="K1832" i="13"/>
  <c r="K1760" i="13"/>
  <c r="K1656" i="13"/>
  <c r="K1552" i="13"/>
  <c r="BG68" i="10"/>
  <c r="BD68" i="10"/>
  <c r="K2311" i="13"/>
  <c r="K2287" i="13"/>
  <c r="K2271" i="13"/>
  <c r="K2247" i="13"/>
  <c r="K2223" i="13"/>
  <c r="K2199" i="13"/>
  <c r="K2183" i="13"/>
  <c r="K2159" i="13"/>
  <c r="K2143" i="13"/>
  <c r="K2119" i="13"/>
  <c r="K2095" i="13"/>
  <c r="K2079" i="13"/>
  <c r="K2055" i="13"/>
  <c r="K2039" i="13"/>
  <c r="K2015" i="13"/>
  <c r="K1991" i="13"/>
  <c r="K1967" i="13"/>
  <c r="K1959" i="13"/>
  <c r="K1951" i="13"/>
  <c r="K1935" i="13"/>
  <c r="K1927" i="13"/>
  <c r="K1919" i="13"/>
  <c r="K1911" i="13"/>
  <c r="K1903" i="13"/>
  <c r="K1895" i="13"/>
  <c r="K1887" i="13"/>
  <c r="K1879" i="13"/>
  <c r="K1871" i="13"/>
  <c r="K1863" i="13"/>
  <c r="K1855" i="13"/>
  <c r="K1847" i="13"/>
  <c r="K1839" i="13"/>
  <c r="K1831" i="13"/>
  <c r="K1823" i="13"/>
  <c r="K1815" i="13"/>
  <c r="K1807" i="13"/>
  <c r="K1799" i="13"/>
  <c r="K1791" i="13"/>
  <c r="K1783" i="13"/>
  <c r="K1775" i="13"/>
  <c r="K1767" i="13"/>
  <c r="K1759" i="13"/>
  <c r="K1751" i="13"/>
  <c r="K1743" i="13"/>
  <c r="K1735" i="13"/>
  <c r="K1727" i="13"/>
  <c r="K1719" i="13"/>
  <c r="K1711" i="13"/>
  <c r="K1703" i="13"/>
  <c r="K1695" i="13"/>
  <c r="K1687" i="13"/>
  <c r="K1679" i="13"/>
  <c r="K1671" i="13"/>
  <c r="K1663" i="13"/>
  <c r="K1655" i="13"/>
  <c r="K1647" i="13"/>
  <c r="K1639" i="13"/>
  <c r="K1631" i="13"/>
  <c r="K1623" i="13"/>
  <c r="K1615" i="13"/>
  <c r="K1607" i="13"/>
  <c r="K1599" i="13"/>
  <c r="K1591" i="13"/>
  <c r="K1583" i="13"/>
  <c r="K1575" i="13"/>
  <c r="K1567" i="13"/>
  <c r="K1559" i="13"/>
  <c r="K1551" i="13"/>
  <c r="K1543" i="13"/>
  <c r="K1535" i="13"/>
  <c r="K1527" i="13"/>
  <c r="K1519" i="13"/>
  <c r="K1511" i="13"/>
  <c r="K1503" i="13"/>
  <c r="K1495" i="13"/>
  <c r="K1487" i="13"/>
  <c r="K1479" i="13"/>
  <c r="K1471" i="13"/>
  <c r="K1463" i="13"/>
  <c r="K1455" i="13"/>
  <c r="K1447" i="13"/>
  <c r="K1439" i="13"/>
  <c r="K1431" i="13"/>
  <c r="K1423" i="13"/>
  <c r="K1415" i="13"/>
  <c r="K1407" i="13"/>
  <c r="K1399" i="13"/>
  <c r="K1391" i="13"/>
  <c r="K1383" i="13"/>
  <c r="K1375" i="13"/>
  <c r="K1367" i="13"/>
  <c r="K1359" i="13"/>
  <c r="K1351" i="13"/>
  <c r="K1343" i="13"/>
  <c r="K1335" i="13"/>
  <c r="K1327" i="13"/>
  <c r="K1319" i="13"/>
  <c r="K1311" i="13"/>
  <c r="K1303" i="13"/>
  <c r="K1295" i="13"/>
  <c r="K1287" i="13"/>
  <c r="K1279" i="13"/>
  <c r="K1271" i="13"/>
  <c r="K1263" i="13"/>
  <c r="K1255" i="13"/>
  <c r="K1247" i="13"/>
  <c r="K1239" i="13"/>
  <c r="K1231" i="13"/>
  <c r="K1223" i="13"/>
  <c r="K1215" i="13"/>
  <c r="K1207" i="13"/>
  <c r="K1199" i="13"/>
  <c r="K1191" i="13"/>
  <c r="K1183" i="13"/>
  <c r="K1175" i="13"/>
  <c r="K1167" i="13"/>
  <c r="K1159" i="13"/>
  <c r="K1151" i="13"/>
  <c r="K1143" i="13"/>
  <c r="K1135" i="13"/>
  <c r="K1127" i="13"/>
  <c r="K1119" i="13"/>
  <c r="K1111" i="13"/>
  <c r="K1103" i="13"/>
  <c r="K1095" i="13"/>
  <c r="K1087" i="13"/>
  <c r="K1079" i="13"/>
  <c r="K1071" i="13"/>
  <c r="K1063" i="13"/>
  <c r="K1055" i="13"/>
  <c r="K1047" i="13"/>
  <c r="K1039" i="13"/>
  <c r="K1031" i="13"/>
  <c r="K1023" i="13"/>
  <c r="K1015" i="13"/>
  <c r="K1007" i="13"/>
  <c r="K999" i="13"/>
  <c r="K991" i="13"/>
  <c r="K983" i="13"/>
  <c r="K975" i="13"/>
  <c r="K967" i="13"/>
  <c r="K959" i="13"/>
  <c r="K951" i="13"/>
  <c r="K943" i="13"/>
  <c r="K935" i="13"/>
  <c r="K927" i="13"/>
  <c r="K919" i="13"/>
  <c r="K911" i="13"/>
  <c r="K903" i="13"/>
  <c r="K895" i="13"/>
  <c r="K887" i="13"/>
  <c r="K879" i="13"/>
  <c r="K871" i="13"/>
  <c r="K863" i="13"/>
  <c r="K855" i="13"/>
  <c r="K847" i="13"/>
  <c r="K839" i="13"/>
  <c r="K831" i="13"/>
  <c r="K823" i="13"/>
  <c r="K815" i="13"/>
  <c r="K807" i="13"/>
  <c r="K799" i="13"/>
  <c r="K791" i="13"/>
  <c r="K783" i="13"/>
  <c r="K775" i="13"/>
  <c r="K767" i="13"/>
  <c r="K759" i="13"/>
  <c r="K751" i="13"/>
  <c r="K743" i="13"/>
  <c r="K735" i="13"/>
  <c r="K727" i="13"/>
  <c r="K719" i="13"/>
  <c r="K711" i="13"/>
  <c r="K703" i="13"/>
  <c r="K695" i="13"/>
  <c r="K687" i="13"/>
  <c r="K679" i="13"/>
  <c r="K671" i="13"/>
  <c r="K663" i="13"/>
  <c r="K655" i="13"/>
  <c r="K647" i="13"/>
  <c r="K639" i="13"/>
  <c r="K631" i="13"/>
  <c r="K623" i="13"/>
  <c r="K615" i="13"/>
  <c r="K607" i="13"/>
  <c r="K599" i="13"/>
  <c r="K591" i="13"/>
  <c r="K583" i="13"/>
  <c r="K575" i="13"/>
  <c r="K567" i="13"/>
  <c r="K559" i="13"/>
  <c r="K551" i="13"/>
  <c r="K543" i="13"/>
  <c r="K535" i="13"/>
  <c r="K527" i="13"/>
  <c r="K519" i="13"/>
  <c r="K511" i="13"/>
  <c r="K503" i="13"/>
  <c r="K495" i="13"/>
  <c r="K487" i="13"/>
  <c r="K479" i="13"/>
  <c r="K471" i="13"/>
  <c r="K463" i="13"/>
  <c r="K455" i="13"/>
  <c r="K447" i="13"/>
  <c r="K439" i="13"/>
  <c r="K431" i="13"/>
  <c r="K423" i="13"/>
  <c r="K415" i="13"/>
  <c r="K407" i="13"/>
  <c r="K399" i="13"/>
  <c r="K391" i="13"/>
  <c r="K383" i="13"/>
  <c r="K375" i="13"/>
  <c r="K367" i="13"/>
  <c r="K359" i="13"/>
  <c r="K351" i="13"/>
  <c r="K343" i="13"/>
  <c r="K335" i="13"/>
  <c r="K327" i="13"/>
  <c r="K319" i="13"/>
  <c r="K311" i="13"/>
  <c r="K303" i="13"/>
  <c r="K295" i="13"/>
  <c r="K287" i="13"/>
  <c r="K279" i="13"/>
  <c r="K271" i="13"/>
  <c r="K263" i="13"/>
  <c r="K255" i="13"/>
  <c r="K247" i="13"/>
  <c r="K239" i="13"/>
  <c r="K231" i="13"/>
  <c r="K223" i="13"/>
  <c r="K215" i="13"/>
  <c r="K207" i="13"/>
  <c r="K199" i="13"/>
  <c r="K191" i="13"/>
  <c r="K183" i="13"/>
  <c r="K175" i="13"/>
  <c r="K167" i="13"/>
  <c r="K159" i="13"/>
  <c r="K151" i="13"/>
  <c r="K143" i="13"/>
  <c r="K135" i="13"/>
  <c r="K127" i="13"/>
  <c r="K119" i="13"/>
  <c r="K111" i="13"/>
  <c r="K103" i="13"/>
  <c r="K95" i="13"/>
  <c r="K87" i="13"/>
  <c r="K79" i="13"/>
  <c r="K71" i="13"/>
  <c r="K63" i="13"/>
  <c r="K55" i="13"/>
  <c r="K47" i="13"/>
  <c r="K39" i="13"/>
  <c r="K31" i="13"/>
  <c r="K23" i="13"/>
  <c r="K15" i="13"/>
  <c r="K66" i="13"/>
  <c r="K82" i="13"/>
  <c r="K113" i="13"/>
  <c r="K131" i="13"/>
  <c r="K145" i="13"/>
  <c r="K163" i="13"/>
  <c r="K203" i="13"/>
  <c r="K224" i="13"/>
  <c r="K241" i="13"/>
  <c r="K299" i="13"/>
  <c r="K322" i="13"/>
  <c r="K337" i="13"/>
  <c r="K360" i="13"/>
  <c r="K377" i="13"/>
  <c r="K400" i="13"/>
  <c r="K424" i="13"/>
  <c r="K443" i="13"/>
  <c r="K466" i="13"/>
  <c r="K512" i="13"/>
  <c r="K536" i="13"/>
  <c r="K555" i="13"/>
  <c r="K579" i="13"/>
  <c r="K625" i="13"/>
  <c r="K656" i="13"/>
  <c r="K675" i="13"/>
  <c r="K705" i="13"/>
  <c r="K754" i="13"/>
  <c r="K803" i="13"/>
  <c r="K898" i="13"/>
  <c r="K944" i="13"/>
  <c r="K985" i="13"/>
  <c r="K1032" i="13"/>
  <c r="K1122" i="13"/>
  <c r="K1168" i="13"/>
  <c r="K1291" i="13"/>
  <c r="K1345" i="13"/>
  <c r="K1738" i="13"/>
  <c r="K1792" i="13"/>
  <c r="K1907" i="13"/>
  <c r="K1969" i="13"/>
  <c r="K2033" i="13"/>
  <c r="K2096" i="13"/>
  <c r="K2163" i="13"/>
  <c r="K2225" i="13"/>
  <c r="K2289" i="13"/>
  <c r="K2049" i="13"/>
  <c r="K2017" i="13"/>
  <c r="K1985" i="13"/>
  <c r="K1945" i="13"/>
  <c r="K1713" i="13"/>
  <c r="K1665" i="13"/>
  <c r="K1241" i="13"/>
  <c r="K1017" i="13"/>
  <c r="K961" i="13"/>
  <c r="K793" i="13"/>
  <c r="K745" i="13"/>
  <c r="K681" i="13"/>
  <c r="K649" i="13"/>
  <c r="K545" i="13"/>
  <c r="K505" i="13"/>
  <c r="K353" i="13"/>
  <c r="K281" i="13"/>
  <c r="K185" i="13"/>
  <c r="K2224" i="13"/>
  <c r="K2208" i="13"/>
  <c r="K2192" i="13"/>
  <c r="K2176" i="13"/>
  <c r="K2128" i="13"/>
  <c r="K2120" i="13"/>
  <c r="K2104" i="13"/>
  <c r="K2088" i="13"/>
  <c r="K2072" i="13"/>
  <c r="K2056" i="13"/>
  <c r="K2016" i="13"/>
  <c r="K1952" i="13"/>
  <c r="K1936" i="13"/>
  <c r="K1920" i="13"/>
  <c r="K1888" i="13"/>
  <c r="K1872" i="13"/>
  <c r="K1824" i="13"/>
  <c r="K1808" i="13"/>
  <c r="K1776" i="13"/>
  <c r="K1752" i="13"/>
  <c r="K1712" i="13"/>
  <c r="K1704" i="13"/>
  <c r="K1688" i="13"/>
  <c r="K1672" i="13"/>
  <c r="K1632" i="13"/>
  <c r="K1616" i="13"/>
  <c r="K1608" i="13"/>
  <c r="K1592" i="13"/>
  <c r="K1536" i="13"/>
  <c r="BF75" i="10"/>
  <c r="BC75" i="10"/>
  <c r="BF36" i="10"/>
  <c r="BC36" i="10"/>
  <c r="K2319" i="13"/>
  <c r="K2303" i="13"/>
  <c r="K2295" i="13"/>
  <c r="K2279" i="13"/>
  <c r="K2263" i="13"/>
  <c r="K2255" i="13"/>
  <c r="K2239" i="13"/>
  <c r="K2231" i="13"/>
  <c r="K2215" i="13"/>
  <c r="K2207" i="13"/>
  <c r="K2191" i="13"/>
  <c r="K2175" i="13"/>
  <c r="K2167" i="13"/>
  <c r="K2151" i="13"/>
  <c r="K2135" i="13"/>
  <c r="K2127" i="13"/>
  <c r="K2111" i="13"/>
  <c r="K2103" i="13"/>
  <c r="K2087" i="13"/>
  <c r="K2071" i="13"/>
  <c r="K2063" i="13"/>
  <c r="K2047" i="13"/>
  <c r="K2031" i="13"/>
  <c r="K2023" i="13"/>
  <c r="K2007" i="13"/>
  <c r="K1999" i="13"/>
  <c r="K1983" i="13"/>
  <c r="K1975" i="13"/>
  <c r="K1943" i="13"/>
  <c r="BG75" i="10"/>
  <c r="BD75" i="10"/>
  <c r="BG36" i="10"/>
  <c r="BD36" i="10"/>
  <c r="BF43" i="10"/>
  <c r="BC43" i="10"/>
  <c r="BD49" i="10"/>
  <c r="BG49" i="10"/>
  <c r="K2318" i="13"/>
  <c r="K2310" i="13"/>
  <c r="K2302" i="13"/>
  <c r="K2294" i="13"/>
  <c r="K2286" i="13"/>
  <c r="K2270" i="13"/>
  <c r="K2262" i="13"/>
  <c r="K2254" i="13"/>
  <c r="K2246" i="13"/>
  <c r="K2238" i="13"/>
  <c r="K2230" i="13"/>
  <c r="K2222" i="13"/>
  <c r="K2214" i="13"/>
  <c r="K2206" i="13"/>
  <c r="K2198" i="13"/>
  <c r="K2182" i="13"/>
  <c r="K2174" i="13"/>
  <c r="K2166" i="13"/>
  <c r="K2150" i="13"/>
  <c r="K2142" i="13"/>
  <c r="K2134" i="13"/>
  <c r="K2118" i="13"/>
  <c r="K2110" i="13"/>
  <c r="K2102" i="13"/>
  <c r="K2086" i="13"/>
  <c r="K2078" i="13"/>
  <c r="K2070" i="13"/>
  <c r="K2062" i="13"/>
  <c r="K2046" i="13"/>
  <c r="K2038" i="13"/>
  <c r="K2030" i="13"/>
  <c r="K2014" i="13"/>
  <c r="K2006" i="13"/>
  <c r="K1998" i="13"/>
  <c r="K1990" i="13"/>
  <c r="K1982" i="13"/>
  <c r="K1974" i="13"/>
  <c r="K1966" i="13"/>
  <c r="K1950" i="13"/>
  <c r="K1942" i="13"/>
  <c r="K1934" i="13"/>
  <c r="K1926" i="13"/>
  <c r="K1918" i="13"/>
  <c r="K1910" i="13"/>
  <c r="K1902" i="13"/>
  <c r="K1894" i="13"/>
  <c r="K1886" i="13"/>
  <c r="K1878" i="13"/>
  <c r="K1870" i="13"/>
  <c r="K1862" i="13"/>
  <c r="K1854" i="13"/>
  <c r="K1830" i="13"/>
  <c r="K1822" i="13"/>
  <c r="K1814" i="13"/>
  <c r="K1806" i="13"/>
  <c r="K1798" i="13"/>
  <c r="K1782" i="13"/>
  <c r="K1774" i="13"/>
  <c r="K1766" i="13"/>
  <c r="K1758" i="13"/>
  <c r="K1750" i="13"/>
  <c r="K1742" i="13"/>
  <c r="K1734" i="13"/>
  <c r="K1726" i="13"/>
  <c r="K1718" i="13"/>
  <c r="K1702" i="13"/>
  <c r="K1694" i="13"/>
  <c r="K1686" i="13"/>
  <c r="K1678" i="13"/>
  <c r="K1670" i="13"/>
  <c r="K1662" i="13"/>
  <c r="K1646" i="13"/>
  <c r="K1638" i="13"/>
  <c r="K1630" i="13"/>
  <c r="K1622" i="13"/>
  <c r="K1614" i="13"/>
  <c r="K1606" i="13"/>
  <c r="K1598" i="13"/>
  <c r="K1590" i="13"/>
  <c r="K1582" i="13"/>
  <c r="K1574" i="13"/>
  <c r="K1558" i="13"/>
  <c r="K1550" i="13"/>
  <c r="K1534" i="13"/>
  <c r="K1526" i="13"/>
  <c r="K1518" i="13"/>
  <c r="K1502" i="13"/>
  <c r="K1494" i="13"/>
  <c r="K1486" i="13"/>
  <c r="K1470" i="13"/>
  <c r="K1462" i="13"/>
  <c r="K1454" i="13"/>
  <c r="K1446" i="13"/>
  <c r="K1438" i="13"/>
  <c r="K1430" i="13"/>
  <c r="K1422" i="13"/>
  <c r="K1414" i="13"/>
  <c r="K1406" i="13"/>
  <c r="K1398" i="13"/>
  <c r="K1390" i="13"/>
  <c r="K1382" i="13"/>
  <c r="K1366" i="13"/>
  <c r="K1358" i="13"/>
  <c r="K1350" i="13"/>
  <c r="K1342" i="13"/>
  <c r="K1326" i="13"/>
  <c r="K1310" i="13"/>
  <c r="K1302" i="13"/>
  <c r="K1294" i="13"/>
  <c r="K1286" i="13"/>
  <c r="K1270" i="13"/>
  <c r="K1254" i="13"/>
  <c r="K1246" i="13"/>
  <c r="K1238" i="13"/>
  <c r="K1230" i="13"/>
  <c r="K1222" i="13"/>
  <c r="K1214" i="13"/>
  <c r="K1190" i="13"/>
  <c r="K1182" i="13"/>
  <c r="K1174" i="13"/>
  <c r="K1166" i="13"/>
  <c r="K1158" i="13"/>
  <c r="K1134" i="13"/>
  <c r="K1126" i="13"/>
  <c r="K1118" i="13"/>
  <c r="K1110" i="13"/>
  <c r="K1102" i="13"/>
  <c r="K1086" i="13"/>
  <c r="K1078" i="13"/>
  <c r="K1070" i="13"/>
  <c r="K1062" i="13"/>
  <c r="K1046" i="13"/>
  <c r="K1038" i="13"/>
  <c r="K1030" i="13"/>
  <c r="K1022" i="13"/>
  <c r="K1006" i="13"/>
  <c r="K990" i="13"/>
  <c r="K982" i="13"/>
  <c r="K974" i="13"/>
  <c r="K966" i="13"/>
  <c r="K950" i="13"/>
  <c r="K942" i="13"/>
  <c r="K934" i="13"/>
  <c r="K926" i="13"/>
  <c r="K918" i="13"/>
  <c r="K910" i="13"/>
  <c r="K894" i="13"/>
  <c r="K886" i="13"/>
  <c r="K878" i="13"/>
  <c r="K854" i="13"/>
  <c r="K846" i="13"/>
  <c r="K814" i="13"/>
  <c r="K806" i="13"/>
  <c r="K790" i="13"/>
  <c r="K782" i="13"/>
  <c r="K774" i="13"/>
  <c r="K758" i="13"/>
  <c r="K718" i="13"/>
  <c r="K710" i="13"/>
  <c r="K702" i="13"/>
  <c r="K678" i="13"/>
  <c r="K662" i="13"/>
  <c r="K654" i="13"/>
  <c r="K630" i="13"/>
  <c r="K614" i="13"/>
  <c r="K606" i="13"/>
  <c r="K582" i="13"/>
  <c r="K574" i="13"/>
  <c r="K558" i="13"/>
  <c r="K542" i="13"/>
  <c r="K534" i="13"/>
  <c r="K518" i="13"/>
  <c r="K510" i="13"/>
  <c r="K502" i="13"/>
  <c r="K494" i="13"/>
  <c r="K478" i="13"/>
  <c r="K462" i="13"/>
  <c r="K446" i="13"/>
  <c r="K430" i="13"/>
  <c r="K422" i="13"/>
  <c r="K406" i="13"/>
  <c r="K390" i="13"/>
  <c r="K374" i="13"/>
  <c r="K366" i="13"/>
  <c r="K342" i="13"/>
  <c r="K318" i="13"/>
  <c r="K310" i="13"/>
  <c r="K302" i="13"/>
  <c r="K294" i="13"/>
  <c r="K270" i="13"/>
  <c r="K254" i="13"/>
  <c r="K246" i="13"/>
  <c r="K238" i="13"/>
  <c r="K222" i="13"/>
  <c r="K206" i="13"/>
  <c r="K182" i="13"/>
  <c r="K174" i="13"/>
  <c r="K158" i="13"/>
  <c r="K150" i="13"/>
  <c r="K126" i="13"/>
  <c r="K118" i="13"/>
  <c r="K86" i="13"/>
  <c r="K78" i="13"/>
  <c r="K70" i="13"/>
  <c r="K22" i="13"/>
  <c r="K14" i="13"/>
  <c r="K26" i="13"/>
  <c r="K38" i="13"/>
  <c r="K54" i="13"/>
  <c r="K67" i="13"/>
  <c r="K83" i="13"/>
  <c r="K99" i="13"/>
  <c r="K114" i="13"/>
  <c r="K147" i="13"/>
  <c r="K166" i="13"/>
  <c r="K187" i="13"/>
  <c r="K225" i="13"/>
  <c r="K242" i="13"/>
  <c r="K262" i="13"/>
  <c r="K323" i="13"/>
  <c r="K361" i="13"/>
  <c r="K401" i="13"/>
  <c r="K425" i="13"/>
  <c r="K470" i="13"/>
  <c r="K514" i="13"/>
  <c r="K537" i="13"/>
  <c r="K608" i="13"/>
  <c r="K657" i="13"/>
  <c r="K680" i="13"/>
  <c r="K706" i="13"/>
  <c r="K834" i="13"/>
  <c r="K862" i="13"/>
  <c r="K899" i="13"/>
  <c r="K986" i="13"/>
  <c r="K1040" i="13"/>
  <c r="K1082" i="13"/>
  <c r="K1170" i="13"/>
  <c r="K1209" i="13"/>
  <c r="K1307" i="13"/>
  <c r="K1346" i="13"/>
  <c r="K1393" i="13"/>
  <c r="K1433" i="13"/>
  <c r="K1483" i="13"/>
  <c r="K1529" i="13"/>
  <c r="K1570" i="13"/>
  <c r="K1617" i="13"/>
  <c r="K1654" i="13"/>
  <c r="K1707" i="13"/>
  <c r="K1753" i="13"/>
  <c r="K1809" i="13"/>
  <c r="K1864" i="13"/>
  <c r="K1987" i="13"/>
  <c r="K2051" i="13"/>
  <c r="K2115" i="13"/>
  <c r="K2178" i="13"/>
  <c r="K2242" i="13"/>
  <c r="K2245" i="13"/>
  <c r="K2237" i="13"/>
  <c r="K2229" i="13"/>
  <c r="K2213" i="13"/>
  <c r="K2205" i="13"/>
  <c r="K2197" i="13"/>
  <c r="K2189" i="13"/>
  <c r="K2181" i="13"/>
  <c r="K2173" i="13"/>
  <c r="K2165" i="13"/>
  <c r="K2157" i="13"/>
  <c r="K2149" i="13"/>
  <c r="K2141" i="13"/>
  <c r="K2133" i="13"/>
  <c r="K2125" i="13"/>
  <c r="K2117" i="13"/>
  <c r="K2109" i="13"/>
  <c r="K2101" i="13"/>
  <c r="K2093" i="13"/>
  <c r="K2085" i="13"/>
  <c r="K2077" i="13"/>
  <c r="K2069" i="13"/>
  <c r="K2061" i="13"/>
  <c r="K2053" i="13"/>
  <c r="K2045" i="13"/>
  <c r="K2037" i="13"/>
  <c r="K2029" i="13"/>
  <c r="K2021" i="13"/>
  <c r="K2013" i="13"/>
  <c r="K2005" i="13"/>
  <c r="K1997" i="13"/>
  <c r="K1989" i="13"/>
  <c r="K1981" i="13"/>
  <c r="K1973" i="13"/>
  <c r="K1965" i="13"/>
  <c r="K1957" i="13"/>
  <c r="M1981" i="13" s="1"/>
  <c r="K1949" i="13"/>
  <c r="K1941" i="13"/>
  <c r="K1933" i="13"/>
  <c r="K1917" i="13"/>
  <c r="K1909" i="13"/>
  <c r="K1901" i="13"/>
  <c r="K1885" i="13"/>
  <c r="K1877" i="13"/>
  <c r="K1869" i="13"/>
  <c r="K1861" i="13"/>
  <c r="K1853" i="13"/>
  <c r="K1845" i="13"/>
  <c r="K1837" i="13"/>
  <c r="K1829" i="13"/>
  <c r="K1821" i="13"/>
  <c r="K1813" i="13"/>
  <c r="K1805" i="13"/>
  <c r="K1797" i="13"/>
  <c r="K1789" i="13"/>
  <c r="K1781" i="13"/>
  <c r="K1773" i="13"/>
  <c r="K1765" i="13"/>
  <c r="K1757" i="13"/>
  <c r="K1749" i="13"/>
  <c r="K1741" i="13"/>
  <c r="K1733" i="13"/>
  <c r="K1717" i="13"/>
  <c r="K1701" i="13"/>
  <c r="K1693" i="13"/>
  <c r="K1685" i="13"/>
  <c r="M1701" i="13" s="1"/>
  <c r="K1677" i="13"/>
  <c r="K1669" i="13"/>
  <c r="K1661" i="13"/>
  <c r="K1645" i="13"/>
  <c r="K1637" i="13"/>
  <c r="K1629" i="13"/>
  <c r="K1621" i="13"/>
  <c r="K1613" i="13"/>
  <c r="K1605" i="13"/>
  <c r="K1581" i="13"/>
  <c r="K1573" i="13"/>
  <c r="K1565" i="13"/>
  <c r="K1557" i="13"/>
  <c r="K1549" i="13"/>
  <c r="K1541" i="13"/>
  <c r="K1525" i="13"/>
  <c r="K1517" i="13"/>
  <c r="K1509" i="13"/>
  <c r="K1493" i="13"/>
  <c r="K1485" i="13"/>
  <c r="K1477" i="13"/>
  <c r="K1469" i="13"/>
  <c r="K1461" i="13"/>
  <c r="K1453" i="13"/>
  <c r="K1437" i="13"/>
  <c r="K1421" i="13"/>
  <c r="K1413" i="13"/>
  <c r="K1397" i="13"/>
  <c r="K1381" i="13"/>
  <c r="K1365" i="13"/>
  <c r="K1357" i="13"/>
  <c r="K1349" i="13"/>
  <c r="K1341" i="13"/>
  <c r="K1333" i="13"/>
  <c r="K1325" i="13"/>
  <c r="K1317" i="13"/>
  <c r="K1301" i="13"/>
  <c r="K1293" i="13"/>
  <c r="K1285" i="13"/>
  <c r="K1277" i="13"/>
  <c r="K1269" i="13"/>
  <c r="K1245" i="13"/>
  <c r="K1237" i="13"/>
  <c r="K1229" i="13"/>
  <c r="K1221" i="13"/>
  <c r="K1213" i="13"/>
  <c r="K1197" i="13"/>
  <c r="K1189" i="13"/>
  <c r="K1181" i="13"/>
  <c r="K1173" i="13"/>
  <c r="K1165" i="13"/>
  <c r="K1157" i="13"/>
  <c r="K1149" i="13"/>
  <c r="K1141" i="13"/>
  <c r="K1133" i="13"/>
  <c r="K1117" i="13"/>
  <c r="K1109" i="13"/>
  <c r="K1101" i="13"/>
  <c r="K1093" i="13"/>
  <c r="K1085" i="13"/>
  <c r="K1077" i="13"/>
  <c r="K1061" i="13"/>
  <c r="K1053" i="13"/>
  <c r="K1045" i="13"/>
  <c r="K1037" i="13"/>
  <c r="K1029" i="13"/>
  <c r="K1021" i="13"/>
  <c r="K1013" i="13"/>
  <c r="K1005" i="13"/>
  <c r="K997" i="13"/>
  <c r="K989" i="13"/>
  <c r="K973" i="13"/>
  <c r="K965" i="13"/>
  <c r="K949" i="13"/>
  <c r="K941" i="13"/>
  <c r="K933" i="13"/>
  <c r="K917" i="13"/>
  <c r="K909" i="13"/>
  <c r="K901" i="13"/>
  <c r="K885" i="13"/>
  <c r="K877" i="13"/>
  <c r="K869" i="13"/>
  <c r="K861" i="13"/>
  <c r="K853" i="13"/>
  <c r="K845" i="13"/>
  <c r="K837" i="13"/>
  <c r="K821" i="13"/>
  <c r="K797" i="13"/>
  <c r="K773" i="13"/>
  <c r="K765" i="13"/>
  <c r="K749" i="13"/>
  <c r="K741" i="13"/>
  <c r="K725" i="13"/>
  <c r="K709" i="13"/>
  <c r="K701" i="13"/>
  <c r="K677" i="13"/>
  <c r="K669" i="13"/>
  <c r="K653" i="13"/>
  <c r="K645" i="13"/>
  <c r="K637" i="13"/>
  <c r="K629" i="13"/>
  <c r="K621" i="13"/>
  <c r="K605" i="13"/>
  <c r="K589" i="13"/>
  <c r="K573" i="13"/>
  <c r="K557" i="13"/>
  <c r="K549" i="13"/>
  <c r="K541" i="13"/>
  <c r="K533" i="13"/>
  <c r="K517" i="13"/>
  <c r="K509" i="13"/>
  <c r="K485" i="13"/>
  <c r="K477" i="13"/>
  <c r="K469" i="13"/>
  <c r="K461" i="13"/>
  <c r="K445" i="13"/>
  <c r="K437" i="13"/>
  <c r="K421" i="13"/>
  <c r="K405" i="13"/>
  <c r="K365" i="13"/>
  <c r="K357" i="13"/>
  <c r="K341" i="13"/>
  <c r="K317" i="13"/>
  <c r="K301" i="13"/>
  <c r="K293" i="13"/>
  <c r="K269" i="13"/>
  <c r="K245" i="13"/>
  <c r="K237" i="13"/>
  <c r="K229" i="13"/>
  <c r="K221" i="13"/>
  <c r="K197" i="13"/>
  <c r="K181" i="13"/>
  <c r="K173" i="13"/>
  <c r="K165" i="13"/>
  <c r="K149" i="13"/>
  <c r="K117" i="13"/>
  <c r="K109" i="13"/>
  <c r="K77" i="13"/>
  <c r="K69" i="13"/>
  <c r="K61" i="13"/>
  <c r="M13" i="13"/>
  <c r="K2195" i="13"/>
  <c r="K1794" i="13"/>
  <c r="K2259" i="13"/>
  <c r="K1849" i="13"/>
  <c r="K13" i="13"/>
  <c r="K1971" i="13"/>
  <c r="K2291" i="13"/>
  <c r="K1939" i="13"/>
  <c r="K27" i="13"/>
  <c r="K40" i="13"/>
  <c r="K56" i="13"/>
  <c r="K72" i="13"/>
  <c r="K101" i="13"/>
  <c r="K115" i="13"/>
  <c r="K133" i="13"/>
  <c r="K152" i="13"/>
  <c r="K168" i="13"/>
  <c r="K205" i="13"/>
  <c r="K226" i="13"/>
  <c r="K249" i="13"/>
  <c r="K264" i="13"/>
  <c r="K286" i="13"/>
  <c r="K304" i="13"/>
  <c r="K345" i="13"/>
  <c r="K362" i="13"/>
  <c r="K382" i="13"/>
  <c r="M383" i="13" s="1"/>
  <c r="K402" i="13"/>
  <c r="K472" i="13"/>
  <c r="K496" i="13"/>
  <c r="K515" i="13"/>
  <c r="K538" i="13"/>
  <c r="K581" i="13"/>
  <c r="K610" i="13"/>
  <c r="K632" i="13"/>
  <c r="K659" i="13"/>
  <c r="K685" i="13"/>
  <c r="K707" i="13"/>
  <c r="K734" i="13"/>
  <c r="K757" i="13"/>
  <c r="K787" i="13"/>
  <c r="K813" i="13"/>
  <c r="K864" i="13"/>
  <c r="K902" i="13"/>
  <c r="K954" i="13"/>
  <c r="K998" i="13"/>
  <c r="K1041" i="13"/>
  <c r="K1088" i="13"/>
  <c r="K1125" i="13"/>
  <c r="K1178" i="13"/>
  <c r="K1224" i="13"/>
  <c r="K1262" i="13"/>
  <c r="K1309" i="13"/>
  <c r="K1347" i="13"/>
  <c r="K1400" i="13"/>
  <c r="K1445" i="13"/>
  <c r="K1533" i="13"/>
  <c r="K1571" i="13"/>
  <c r="K1625" i="13"/>
  <c r="K1667" i="13"/>
  <c r="K1709" i="13"/>
  <c r="K1755" i="13"/>
  <c r="K1811" i="13"/>
  <c r="K1867" i="13"/>
  <c r="K1928" i="13"/>
  <c r="K1992" i="13"/>
  <c r="K2054" i="13"/>
  <c r="K2121" i="13"/>
  <c r="K2184" i="13"/>
  <c r="K2248" i="13"/>
  <c r="K2312" i="13"/>
  <c r="BG13" i="10"/>
  <c r="BD13" i="10"/>
  <c r="BG71" i="10"/>
  <c r="BD71" i="10"/>
  <c r="K2307" i="13"/>
  <c r="K2283" i="13"/>
  <c r="K2267" i="13"/>
  <c r="K2243" i="13"/>
  <c r="K2219" i="13"/>
  <c r="K2203" i="13"/>
  <c r="K2179" i="13"/>
  <c r="K2155" i="13"/>
  <c r="K2139" i="13"/>
  <c r="K2099" i="13"/>
  <c r="K2075" i="13"/>
  <c r="K2027" i="13"/>
  <c r="K2011" i="13"/>
  <c r="K1963" i="13"/>
  <c r="K1947" i="13"/>
  <c r="K1899" i="13"/>
  <c r="K1883" i="13"/>
  <c r="K1787" i="13"/>
  <c r="K1747" i="13"/>
  <c r="K1723" i="13"/>
  <c r="K1683" i="13"/>
  <c r="K1659" i="13"/>
  <c r="K1651" i="13"/>
  <c r="K1635" i="13"/>
  <c r="K1619" i="13"/>
  <c r="K1603" i="13"/>
  <c r="K1595" i="13"/>
  <c r="K1587" i="13"/>
  <c r="K1579" i="13"/>
  <c r="K1563" i="13"/>
  <c r="K1547" i="13"/>
  <c r="K1531" i="13"/>
  <c r="K1523" i="13"/>
  <c r="K1507" i="13"/>
  <c r="K1475" i="13"/>
  <c r="K1467" i="13"/>
  <c r="K1459" i="13"/>
  <c r="K1451" i="13"/>
  <c r="K1427" i="13"/>
  <c r="K1419" i="13"/>
  <c r="K1411" i="13"/>
  <c r="K1403" i="13"/>
  <c r="K1395" i="13"/>
  <c r="K1379" i="13"/>
  <c r="K1371" i="13"/>
  <c r="K1363" i="13"/>
  <c r="K1355" i="13"/>
  <c r="K1339" i="13"/>
  <c r="K1331" i="13"/>
  <c r="K1323" i="13"/>
  <c r="M1341" i="13" s="1"/>
  <c r="K1315" i="13"/>
  <c r="K1299" i="13"/>
  <c r="K1283" i="13"/>
  <c r="K1275" i="13"/>
  <c r="K1267" i="13"/>
  <c r="K1259" i="13"/>
  <c r="K1243" i="13"/>
  <c r="K1227" i="13"/>
  <c r="K1219" i="13"/>
  <c r="K1211" i="13"/>
  <c r="K1203" i="13"/>
  <c r="K1187" i="13"/>
  <c r="K1171" i="13"/>
  <c r="K1147" i="13"/>
  <c r="K1139" i="13"/>
  <c r="K1131" i="13"/>
  <c r="K1123" i="13"/>
  <c r="K1099" i="13"/>
  <c r="K1091" i="13"/>
  <c r="K1083" i="13"/>
  <c r="K1075" i="13"/>
  <c r="K1051" i="13"/>
  <c r="K1043" i="13"/>
  <c r="K1035" i="13"/>
  <c r="K1019" i="13"/>
  <c r="K1011" i="13"/>
  <c r="K1003" i="13"/>
  <c r="K995" i="13"/>
  <c r="K987" i="13"/>
  <c r="K979" i="13"/>
  <c r="K963" i="13"/>
  <c r="K955" i="13"/>
  <c r="K947" i="13"/>
  <c r="K939" i="13"/>
  <c r="K923" i="13"/>
  <c r="K915" i="13"/>
  <c r="K907" i="13"/>
  <c r="K891" i="13"/>
  <c r="K883" i="13"/>
  <c r="K867" i="13"/>
  <c r="K843" i="13"/>
  <c r="K835" i="13"/>
  <c r="K819" i="13"/>
  <c r="K771" i="13"/>
  <c r="K755" i="13"/>
  <c r="K731" i="13"/>
  <c r="K699" i="13"/>
  <c r="K691" i="13"/>
  <c r="K627" i="13"/>
  <c r="K619" i="13"/>
  <c r="K595" i="13"/>
  <c r="K563" i="13"/>
  <c r="K531" i="13"/>
  <c r="K499" i="13"/>
  <c r="K467" i="13"/>
  <c r="K459" i="13"/>
  <c r="K427" i="13"/>
  <c r="K403" i="13"/>
  <c r="K395" i="13"/>
  <c r="K347" i="13"/>
  <c r="K339" i="13"/>
  <c r="K283" i="13"/>
  <c r="K275" i="13"/>
  <c r="K219" i="13"/>
  <c r="K211" i="13"/>
  <c r="K155" i="13"/>
  <c r="M145" i="13" s="1"/>
  <c r="K59" i="13"/>
  <c r="K195" i="13"/>
  <c r="K243" i="13"/>
  <c r="K291" i="13"/>
  <c r="K419" i="13"/>
  <c r="K571" i="13"/>
  <c r="K587" i="13"/>
  <c r="K859" i="13"/>
  <c r="K1155" i="13"/>
  <c r="K1435" i="13"/>
  <c r="K1491" i="13"/>
  <c r="K1771" i="13"/>
  <c r="BD45" i="10"/>
  <c r="BG45" i="10"/>
  <c r="BG30" i="10"/>
  <c r="BD30" i="10"/>
  <c r="BD39" i="10"/>
  <c r="BG39" i="10"/>
  <c r="K2315" i="13"/>
  <c r="K2299" i="13"/>
  <c r="K2275" i="13"/>
  <c r="K2251" i="13"/>
  <c r="K2235" i="13"/>
  <c r="K2227" i="13"/>
  <c r="K2211" i="13"/>
  <c r="K2187" i="13"/>
  <c r="K2171" i="13"/>
  <c r="K2123" i="13"/>
  <c r="K2107" i="13"/>
  <c r="K2091" i="13"/>
  <c r="K2067" i="13"/>
  <c r="K2059" i="13"/>
  <c r="K2043" i="13"/>
  <c r="K2035" i="13"/>
  <c r="K2003" i="13"/>
  <c r="K1995" i="13"/>
  <c r="K1979" i="13"/>
  <c r="K1931" i="13"/>
  <c r="K1915" i="13"/>
  <c r="K1851" i="13"/>
  <c r="K1843" i="13"/>
  <c r="K1827" i="13"/>
  <c r="K1795" i="13"/>
  <c r="K1779" i="13"/>
  <c r="K1739" i="13"/>
  <c r="K1731" i="13"/>
  <c r="K1715" i="13"/>
  <c r="K1699" i="13"/>
  <c r="K1691" i="13"/>
  <c r="K1675" i="13"/>
  <c r="K1643" i="13"/>
  <c r="BF73" i="10"/>
  <c r="BC73" i="10"/>
  <c r="BF31" i="10"/>
  <c r="BC31" i="10"/>
  <c r="BF40" i="10"/>
  <c r="BC40" i="10"/>
  <c r="BG69" i="10"/>
  <c r="BD69" i="10"/>
  <c r="M12" i="13"/>
  <c r="K137" i="13"/>
  <c r="K2314" i="13"/>
  <c r="K2306" i="13"/>
  <c r="K2298" i="13"/>
  <c r="K2290" i="13"/>
  <c r="K2282" i="13"/>
  <c r="K2266" i="13"/>
  <c r="K2250" i="13"/>
  <c r="K2234" i="13"/>
  <c r="K2226" i="13"/>
  <c r="K2218" i="13"/>
  <c r="K2202" i="13"/>
  <c r="K2186" i="13"/>
  <c r="K2170" i="13"/>
  <c r="K2162" i="13"/>
  <c r="K2154" i="13"/>
  <c r="K2138" i="13"/>
  <c r="K2130" i="13"/>
  <c r="K2122" i="13"/>
  <c r="K2114" i="13"/>
  <c r="K2106" i="13"/>
  <c r="K2098" i="13"/>
  <c r="K2074" i="13"/>
  <c r="K2066" i="13"/>
  <c r="K2058" i="13"/>
  <c r="K2042" i="13"/>
  <c r="K2034" i="13"/>
  <c r="K2026" i="13"/>
  <c r="K2018" i="13"/>
  <c r="M2042" i="13" s="1"/>
  <c r="K2010" i="13"/>
  <c r="K2002" i="13"/>
  <c r="K1994" i="13"/>
  <c r="K1978" i="13"/>
  <c r="K1970" i="13"/>
  <c r="K1962" i="13"/>
  <c r="K1946" i="13"/>
  <c r="K1930" i="13"/>
  <c r="K1914" i="13"/>
  <c r="K1906" i="13"/>
  <c r="K1898" i="13"/>
  <c r="K1890" i="13"/>
  <c r="K1866" i="13"/>
  <c r="K1858" i="13"/>
  <c r="K1850" i="13"/>
  <c r="K1842" i="13"/>
  <c r="K1834" i="13"/>
  <c r="K1818" i="13"/>
  <c r="K1810" i="13"/>
  <c r="M1817" i="13" s="1"/>
  <c r="K1802" i="13"/>
  <c r="K1786" i="13"/>
  <c r="K1778" i="13"/>
  <c r="K1770" i="13"/>
  <c r="K1762" i="13"/>
  <c r="K1754" i="13"/>
  <c r="K1746" i="13"/>
  <c r="K1730" i="13"/>
  <c r="K1714" i="13"/>
  <c r="K1706" i="13"/>
  <c r="K1690" i="13"/>
  <c r="K1674" i="13"/>
  <c r="K1658" i="13"/>
  <c r="K1650" i="13"/>
  <c r="K1642" i="13"/>
  <c r="K1634" i="13"/>
  <c r="K1618" i="13"/>
  <c r="K1610" i="13"/>
  <c r="K1586" i="13"/>
  <c r="K1578" i="13"/>
  <c r="K1562" i="13"/>
  <c r="K1538" i="13"/>
  <c r="K1530" i="13"/>
  <c r="K1522" i="13"/>
  <c r="K1514" i="13"/>
  <c r="K1490" i="13"/>
  <c r="K1482" i="13"/>
  <c r="K1474" i="13"/>
  <c r="K1466" i="13"/>
  <c r="K1458" i="13"/>
  <c r="K1450" i="13"/>
  <c r="M1465" i="13" s="1"/>
  <c r="K1442" i="13"/>
  <c r="K1434" i="13"/>
  <c r="K1426" i="13"/>
  <c r="K1410" i="13"/>
  <c r="K1402" i="13"/>
  <c r="K1394" i="13"/>
  <c r="K1386" i="13"/>
  <c r="K1378" i="13"/>
  <c r="K1370" i="13"/>
  <c r="K1354" i="13"/>
  <c r="K1338" i="13"/>
  <c r="K1330" i="13"/>
  <c r="K1322" i="13"/>
  <c r="K1314" i="13"/>
  <c r="K1306" i="13"/>
  <c r="K1298" i="13"/>
  <c r="K1266" i="13"/>
  <c r="K1258" i="13"/>
  <c r="K1242" i="13"/>
  <c r="K1210" i="13"/>
  <c r="K1202" i="13"/>
  <c r="K1194" i="13"/>
  <c r="K1162" i="13"/>
  <c r="K1154" i="13"/>
  <c r="K1146" i="13"/>
  <c r="K1138" i="13"/>
  <c r="K1130" i="13"/>
  <c r="K1114" i="13"/>
  <c r="K1106" i="13"/>
  <c r="K1098" i="13"/>
  <c r="K1090" i="13"/>
  <c r="K1074" i="13"/>
  <c r="K1066" i="13"/>
  <c r="K1058" i="13"/>
  <c r="K1050" i="13"/>
  <c r="K1034" i="13"/>
  <c r="K1018" i="13"/>
  <c r="K1010" i="13"/>
  <c r="K1002" i="13"/>
  <c r="K994" i="13"/>
  <c r="K978" i="13"/>
  <c r="K962" i="13"/>
  <c r="K946" i="13"/>
  <c r="K938" i="13"/>
  <c r="M953" i="13" s="1"/>
  <c r="K922" i="13"/>
  <c r="K890" i="13"/>
  <c r="K882" i="13"/>
  <c r="K874" i="13"/>
  <c r="K866" i="13"/>
  <c r="K858" i="13"/>
  <c r="K810" i="13"/>
  <c r="K794" i="13"/>
  <c r="K786" i="13"/>
  <c r="K762" i="13"/>
  <c r="K746" i="13"/>
  <c r="K738" i="13"/>
  <c r="K714" i="13"/>
  <c r="K690" i="13"/>
  <c r="K682" i="13"/>
  <c r="K666" i="13"/>
  <c r="K658" i="13"/>
  <c r="K642" i="13"/>
  <c r="K626" i="13"/>
  <c r="K618" i="13"/>
  <c r="K594" i="13"/>
  <c r="K586" i="13"/>
  <c r="K562" i="13"/>
  <c r="K530" i="13"/>
  <c r="K522" i="13"/>
  <c r="K490" i="13"/>
  <c r="K458" i="13"/>
  <c r="K426" i="13"/>
  <c r="K394" i="13"/>
  <c r="K386" i="13"/>
  <c r="K338" i="13"/>
  <c r="K330" i="13"/>
  <c r="K274" i="13"/>
  <c r="K266" i="13"/>
  <c r="K210" i="13"/>
  <c r="K202" i="13"/>
  <c r="K146" i="13"/>
  <c r="M50" i="13"/>
  <c r="K33" i="13"/>
  <c r="K42" i="13"/>
  <c r="K51" i="13"/>
  <c r="M51" i="13" s="1"/>
  <c r="K97" i="13"/>
  <c r="K107" i="13"/>
  <c r="K129" i="13"/>
  <c r="K139" i="13"/>
  <c r="K171" i="13"/>
  <c r="K258" i="13"/>
  <c r="K306" i="13"/>
  <c r="K331" i="13"/>
  <c r="K354" i="13"/>
  <c r="K379" i="13"/>
  <c r="K434" i="13"/>
  <c r="K450" i="13"/>
  <c r="K475" i="13"/>
  <c r="M491" i="13" s="1"/>
  <c r="K491" i="13"/>
  <c r="K546" i="13"/>
  <c r="K602" i="13"/>
  <c r="K634" i="13"/>
  <c r="K650" i="13"/>
  <c r="K667" i="13"/>
  <c r="K683" i="13"/>
  <c r="K715" i="13"/>
  <c r="K730" i="13"/>
  <c r="K763" i="13"/>
  <c r="K778" i="13"/>
  <c r="K811" i="13"/>
  <c r="K826" i="13"/>
  <c r="K1107" i="13"/>
  <c r="K1163" i="13"/>
  <c r="K1218" i="13"/>
  <c r="M1209" i="13" s="1"/>
  <c r="K1274" i="13"/>
  <c r="K1387" i="13"/>
  <c r="K1443" i="13"/>
  <c r="K1498" i="13"/>
  <c r="K1554" i="13"/>
  <c r="K1803" i="13"/>
  <c r="K1859" i="13"/>
  <c r="K1922" i="13"/>
  <c r="K1954" i="13"/>
  <c r="BG73" i="10"/>
  <c r="BD73" i="10"/>
  <c r="BD31" i="10"/>
  <c r="BG31" i="10"/>
  <c r="BG40" i="10"/>
  <c r="BD40" i="10"/>
  <c r="K2313" i="13"/>
  <c r="M2297" i="13" s="1"/>
  <c r="K2297" i="13"/>
  <c r="K2281" i="13"/>
  <c r="K2265" i="13"/>
  <c r="K2249" i="13"/>
  <c r="K2233" i="13"/>
  <c r="K2217" i="13"/>
  <c r="K2201" i="13"/>
  <c r="M2221" i="13" s="1"/>
  <c r="K2193" i="13"/>
  <c r="K2185" i="13"/>
  <c r="K2169" i="13"/>
  <c r="M2187" i="13" s="1"/>
  <c r="K2161" i="13"/>
  <c r="K2153" i="13"/>
  <c r="K2137" i="13"/>
  <c r="K2129" i="13"/>
  <c r="K2105" i="13"/>
  <c r="K2097" i="13"/>
  <c r="K2089" i="13"/>
  <c r="K2073" i="13"/>
  <c r="K2057" i="13"/>
  <c r="K2041" i="13"/>
  <c r="K2025" i="13"/>
  <c r="K1993" i="13"/>
  <c r="M1995" i="13" s="1"/>
  <c r="K1961" i="13"/>
  <c r="K1953" i="13"/>
  <c r="K1929" i="13"/>
  <c r="K1921" i="13"/>
  <c r="K1905" i="13"/>
  <c r="K1897" i="13"/>
  <c r="K1889" i="13"/>
  <c r="K1881" i="13"/>
  <c r="K1873" i="13"/>
  <c r="K1865" i="13"/>
  <c r="K1857" i="13"/>
  <c r="K1841" i="13"/>
  <c r="K1833" i="13"/>
  <c r="K1825" i="13"/>
  <c r="K1817" i="13"/>
  <c r="K1801" i="13"/>
  <c r="K1793" i="13"/>
  <c r="K1785" i="13"/>
  <c r="K1769" i="13"/>
  <c r="K1761" i="13"/>
  <c r="K1745" i="13"/>
  <c r="K1729" i="13"/>
  <c r="M1713" i="13"/>
  <c r="K1705" i="13"/>
  <c r="M1697" i="13"/>
  <c r="K1697" i="13"/>
  <c r="M1705" i="13" s="1"/>
  <c r="K1689" i="13"/>
  <c r="K1649" i="13"/>
  <c r="K1641" i="13"/>
  <c r="M1649" i="13" s="1"/>
  <c r="K1633" i="13"/>
  <c r="K1601" i="13"/>
  <c r="M1609" i="13" s="1"/>
  <c r="K1593" i="13"/>
  <c r="K1585" i="13"/>
  <c r="K1577" i="13"/>
  <c r="K1569" i="13"/>
  <c r="K1553" i="13"/>
  <c r="K1545" i="13"/>
  <c r="K1537" i="13"/>
  <c r="M1537" i="13" s="1"/>
  <c r="K1521" i="13"/>
  <c r="K1513" i="13"/>
  <c r="K1505" i="13"/>
  <c r="K1497" i="13"/>
  <c r="K1489" i="13"/>
  <c r="K1481" i="13"/>
  <c r="M1481" i="13" s="1"/>
  <c r="K1465" i="13"/>
  <c r="K1449" i="13"/>
  <c r="K1441" i="13"/>
  <c r="K1425" i="13"/>
  <c r="K1409" i="13"/>
  <c r="K1385" i="13"/>
  <c r="M1401" i="13" s="1"/>
  <c r="K1377" i="13"/>
  <c r="K1369" i="13"/>
  <c r="M1353" i="13"/>
  <c r="K1353" i="13"/>
  <c r="M1345" i="13" s="1"/>
  <c r="M1337" i="13"/>
  <c r="K1329" i="13"/>
  <c r="K1321" i="13"/>
  <c r="K1313" i="13"/>
  <c r="K1281" i="13"/>
  <c r="K1273" i="13"/>
  <c r="K1265" i="13"/>
  <c r="K1257" i="13"/>
  <c r="K1249" i="13"/>
  <c r="K1233" i="13"/>
  <c r="M1225" i="13"/>
  <c r="K1225" i="13"/>
  <c r="K1217" i="13"/>
  <c r="M1201" i="13" s="1"/>
  <c r="K1201" i="13"/>
  <c r="M1203" i="13" s="1"/>
  <c r="K1193" i="13"/>
  <c r="K1185" i="13"/>
  <c r="K1177" i="13"/>
  <c r="M1178" i="13" s="1"/>
  <c r="K1169" i="13"/>
  <c r="K1161" i="13"/>
  <c r="M1153" i="13" s="1"/>
  <c r="K1145" i="13"/>
  <c r="M1169" i="13" s="1"/>
  <c r="K1129" i="13"/>
  <c r="K1121" i="13"/>
  <c r="K1105" i="13"/>
  <c r="K1089" i="13"/>
  <c r="K1073" i="13"/>
  <c r="K1065" i="13"/>
  <c r="M1057" i="13"/>
  <c r="K1057" i="13"/>
  <c r="K1049" i="13"/>
  <c r="M1066" i="13" s="1"/>
  <c r="K1033" i="13"/>
  <c r="K1025" i="13"/>
  <c r="M1017" i="13"/>
  <c r="K1001" i="13"/>
  <c r="M1001" i="13" s="1"/>
  <c r="M993" i="13"/>
  <c r="K993" i="13"/>
  <c r="K977" i="13"/>
  <c r="K953" i="13"/>
  <c r="K945" i="13"/>
  <c r="K937" i="13"/>
  <c r="K929" i="13"/>
  <c r="M913" i="13"/>
  <c r="K905" i="13"/>
  <c r="K897" i="13"/>
  <c r="K889" i="13"/>
  <c r="K881" i="13"/>
  <c r="K873" i="13"/>
  <c r="K865" i="13"/>
  <c r="K857" i="13"/>
  <c r="K833" i="13"/>
  <c r="K825" i="13"/>
  <c r="M814" i="13" s="1"/>
  <c r="K809" i="13"/>
  <c r="K801" i="13"/>
  <c r="K785" i="13"/>
  <c r="K761" i="13"/>
  <c r="K737" i="13"/>
  <c r="K721" i="13"/>
  <c r="M738" i="13" s="1"/>
  <c r="K713" i="13"/>
  <c r="K689" i="13"/>
  <c r="M713" i="13" s="1"/>
  <c r="K673" i="13"/>
  <c r="K665" i="13"/>
  <c r="K641" i="13"/>
  <c r="K617" i="13"/>
  <c r="K609" i="13"/>
  <c r="K593" i="13"/>
  <c r="K577" i="13"/>
  <c r="M569" i="13" s="1"/>
  <c r="K553" i="13"/>
  <c r="K521" i="13"/>
  <c r="K513" i="13"/>
  <c r="K489" i="13"/>
  <c r="M457" i="13"/>
  <c r="K457" i="13"/>
  <c r="K449" i="13"/>
  <c r="K417" i="13"/>
  <c r="K385" i="13"/>
  <c r="M409" i="13" s="1"/>
  <c r="M337" i="13"/>
  <c r="K329" i="13"/>
  <c r="K321" i="13"/>
  <c r="M321" i="13" s="1"/>
  <c r="K265" i="13"/>
  <c r="K257" i="13"/>
  <c r="K201" i="13"/>
  <c r="M219" i="13" s="1"/>
  <c r="K193" i="13"/>
  <c r="K25" i="13"/>
  <c r="M41" i="13" s="1"/>
  <c r="K34" i="13"/>
  <c r="K43" i="13"/>
  <c r="K89" i="13"/>
  <c r="M81" i="13" s="1"/>
  <c r="K98" i="13"/>
  <c r="K130" i="13"/>
  <c r="M137" i="13" s="1"/>
  <c r="K161" i="13"/>
  <c r="M165" i="13" s="1"/>
  <c r="K186" i="13"/>
  <c r="K209" i="13"/>
  <c r="M225" i="13" s="1"/>
  <c r="K234" i="13"/>
  <c r="K259" i="13"/>
  <c r="K282" i="13"/>
  <c r="K307" i="13"/>
  <c r="M313" i="13" s="1"/>
  <c r="K355" i="13"/>
  <c r="K369" i="13"/>
  <c r="K393" i="13"/>
  <c r="K409" i="13"/>
  <c r="K435" i="13"/>
  <c r="K451" i="13"/>
  <c r="K506" i="13"/>
  <c r="K547" i="13"/>
  <c r="K561" i="13"/>
  <c r="K603" i="13"/>
  <c r="M619" i="13" s="1"/>
  <c r="K635" i="13"/>
  <c r="K651" i="13"/>
  <c r="K698" i="13"/>
  <c r="K747" i="13"/>
  <c r="K779" i="13"/>
  <c r="K795" i="13"/>
  <c r="K827" i="13"/>
  <c r="K842" i="13"/>
  <c r="M853" i="13" s="1"/>
  <c r="K914" i="13"/>
  <c r="K970" i="13"/>
  <c r="K1026" i="13"/>
  <c r="K1081" i="13"/>
  <c r="K1137" i="13"/>
  <c r="K1250" i="13"/>
  <c r="M1241" i="13" s="1"/>
  <c r="K1305" i="13"/>
  <c r="K1361" i="13"/>
  <c r="M1378" i="13" s="1"/>
  <c r="K1417" i="13"/>
  <c r="M1438" i="13" s="1"/>
  <c r="K1499" i="13"/>
  <c r="K1555" i="13"/>
  <c r="K1611" i="13"/>
  <c r="M1619" i="13" s="1"/>
  <c r="K1666" i="13"/>
  <c r="K1722" i="13"/>
  <c r="K1777" i="13"/>
  <c r="K1835" i="13"/>
  <c r="M1838" i="13" s="1"/>
  <c r="K1891" i="13"/>
  <c r="K1923" i="13"/>
  <c r="M1898" i="13" s="1"/>
  <c r="K1955" i="13"/>
  <c r="M1931" i="13" s="1"/>
  <c r="K1986" i="13"/>
  <c r="K2019" i="13"/>
  <c r="K2050" i="13"/>
  <c r="M2059" i="13" s="1"/>
  <c r="K2082" i="13"/>
  <c r="K2113" i="13"/>
  <c r="M2109" i="13" s="1"/>
  <c r="K2146" i="13"/>
  <c r="M2154" i="13" s="1"/>
  <c r="K2177" i="13"/>
  <c r="M2174" i="13" s="1"/>
  <c r="K2209" i="13"/>
  <c r="K2241" i="13"/>
  <c r="M2257" i="13" s="1"/>
  <c r="K2273" i="13"/>
  <c r="BF38" i="10"/>
  <c r="BC38" i="10"/>
  <c r="M89" i="13"/>
  <c r="M73" i="13"/>
  <c r="M65" i="13"/>
  <c r="M57" i="13"/>
  <c r="M49" i="13"/>
  <c r="BF39" i="10"/>
  <c r="BC39" i="10"/>
  <c r="BF49" i="10"/>
  <c r="BC49" i="10"/>
  <c r="BG76" i="10"/>
  <c r="BD76" i="10"/>
  <c r="BG58" i="10"/>
  <c r="BD58" i="10"/>
  <c r="BF58" i="10"/>
  <c r="BC58" i="10"/>
  <c r="BF25" i="10"/>
  <c r="BC25" i="10"/>
  <c r="BF28" i="10"/>
  <c r="BC28" i="10"/>
  <c r="BG48" i="10"/>
  <c r="BD48" i="10"/>
  <c r="BF68" i="10"/>
  <c r="BC68" i="10"/>
  <c r="BF70" i="10"/>
  <c r="BC70" i="10"/>
  <c r="BF76" i="10"/>
  <c r="BC76" i="10"/>
  <c r="BF69" i="10"/>
  <c r="BC69" i="10"/>
  <c r="BG4" i="10"/>
  <c r="BD4" i="10"/>
  <c r="BG28" i="10"/>
  <c r="BD28" i="10"/>
  <c r="BG33" i="10"/>
  <c r="BF12" i="10"/>
  <c r="BC12" i="10"/>
  <c r="BF8" i="10"/>
  <c r="BC8" i="10"/>
  <c r="BC15" i="10"/>
  <c r="BF15" i="10"/>
  <c r="BF63" i="10"/>
  <c r="BC63" i="10"/>
  <c r="BG5" i="10"/>
  <c r="BD5" i="10"/>
  <c r="BG12" i="10"/>
  <c r="BD12" i="10"/>
  <c r="BD3" i="10"/>
  <c r="BG3" i="10"/>
  <c r="BG6" i="10"/>
  <c r="BD6" i="10"/>
  <c r="BF4" i="10"/>
  <c r="BC4" i="10"/>
  <c r="BG65" i="10"/>
  <c r="BD65" i="10"/>
  <c r="BD18" i="10"/>
  <c r="BD34" i="10"/>
  <c r="BC6" i="10"/>
  <c r="BC10" i="10"/>
  <c r="BD8" i="10"/>
  <c r="BD10" i="10"/>
  <c r="BC65" i="10"/>
  <c r="BC67" i="10"/>
  <c r="BC19" i="10"/>
  <c r="BC33" i="10"/>
  <c r="BC35" i="10"/>
  <c r="BC37" i="10"/>
  <c r="BC41" i="10"/>
  <c r="BD63" i="10"/>
  <c r="BD67" i="10"/>
  <c r="AI18" i="5"/>
  <c r="AZ38" i="10" s="1"/>
  <c r="M2205" i="13" l="1"/>
  <c r="M417" i="13"/>
  <c r="M17" i="13"/>
  <c r="M929" i="13"/>
  <c r="M649" i="13"/>
  <c r="M170" i="13"/>
  <c r="M345" i="13"/>
  <c r="M481" i="13"/>
  <c r="M937" i="13"/>
  <c r="M1347" i="13"/>
  <c r="M2017" i="13"/>
  <c r="M1062" i="13"/>
  <c r="M1686" i="13"/>
  <c r="M161" i="13"/>
  <c r="M275" i="13"/>
  <c r="M841" i="13"/>
  <c r="M1133" i="13"/>
  <c r="M2306" i="13"/>
  <c r="M1826" i="13"/>
  <c r="M117" i="13"/>
  <c r="M25" i="13"/>
  <c r="M33" i="13"/>
  <c r="M2097" i="13"/>
  <c r="M1321" i="13"/>
  <c r="M825" i="13"/>
  <c r="M377" i="13"/>
  <c r="M169" i="13"/>
  <c r="M273" i="13"/>
  <c r="M401" i="13"/>
  <c r="M489" i="13"/>
  <c r="M609" i="13"/>
  <c r="M849" i="13"/>
  <c r="M1205" i="13"/>
  <c r="M1706" i="13"/>
  <c r="M1218" i="13"/>
  <c r="M2013" i="13"/>
  <c r="M286" i="13"/>
  <c r="M553" i="13"/>
  <c r="M94" i="13"/>
  <c r="M289" i="13"/>
  <c r="M497" i="13"/>
  <c r="M906" i="13"/>
  <c r="M1003" i="13"/>
  <c r="M1061" i="13"/>
  <c r="M639" i="13"/>
  <c r="M378" i="13"/>
  <c r="M474" i="13"/>
  <c r="M205" i="13"/>
  <c r="M505" i="13"/>
  <c r="M675" i="13"/>
  <c r="M777" i="13"/>
  <c r="M857" i="13"/>
  <c r="M1930" i="13"/>
  <c r="M994" i="13"/>
  <c r="M1338" i="13"/>
  <c r="M2194" i="13"/>
  <c r="M1083" i="13"/>
  <c r="M201" i="13"/>
  <c r="M467" i="13"/>
  <c r="M1273" i="13"/>
  <c r="M1877" i="13"/>
  <c r="M2299" i="13"/>
  <c r="M914" i="13"/>
  <c r="M925" i="13"/>
  <c r="M501" i="13"/>
  <c r="M2004" i="13"/>
  <c r="M705" i="13"/>
  <c r="M249" i="13"/>
  <c r="M217" i="13"/>
  <c r="M690" i="13"/>
  <c r="M826" i="13"/>
  <c r="M865" i="13"/>
  <c r="M939" i="13"/>
  <c r="M1009" i="13"/>
  <c r="M1634" i="13"/>
  <c r="M1714" i="13"/>
  <c r="M1961" i="13"/>
  <c r="M1709" i="13"/>
  <c r="M899" i="13"/>
  <c r="M891" i="13"/>
  <c r="M898" i="13"/>
  <c r="M873" i="13"/>
  <c r="M890" i="13"/>
  <c r="M883" i="13"/>
  <c r="M882" i="13"/>
  <c r="M875" i="13"/>
  <c r="M874" i="13"/>
  <c r="M1138" i="13"/>
  <c r="M978" i="13"/>
  <c r="M985" i="13"/>
  <c r="M970" i="13"/>
  <c r="M962" i="13"/>
  <c r="M961" i="13"/>
  <c r="M97" i="13"/>
  <c r="M2281" i="13"/>
  <c r="M2273" i="13"/>
  <c r="M2265" i="13"/>
  <c r="M2041" i="13"/>
  <c r="M2026" i="13"/>
  <c r="M2033" i="13"/>
  <c r="M2018" i="13"/>
  <c r="M2025" i="13"/>
  <c r="M1681" i="13"/>
  <c r="M1673" i="13"/>
  <c r="M1665" i="13"/>
  <c r="M1657" i="13"/>
  <c r="M802" i="13"/>
  <c r="M794" i="13"/>
  <c r="M533" i="13"/>
  <c r="M515" i="13"/>
  <c r="M507" i="13"/>
  <c r="M514" i="13"/>
  <c r="M529" i="13"/>
  <c r="M525" i="13"/>
  <c r="M506" i="13"/>
  <c r="M517" i="13"/>
  <c r="M526" i="13"/>
  <c r="M509" i="13"/>
  <c r="M531" i="13"/>
  <c r="M530" i="13"/>
  <c r="M107" i="13"/>
  <c r="M106" i="13"/>
  <c r="M99" i="13"/>
  <c r="M98" i="13"/>
  <c r="M91" i="13"/>
  <c r="M90" i="13"/>
  <c r="M101" i="13"/>
  <c r="M83" i="13"/>
  <c r="M82" i="13"/>
  <c r="M93" i="13"/>
  <c r="M85" i="13"/>
  <c r="M177" i="13"/>
  <c r="M241" i="13"/>
  <c r="M297" i="13"/>
  <c r="M353" i="13"/>
  <c r="M422" i="13"/>
  <c r="M419" i="13"/>
  <c r="M418" i="13"/>
  <c r="M413" i="13"/>
  <c r="M441" i="13"/>
  <c r="M415" i="13"/>
  <c r="M414" i="13"/>
  <c r="M437" i="13"/>
  <c r="M442" i="13"/>
  <c r="M438" i="13"/>
  <c r="M435" i="13"/>
  <c r="M434" i="13"/>
  <c r="M430" i="13"/>
  <c r="M429" i="13"/>
  <c r="M427" i="13"/>
  <c r="M426" i="13"/>
  <c r="M465" i="13"/>
  <c r="M513" i="13"/>
  <c r="M625" i="13"/>
  <c r="M673" i="13"/>
  <c r="M729" i="13"/>
  <c r="M785" i="13"/>
  <c r="M921" i="13"/>
  <c r="M969" i="13"/>
  <c r="M1026" i="13"/>
  <c r="M1025" i="13"/>
  <c r="M1042" i="13"/>
  <c r="M1305" i="13"/>
  <c r="M1425" i="13"/>
  <c r="M2057" i="13"/>
  <c r="M2137" i="13"/>
  <c r="M195" i="13"/>
  <c r="M1163" i="13"/>
  <c r="M1315" i="13"/>
  <c r="M1387" i="13"/>
  <c r="M2099" i="13"/>
  <c r="M74" i="13"/>
  <c r="M66" i="13"/>
  <c r="M733" i="13"/>
  <c r="M1029" i="13"/>
  <c r="M1318" i="13"/>
  <c r="M1669" i="13"/>
  <c r="M1824" i="13"/>
  <c r="M2141" i="13"/>
  <c r="M1672" i="13"/>
  <c r="M716" i="13"/>
  <c r="M736" i="13"/>
  <c r="M732" i="13"/>
  <c r="M720" i="13"/>
  <c r="M744" i="13"/>
  <c r="M727" i="13"/>
  <c r="M726" i="13"/>
  <c r="M724" i="13"/>
  <c r="M719" i="13"/>
  <c r="M743" i="13"/>
  <c r="M735" i="13"/>
  <c r="M725" i="13"/>
  <c r="M730" i="13"/>
  <c r="M717" i="13"/>
  <c r="M722" i="13"/>
  <c r="M742" i="13"/>
  <c r="M739" i="13"/>
  <c r="M734" i="13"/>
  <c r="M741" i="13"/>
  <c r="M731" i="13"/>
  <c r="M746" i="13"/>
  <c r="M718" i="13"/>
  <c r="M721" i="13"/>
  <c r="M926" i="13"/>
  <c r="M23" i="13"/>
  <c r="M436" i="13"/>
  <c r="M1774" i="13"/>
  <c r="M1776" i="13"/>
  <c r="M1777" i="13"/>
  <c r="M1779" i="13"/>
  <c r="M1778" i="13"/>
  <c r="M1797" i="13"/>
  <c r="M1801" i="13"/>
  <c r="M1789" i="13"/>
  <c r="M1802" i="13"/>
  <c r="M1793" i="13"/>
  <c r="M1787" i="13"/>
  <c r="M1790" i="13"/>
  <c r="M1781" i="13"/>
  <c r="M1803" i="13"/>
  <c r="M1794" i="13"/>
  <c r="M1785" i="13"/>
  <c r="M1737" i="13"/>
  <c r="M1729" i="13"/>
  <c r="M1738" i="13"/>
  <c r="M1721" i="13"/>
  <c r="M1730" i="13"/>
  <c r="M1739" i="13"/>
  <c r="M1722" i="13"/>
  <c r="M1553" i="13"/>
  <c r="M1545" i="13"/>
  <c r="M373" i="13"/>
  <c r="M510" i="13"/>
  <c r="M1504" i="13"/>
  <c r="M1519" i="13"/>
  <c r="M1508" i="13"/>
  <c r="M1528" i="13"/>
  <c r="M1511" i="13"/>
  <c r="M1524" i="13"/>
  <c r="M1520" i="13"/>
  <c r="M1503" i="13"/>
  <c r="M1500" i="13"/>
  <c r="M1512" i="13"/>
  <c r="M1527" i="13"/>
  <c r="M1518" i="13"/>
  <c r="M1516" i="13"/>
  <c r="M1502" i="13"/>
  <c r="M1514" i="13"/>
  <c r="M1526" i="13"/>
  <c r="M1517" i="13"/>
  <c r="M1529" i="13"/>
  <c r="M1506" i="13"/>
  <c r="M1521" i="13"/>
  <c r="M1509" i="13"/>
  <c r="M1523" i="13"/>
  <c r="M1510" i="13"/>
  <c r="M1530" i="13"/>
  <c r="M1501" i="13"/>
  <c r="M1515" i="13"/>
  <c r="M1507" i="13"/>
  <c r="M1522" i="13"/>
  <c r="M1505" i="13"/>
  <c r="M105" i="13"/>
  <c r="M1102" i="13"/>
  <c r="M1094" i="13"/>
  <c r="M1093" i="13"/>
  <c r="M1098" i="13"/>
  <c r="M1087" i="13"/>
  <c r="M1105" i="13"/>
  <c r="M1085" i="13"/>
  <c r="M1107" i="13"/>
  <c r="M1090" i="13"/>
  <c r="M1078" i="13"/>
  <c r="M1099" i="13"/>
  <c r="M1082" i="13"/>
  <c r="M1091" i="13"/>
  <c r="M1101" i="13"/>
  <c r="M1106" i="13"/>
  <c r="M1081" i="13"/>
  <c r="M756" i="13"/>
  <c r="M776" i="13"/>
  <c r="M748" i="13"/>
  <c r="M768" i="13"/>
  <c r="M760" i="13"/>
  <c r="M772" i="13"/>
  <c r="M752" i="13"/>
  <c r="M764" i="13"/>
  <c r="M750" i="13"/>
  <c r="M759" i="13"/>
  <c r="M774" i="13"/>
  <c r="M751" i="13"/>
  <c r="M775" i="13"/>
  <c r="M765" i="13"/>
  <c r="M763" i="13"/>
  <c r="M766" i="13"/>
  <c r="M755" i="13"/>
  <c r="M770" i="13"/>
  <c r="M753" i="13"/>
  <c r="M758" i="13"/>
  <c r="M757" i="13"/>
  <c r="M762" i="13"/>
  <c r="M767" i="13"/>
  <c r="M749" i="13"/>
  <c r="M747" i="13"/>
  <c r="M754" i="13"/>
  <c r="M773" i="13"/>
  <c r="M771" i="13"/>
  <c r="M769" i="13"/>
  <c r="M305" i="13"/>
  <c r="M361" i="13"/>
  <c r="M473" i="13"/>
  <c r="M577" i="13"/>
  <c r="M594" i="13"/>
  <c r="M595" i="13"/>
  <c r="M586" i="13"/>
  <c r="M587" i="13"/>
  <c r="M578" i="13"/>
  <c r="M593" i="13"/>
  <c r="M633" i="13"/>
  <c r="M702" i="13"/>
  <c r="M686" i="13"/>
  <c r="M710" i="13"/>
  <c r="M715" i="13"/>
  <c r="M707" i="13"/>
  <c r="M699" i="13"/>
  <c r="M694" i="13"/>
  <c r="M709" i="13"/>
  <c r="M714" i="13"/>
  <c r="M691" i="13"/>
  <c r="M703" i="13"/>
  <c r="M701" i="13"/>
  <c r="M706" i="13"/>
  <c r="M698" i="13"/>
  <c r="M793" i="13"/>
  <c r="M881" i="13"/>
  <c r="M1129" i="13"/>
  <c r="M1361" i="13"/>
  <c r="M1461" i="13"/>
  <c r="M1987" i="13"/>
  <c r="M2239" i="13"/>
  <c r="M166" i="13"/>
  <c r="M114" i="13"/>
  <c r="M1564" i="13"/>
  <c r="M1583" i="13"/>
  <c r="M1584" i="13"/>
  <c r="M1575" i="13"/>
  <c r="M1576" i="13"/>
  <c r="M1567" i="13"/>
  <c r="M1580" i="13"/>
  <c r="M1568" i="13"/>
  <c r="M1588" i="13"/>
  <c r="M1591" i="13"/>
  <c r="M1590" i="13"/>
  <c r="M1572" i="13"/>
  <c r="M1574" i="13"/>
  <c r="M1579" i="13"/>
  <c r="M1569" i="13"/>
  <c r="M1582" i="13"/>
  <c r="M1589" i="13"/>
  <c r="M1586" i="13"/>
  <c r="M1581" i="13"/>
  <c r="M1571" i="13"/>
  <c r="M1563" i="13"/>
  <c r="M1578" i="13"/>
  <c r="M1566" i="13"/>
  <c r="M1573" i="13"/>
  <c r="M1585" i="13"/>
  <c r="M1570" i="13"/>
  <c r="M1565" i="13"/>
  <c r="M1587" i="13"/>
  <c r="M1562" i="13"/>
  <c r="M1577" i="13"/>
  <c r="M1786" i="13"/>
  <c r="M1675" i="13"/>
  <c r="M571" i="13"/>
  <c r="M723" i="13"/>
  <c r="M1189" i="13"/>
  <c r="M1459" i="13"/>
  <c r="M1897" i="13"/>
  <c r="M1277" i="13"/>
  <c r="M901" i="13"/>
  <c r="M120" i="13"/>
  <c r="M990" i="13"/>
  <c r="M1525" i="13"/>
  <c r="M1865" i="13"/>
  <c r="M2045" i="13"/>
  <c r="M1014" i="13"/>
  <c r="M975" i="13"/>
  <c r="M895" i="13"/>
  <c r="M848" i="13"/>
  <c r="M561" i="13"/>
  <c r="M885" i="13"/>
  <c r="M1197" i="13"/>
  <c r="BG38" i="10"/>
  <c r="BD38" i="10"/>
  <c r="M113" i="13"/>
  <c r="M1945" i="13"/>
  <c r="M1937" i="13"/>
  <c r="M1929" i="13"/>
  <c r="M247" i="13"/>
  <c r="M238" i="13"/>
  <c r="M244" i="13"/>
  <c r="M239" i="13"/>
  <c r="M231" i="13"/>
  <c r="M237" i="13"/>
  <c r="M233" i="13"/>
  <c r="M259" i="13"/>
  <c r="M258" i="13"/>
  <c r="M255" i="13"/>
  <c r="M251" i="13"/>
  <c r="M250" i="13"/>
  <c r="M254" i="13"/>
  <c r="M261" i="13"/>
  <c r="M243" i="13"/>
  <c r="M242" i="13"/>
  <c r="M253" i="13"/>
  <c r="M235" i="13"/>
  <c r="M234" i="13"/>
  <c r="M246" i="13"/>
  <c r="M245" i="13"/>
  <c r="M193" i="13"/>
  <c r="M369" i="13"/>
  <c r="M425" i="13"/>
  <c r="M521" i="13"/>
  <c r="M585" i="13"/>
  <c r="M689" i="13"/>
  <c r="M737" i="13"/>
  <c r="M977" i="13"/>
  <c r="M1033" i="13"/>
  <c r="M1073" i="13"/>
  <c r="M1137" i="13"/>
  <c r="M1441" i="13"/>
  <c r="M162" i="13"/>
  <c r="M1023" i="13"/>
  <c r="M1477" i="13"/>
  <c r="M1659" i="13"/>
  <c r="M1858" i="13"/>
  <c r="M1938" i="13"/>
  <c r="M2010" i="13"/>
  <c r="M1795" i="13"/>
  <c r="M115" i="13"/>
  <c r="M1667" i="13"/>
  <c r="M1645" i="13"/>
  <c r="M397" i="13"/>
  <c r="M421" i="13"/>
  <c r="M573" i="13"/>
  <c r="M1118" i="13"/>
  <c r="M1165" i="13"/>
  <c r="M1309" i="13"/>
  <c r="M1949" i="13"/>
  <c r="M2133" i="13"/>
  <c r="M1190" i="13"/>
  <c r="M470" i="13"/>
  <c r="M1170" i="13"/>
  <c r="M1185" i="13"/>
  <c r="M1195" i="13"/>
  <c r="M1187" i="13"/>
  <c r="M1177" i="13"/>
  <c r="M1179" i="13"/>
  <c r="M1194" i="13"/>
  <c r="M1171" i="13"/>
  <c r="M1186" i="13"/>
  <c r="M1193" i="13"/>
  <c r="M1894" i="13"/>
  <c r="M2120" i="13"/>
  <c r="M1151" i="13"/>
  <c r="M2054" i="13"/>
  <c r="M2071" i="13"/>
  <c r="M2074" i="13"/>
  <c r="M2069" i="13"/>
  <c r="M2075" i="13"/>
  <c r="M2049" i="13"/>
  <c r="M2066" i="13"/>
  <c r="M2078" i="13"/>
  <c r="M2061" i="13"/>
  <c r="M2051" i="13"/>
  <c r="M2058" i="13"/>
  <c r="M2073" i="13"/>
  <c r="M2053" i="13"/>
  <c r="M2067" i="13"/>
  <c r="M2062" i="13"/>
  <c r="M2050" i="13"/>
  <c r="M2065" i="13"/>
  <c r="M1302" i="13"/>
  <c r="M121" i="13"/>
  <c r="M2169" i="13"/>
  <c r="M2193" i="13"/>
  <c r="M2185" i="13"/>
  <c r="M30" i="13"/>
  <c r="M21" i="13"/>
  <c r="M43" i="13"/>
  <c r="M42" i="13"/>
  <c r="M22" i="13"/>
  <c r="M35" i="13"/>
  <c r="M34" i="13"/>
  <c r="M27" i="13"/>
  <c r="M26" i="13"/>
  <c r="M19" i="13"/>
  <c r="M18" i="13"/>
  <c r="M45" i="13"/>
  <c r="M31" i="13"/>
  <c r="M37" i="13"/>
  <c r="M200" i="13"/>
  <c r="M224" i="13"/>
  <c r="M216" i="13"/>
  <c r="M214" i="13"/>
  <c r="M212" i="13"/>
  <c r="M208" i="13"/>
  <c r="M215" i="13"/>
  <c r="M207" i="13"/>
  <c r="M223" i="13"/>
  <c r="M210" i="13"/>
  <c r="M230" i="13"/>
  <c r="M211" i="13"/>
  <c r="M222" i="13"/>
  <c r="M229" i="13"/>
  <c r="M202" i="13"/>
  <c r="M203" i="13"/>
  <c r="M206" i="13"/>
  <c r="M221" i="13"/>
  <c r="M213" i="13"/>
  <c r="M227" i="13"/>
  <c r="M226" i="13"/>
  <c r="M257" i="13"/>
  <c r="M328" i="13"/>
  <c r="M348" i="13"/>
  <c r="M340" i="13"/>
  <c r="M332" i="13"/>
  <c r="M344" i="13"/>
  <c r="M324" i="13"/>
  <c r="M336" i="13"/>
  <c r="M334" i="13"/>
  <c r="M343" i="13"/>
  <c r="M335" i="13"/>
  <c r="M327" i="13"/>
  <c r="M326" i="13"/>
  <c r="M325" i="13"/>
  <c r="M323" i="13"/>
  <c r="M322" i="13"/>
  <c r="M329" i="13"/>
  <c r="M347" i="13"/>
  <c r="M346" i="13"/>
  <c r="M349" i="13"/>
  <c r="M338" i="13"/>
  <c r="M350" i="13"/>
  <c r="M341" i="13"/>
  <c r="M339" i="13"/>
  <c r="M342" i="13"/>
  <c r="M330" i="13"/>
  <c r="M433" i="13"/>
  <c r="M537" i="13"/>
  <c r="M641" i="13"/>
  <c r="M697" i="13"/>
  <c r="M745" i="13"/>
  <c r="M801" i="13"/>
  <c r="M889" i="13"/>
  <c r="M957" i="13"/>
  <c r="M946" i="13"/>
  <c r="M949" i="13"/>
  <c r="M931" i="13"/>
  <c r="M945" i="13"/>
  <c r="M938" i="13"/>
  <c r="M941" i="13"/>
  <c r="M955" i="13"/>
  <c r="M930" i="13"/>
  <c r="M933" i="13"/>
  <c r="M947" i="13"/>
  <c r="M1041" i="13"/>
  <c r="M1162" i="13"/>
  <c r="M1752" i="13"/>
  <c r="M1758" i="13"/>
  <c r="M1760" i="13"/>
  <c r="M1773" i="13"/>
  <c r="M1747" i="13"/>
  <c r="M1746" i="13"/>
  <c r="M1769" i="13"/>
  <c r="M1766" i="13"/>
  <c r="M1765" i="13"/>
  <c r="M1763" i="13"/>
  <c r="M1770" i="13"/>
  <c r="M1761" i="13"/>
  <c r="M1757" i="13"/>
  <c r="M1755" i="13"/>
  <c r="M1750" i="13"/>
  <c r="M1762" i="13"/>
  <c r="M1753" i="13"/>
  <c r="M1749" i="13"/>
  <c r="M1745" i="13"/>
  <c r="M1899" i="13"/>
  <c r="M2178" i="13"/>
  <c r="M522" i="13"/>
  <c r="M954" i="13"/>
  <c r="M1307" i="13"/>
  <c r="M1355" i="13"/>
  <c r="M1410" i="13"/>
  <c r="M1805" i="13"/>
  <c r="M2082" i="13"/>
  <c r="M576" i="13"/>
  <c r="M331" i="13"/>
  <c r="M1990" i="13"/>
  <c r="M333" i="13"/>
  <c r="M997" i="13"/>
  <c r="M1257" i="13"/>
  <c r="M1249" i="13"/>
  <c r="M1233" i="13"/>
  <c r="M1388" i="13"/>
  <c r="M1392" i="13"/>
  <c r="M1391" i="13"/>
  <c r="M1384" i="13"/>
  <c r="M1383" i="13"/>
  <c r="M1404" i="13"/>
  <c r="M1407" i="13"/>
  <c r="M1408" i="13"/>
  <c r="M1396" i="13"/>
  <c r="M1399" i="13"/>
  <c r="M1382" i="13"/>
  <c r="M1400" i="13"/>
  <c r="M1398" i="13"/>
  <c r="M1402" i="13"/>
  <c r="M1390" i="13"/>
  <c r="M1405" i="13"/>
  <c r="M1397" i="13"/>
  <c r="M1403" i="13"/>
  <c r="M1394" i="13"/>
  <c r="M1389" i="13"/>
  <c r="M1395" i="13"/>
  <c r="M1386" i="13"/>
  <c r="M1393" i="13"/>
  <c r="M1406" i="13"/>
  <c r="M1381" i="13"/>
  <c r="M1385" i="13"/>
  <c r="M671" i="13"/>
  <c r="M46" i="13"/>
  <c r="M1598" i="13"/>
  <c r="M543" i="13"/>
  <c r="M185" i="13"/>
  <c r="M194" i="13"/>
  <c r="M601" i="13"/>
  <c r="M1089" i="13"/>
  <c r="M1267" i="13"/>
  <c r="M1289" i="13"/>
  <c r="M1281" i="13"/>
  <c r="M1290" i="13"/>
  <c r="M1291" i="13"/>
  <c r="M1282" i="13"/>
  <c r="M1283" i="13"/>
  <c r="M1274" i="13"/>
  <c r="M1266" i="13"/>
  <c r="M1265" i="13"/>
  <c r="M1513" i="13"/>
  <c r="M2177" i="13"/>
  <c r="M650" i="13"/>
  <c r="M642" i="13"/>
  <c r="M651" i="13"/>
  <c r="M643" i="13"/>
  <c r="M634" i="13"/>
  <c r="M635" i="13"/>
  <c r="M627" i="13"/>
  <c r="M365" i="13"/>
  <c r="M371" i="13"/>
  <c r="M370" i="13"/>
  <c r="M363" i="13"/>
  <c r="M362" i="13"/>
  <c r="M366" i="13"/>
  <c r="M357" i="13"/>
  <c r="M355" i="13"/>
  <c r="M354" i="13"/>
  <c r="M351" i="13"/>
  <c r="M358" i="13"/>
  <c r="M381" i="13"/>
  <c r="M685" i="13"/>
  <c r="M667" i="13"/>
  <c r="M677" i="13"/>
  <c r="M659" i="13"/>
  <c r="M682" i="13"/>
  <c r="M665" i="13"/>
  <c r="M669" i="13"/>
  <c r="M674" i="13"/>
  <c r="M666" i="13"/>
  <c r="M661" i="13"/>
  <c r="M683" i="13"/>
  <c r="M658" i="13"/>
  <c r="M681" i="13"/>
  <c r="M1115" i="13"/>
  <c r="M1602" i="13"/>
  <c r="M1674" i="13"/>
  <c r="M1754" i="13"/>
  <c r="M1718" i="13"/>
  <c r="M171" i="13"/>
  <c r="M1043" i="13"/>
  <c r="M1123" i="13"/>
  <c r="M1275" i="13"/>
  <c r="M1377" i="13"/>
  <c r="M1369" i="13"/>
  <c r="M1362" i="13"/>
  <c r="M1354" i="13"/>
  <c r="M2209" i="13"/>
  <c r="M2225" i="13"/>
  <c r="M1943" i="13"/>
  <c r="M462" i="13"/>
  <c r="M693" i="13"/>
  <c r="M886" i="13"/>
  <c r="M287" i="13"/>
  <c r="M566" i="13"/>
  <c r="M662" i="13"/>
  <c r="M1297" i="13"/>
  <c r="M1322" i="13"/>
  <c r="M1314" i="13"/>
  <c r="M1313" i="13"/>
  <c r="M129" i="13"/>
  <c r="M2146" i="13"/>
  <c r="M2161" i="13"/>
  <c r="M2163" i="13"/>
  <c r="M2139" i="13"/>
  <c r="M2147" i="13"/>
  <c r="M2153" i="13"/>
  <c r="M2162" i="13"/>
  <c r="M2145" i="13"/>
  <c r="M285" i="13"/>
  <c r="M266" i="13"/>
  <c r="M277" i="13"/>
  <c r="M267" i="13"/>
  <c r="M281" i="13"/>
  <c r="M269" i="13"/>
  <c r="M283" i="13"/>
  <c r="M282" i="13"/>
  <c r="M274" i="13"/>
  <c r="M411" i="13"/>
  <c r="M410" i="13"/>
  <c r="M385" i="13"/>
  <c r="M403" i="13"/>
  <c r="M402" i="13"/>
  <c r="M394" i="13"/>
  <c r="M395" i="13"/>
  <c r="M386" i="13"/>
  <c r="M387" i="13"/>
  <c r="M466" i="13"/>
  <c r="M459" i="13"/>
  <c r="M458" i="13"/>
  <c r="M451" i="13"/>
  <c r="M450" i="13"/>
  <c r="M443" i="13"/>
  <c r="M545" i="13"/>
  <c r="M836" i="13"/>
  <c r="M816" i="13"/>
  <c r="M828" i="13"/>
  <c r="M808" i="13"/>
  <c r="M820" i="13"/>
  <c r="M832" i="13"/>
  <c r="M812" i="13"/>
  <c r="M830" i="13"/>
  <c r="M824" i="13"/>
  <c r="M823" i="13"/>
  <c r="M815" i="13"/>
  <c r="M838" i="13"/>
  <c r="M813" i="13"/>
  <c r="M818" i="13"/>
  <c r="M831" i="13"/>
  <c r="M811" i="13"/>
  <c r="M810" i="13"/>
  <c r="M833" i="13"/>
  <c r="M837" i="13"/>
  <c r="M835" i="13"/>
  <c r="M829" i="13"/>
  <c r="M822" i="13"/>
  <c r="M821" i="13"/>
  <c r="M827" i="13"/>
  <c r="M834" i="13"/>
  <c r="M809" i="13"/>
  <c r="M2114" i="13"/>
  <c r="M2129" i="13"/>
  <c r="M2138" i="13"/>
  <c r="M2125" i="13"/>
  <c r="M2121" i="13"/>
  <c r="M2130" i="13"/>
  <c r="M2113" i="13"/>
  <c r="M2117" i="13"/>
  <c r="M2131" i="13"/>
  <c r="M2115" i="13"/>
  <c r="M2123" i="13"/>
  <c r="M2122" i="13"/>
  <c r="M1839" i="13"/>
  <c r="M1836" i="13"/>
  <c r="M1856" i="13"/>
  <c r="M1863" i="13"/>
  <c r="M1852" i="13"/>
  <c r="M1855" i="13"/>
  <c r="M1860" i="13"/>
  <c r="M1864" i="13"/>
  <c r="M1840" i="13"/>
  <c r="M1847" i="13"/>
  <c r="M1848" i="13"/>
  <c r="M1854" i="13"/>
  <c r="M1844" i="13"/>
  <c r="M1846" i="13"/>
  <c r="M1837" i="13"/>
  <c r="M1849" i="13"/>
  <c r="M1843" i="13"/>
  <c r="M1850" i="13"/>
  <c r="M1841" i="13"/>
  <c r="M1861" i="13"/>
  <c r="M1859" i="13"/>
  <c r="M1835" i="13"/>
  <c r="M1842" i="13"/>
  <c r="M1862" i="13"/>
  <c r="M1853" i="13"/>
  <c r="M1845" i="13"/>
  <c r="M1857" i="13"/>
  <c r="M855" i="13"/>
  <c r="M854" i="13"/>
  <c r="M847" i="13"/>
  <c r="M864" i="13"/>
  <c r="M839" i="13"/>
  <c r="M859" i="13"/>
  <c r="M866" i="13"/>
  <c r="M845" i="13"/>
  <c r="M851" i="13"/>
  <c r="M862" i="13"/>
  <c r="M843" i="13"/>
  <c r="M858" i="13"/>
  <c r="M863" i="13"/>
  <c r="M846" i="13"/>
  <c r="M850" i="13"/>
  <c r="M861" i="13"/>
  <c r="M842" i="13"/>
  <c r="M867" i="13"/>
  <c r="M610" i="13"/>
  <c r="M617" i="13"/>
  <c r="M626" i="13"/>
  <c r="M153" i="13"/>
  <c r="M209" i="13"/>
  <c r="M265" i="13"/>
  <c r="M393" i="13"/>
  <c r="M449" i="13"/>
  <c r="M657" i="13"/>
  <c r="M761" i="13"/>
  <c r="M817" i="13"/>
  <c r="M897" i="13"/>
  <c r="M1049" i="13"/>
  <c r="M1097" i="13"/>
  <c r="M1597" i="13"/>
  <c r="M1306" i="13"/>
  <c r="M320" i="13"/>
  <c r="M316" i="13"/>
  <c r="M312" i="13"/>
  <c r="M304" i="13"/>
  <c r="M294" i="13"/>
  <c r="M311" i="13"/>
  <c r="M296" i="13"/>
  <c r="M303" i="13"/>
  <c r="M295" i="13"/>
  <c r="M319" i="13"/>
  <c r="M318" i="13"/>
  <c r="M317" i="13"/>
  <c r="M315" i="13"/>
  <c r="M314" i="13"/>
  <c r="M307" i="13"/>
  <c r="M306" i="13"/>
  <c r="M310" i="13"/>
  <c r="M309" i="13"/>
  <c r="M299" i="13"/>
  <c r="M298" i="13"/>
  <c r="M301" i="13"/>
  <c r="M291" i="13"/>
  <c r="M290" i="13"/>
  <c r="M302" i="13"/>
  <c r="M293" i="13"/>
  <c r="M1419" i="13"/>
  <c r="M557" i="13"/>
  <c r="M29" i="13"/>
  <c r="M1909" i="13"/>
  <c r="M2173" i="13"/>
  <c r="M550" i="13"/>
  <c r="M95" i="13"/>
  <c r="M1113" i="13"/>
  <c r="M1122" i="13"/>
  <c r="M1114" i="13"/>
  <c r="M1121" i="13"/>
  <c r="M1782" i="13"/>
  <c r="M2096" i="13"/>
  <c r="M2080" i="13"/>
  <c r="M2103" i="13"/>
  <c r="M2095" i="13"/>
  <c r="M2104" i="13"/>
  <c r="M2094" i="13"/>
  <c r="M2086" i="13"/>
  <c r="M2088" i="13"/>
  <c r="M2087" i="13"/>
  <c r="M2102" i="13"/>
  <c r="M2107" i="13"/>
  <c r="M2101" i="13"/>
  <c r="M2089" i="13"/>
  <c r="M2091" i="13"/>
  <c r="M2106" i="13"/>
  <c r="M2093" i="13"/>
  <c r="M2081" i="13"/>
  <c r="M2083" i="13"/>
  <c r="M2098" i="13"/>
  <c r="M2085" i="13"/>
  <c r="M2105" i="13"/>
  <c r="M2090" i="13"/>
  <c r="M1435" i="13"/>
  <c r="M1474" i="13"/>
  <c r="M1539" i="13"/>
  <c r="M1921" i="13"/>
  <c r="M218" i="13"/>
  <c r="M570" i="13"/>
  <c r="M2274" i="13"/>
  <c r="M1731" i="13"/>
  <c r="M1851" i="13"/>
  <c r="M379" i="13"/>
  <c r="M523" i="13"/>
  <c r="M819" i="13"/>
  <c r="M1141" i="13"/>
  <c r="M1541" i="13"/>
  <c r="M1771" i="13"/>
  <c r="M2321" i="13"/>
  <c r="M2313" i="13"/>
  <c r="M1809" i="13"/>
  <c r="M1833" i="13"/>
  <c r="M1825" i="13"/>
  <c r="M138" i="13"/>
  <c r="M133" i="13"/>
  <c r="M131" i="13"/>
  <c r="M130" i="13"/>
  <c r="M123" i="13"/>
  <c r="M122" i="13"/>
  <c r="M1985" i="13"/>
  <c r="M1977" i="13"/>
  <c r="M461" i="13"/>
  <c r="M563" i="13"/>
  <c r="M562" i="13"/>
  <c r="M555" i="13"/>
  <c r="M554" i="13"/>
  <c r="M547" i="13"/>
  <c r="M546" i="13"/>
  <c r="M539" i="13"/>
  <c r="M538" i="13"/>
  <c r="M2077" i="13"/>
  <c r="M182" i="13"/>
  <c r="M127" i="13"/>
  <c r="M1072" i="13"/>
  <c r="M1056" i="13"/>
  <c r="M1054" i="13"/>
  <c r="M1071" i="13"/>
  <c r="M1063" i="13"/>
  <c r="M1161" i="13"/>
  <c r="M1254" i="13"/>
  <c r="M1246" i="13"/>
  <c r="M1238" i="13"/>
  <c r="M1433" i="13"/>
  <c r="M1473" i="13"/>
  <c r="M1617" i="13"/>
  <c r="M1889" i="13"/>
  <c r="M1969" i="13"/>
  <c r="M2217" i="13"/>
  <c r="M2270" i="13"/>
  <c r="M2288" i="13"/>
  <c r="M2262" i="13"/>
  <c r="M2305" i="13"/>
  <c r="M791" i="13"/>
  <c r="M783" i="13"/>
  <c r="M784" i="13"/>
  <c r="M807" i="13"/>
  <c r="M614" i="13"/>
  <c r="M623" i="13"/>
  <c r="M615" i="13"/>
  <c r="M70" i="13"/>
  <c r="M58" i="13"/>
  <c r="M178" i="13"/>
  <c r="M482" i="13"/>
  <c r="M618" i="13"/>
  <c r="M786" i="13"/>
  <c r="M966" i="13"/>
  <c r="M982" i="13"/>
  <c r="M1034" i="13"/>
  <c r="M1226" i="13"/>
  <c r="M1346" i="13"/>
  <c r="M1418" i="13"/>
  <c r="M1450" i="13"/>
  <c r="M1482" i="13"/>
  <c r="M1642" i="13"/>
  <c r="M1682" i="13"/>
  <c r="M1978" i="13"/>
  <c r="M2044" i="13"/>
  <c r="M2028" i="13"/>
  <c r="M2036" i="13"/>
  <c r="M2048" i="13"/>
  <c r="M2047" i="13"/>
  <c r="M2039" i="13"/>
  <c r="M2020" i="13"/>
  <c r="M2040" i="13"/>
  <c r="M2024" i="13"/>
  <c r="M2023" i="13"/>
  <c r="M2022" i="13"/>
  <c r="M2046" i="13"/>
  <c r="M2031" i="13"/>
  <c r="M2038" i="13"/>
  <c r="M2234" i="13"/>
  <c r="M1867" i="13"/>
  <c r="M1939" i="13"/>
  <c r="M2003" i="13"/>
  <c r="M2195" i="13"/>
  <c r="M2251" i="13"/>
  <c r="M2315" i="13"/>
  <c r="M59" i="13"/>
  <c r="M179" i="13"/>
  <c r="M475" i="13"/>
  <c r="M579" i="13"/>
  <c r="M636" i="13"/>
  <c r="M628" i="13"/>
  <c r="M648" i="13"/>
  <c r="M652" i="13"/>
  <c r="M640" i="13"/>
  <c r="M632" i="13"/>
  <c r="M644" i="13"/>
  <c r="M631" i="13"/>
  <c r="M646" i="13"/>
  <c r="M647" i="13"/>
  <c r="M907" i="13"/>
  <c r="M979" i="13"/>
  <c r="M1011" i="13"/>
  <c r="M1243" i="13"/>
  <c r="M1348" i="13"/>
  <c r="M1328" i="13"/>
  <c r="M1340" i="13"/>
  <c r="M1352" i="13"/>
  <c r="M1351" i="13"/>
  <c r="M1332" i="13"/>
  <c r="M1344" i="13"/>
  <c r="M1324" i="13"/>
  <c r="M1336" i="13"/>
  <c r="M1343" i="13"/>
  <c r="M1334" i="13"/>
  <c r="M1335" i="13"/>
  <c r="M1327" i="13"/>
  <c r="M1350" i="13"/>
  <c r="M1547" i="13"/>
  <c r="M1627" i="13"/>
  <c r="M2011" i="13"/>
  <c r="M2203" i="13"/>
  <c r="M2283" i="13"/>
  <c r="M16" i="13"/>
  <c r="M15" i="13"/>
  <c r="M77" i="13"/>
  <c r="M125" i="13"/>
  <c r="M541" i="13"/>
  <c r="M581" i="13"/>
  <c r="M621" i="13"/>
  <c r="M653" i="13"/>
  <c r="M893" i="13"/>
  <c r="M942" i="13"/>
  <c r="M943" i="13"/>
  <c r="M935" i="13"/>
  <c r="M965" i="13"/>
  <c r="M1069" i="13"/>
  <c r="M1237" i="13"/>
  <c r="M1421" i="13"/>
  <c r="M1493" i="13"/>
  <c r="M1533" i="13"/>
  <c r="M1605" i="13"/>
  <c r="M1637" i="13"/>
  <c r="M1813" i="13"/>
  <c r="M1982" i="13"/>
  <c r="M1998" i="13"/>
  <c r="M54" i="13"/>
  <c r="M102" i="13"/>
  <c r="M150" i="13"/>
  <c r="M190" i="13"/>
  <c r="M390" i="13"/>
  <c r="M622" i="13"/>
  <c r="M670" i="13"/>
  <c r="M782" i="13"/>
  <c r="M974" i="13"/>
  <c r="M1550" i="13"/>
  <c r="M1958" i="13"/>
  <c r="M2007" i="13"/>
  <c r="M1031" i="13"/>
  <c r="M604" i="13"/>
  <c r="M799" i="13"/>
  <c r="M1055" i="13"/>
  <c r="M936" i="13"/>
  <c r="M1224" i="13"/>
  <c r="M1204" i="13"/>
  <c r="M1216" i="13"/>
  <c r="M1228" i="13"/>
  <c r="M1208" i="13"/>
  <c r="M1220" i="13"/>
  <c r="M1207" i="13"/>
  <c r="M1222" i="13"/>
  <c r="M1212" i="13"/>
  <c r="M1214" i="13"/>
  <c r="M1223" i="13"/>
  <c r="M1206" i="13"/>
  <c r="M1455" i="13"/>
  <c r="M1439" i="13"/>
  <c r="M1446" i="13"/>
  <c r="M1462" i="13"/>
  <c r="M1463" i="13"/>
  <c r="M1625" i="13"/>
  <c r="M1892" i="13"/>
  <c r="M1880" i="13"/>
  <c r="M1871" i="13"/>
  <c r="M1884" i="13"/>
  <c r="M1868" i="13"/>
  <c r="M1895" i="13"/>
  <c r="M1876" i="13"/>
  <c r="M1888" i="13"/>
  <c r="M1887" i="13"/>
  <c r="M1879" i="13"/>
  <c r="M1886" i="13"/>
  <c r="M1878" i="13"/>
  <c r="M1872" i="13"/>
  <c r="M1870" i="13"/>
  <c r="M1903" i="13"/>
  <c r="M1912" i="13"/>
  <c r="M1919" i="13"/>
  <c r="M1908" i="13"/>
  <c r="M1911" i="13"/>
  <c r="M1900" i="13"/>
  <c r="M1917" i="13"/>
  <c r="M1918" i="13"/>
  <c r="M1896" i="13"/>
  <c r="M1910" i="13"/>
  <c r="M1904" i="13"/>
  <c r="M1902" i="13"/>
  <c r="M186" i="13"/>
  <c r="M922" i="13"/>
  <c r="M1002" i="13"/>
  <c r="M1074" i="13"/>
  <c r="M1146" i="13"/>
  <c r="M1234" i="13"/>
  <c r="M1360" i="13"/>
  <c r="M1380" i="13"/>
  <c r="M1372" i="13"/>
  <c r="M1376" i="13"/>
  <c r="M1364" i="13"/>
  <c r="M1356" i="13"/>
  <c r="M1368" i="13"/>
  <c r="M1359" i="13"/>
  <c r="M1366" i="13"/>
  <c r="M1375" i="13"/>
  <c r="M1358" i="13"/>
  <c r="M1367" i="13"/>
  <c r="M1610" i="13"/>
  <c r="M1834" i="13"/>
  <c r="M1866" i="13"/>
  <c r="M1906" i="13"/>
  <c r="M1946" i="13"/>
  <c r="M1986" i="13"/>
  <c r="M2202" i="13"/>
  <c r="M2242" i="13"/>
  <c r="M2282" i="13"/>
  <c r="M2314" i="13"/>
  <c r="M1691" i="13"/>
  <c r="M1819" i="13"/>
  <c r="M1875" i="13"/>
  <c r="M1955" i="13"/>
  <c r="M2019" i="13"/>
  <c r="M2259" i="13"/>
  <c r="M67" i="13"/>
  <c r="M187" i="13"/>
  <c r="M483" i="13"/>
  <c r="M779" i="13"/>
  <c r="M1051" i="13"/>
  <c r="M1131" i="13"/>
  <c r="M1211" i="13"/>
  <c r="M1251" i="13"/>
  <c r="M1323" i="13"/>
  <c r="M1427" i="13"/>
  <c r="M1467" i="13"/>
  <c r="M1555" i="13"/>
  <c r="M1683" i="13"/>
  <c r="M1923" i="13"/>
  <c r="M2144" i="13"/>
  <c r="M2159" i="13"/>
  <c r="M2156" i="13"/>
  <c r="M2143" i="13"/>
  <c r="M2140" i="13"/>
  <c r="M2151" i="13"/>
  <c r="M2160" i="13"/>
  <c r="M2148" i="13"/>
  <c r="M2168" i="13"/>
  <c r="M2142" i="13"/>
  <c r="M2166" i="13"/>
  <c r="M2167" i="13"/>
  <c r="M2158" i="13"/>
  <c r="M2150" i="13"/>
  <c r="M2164" i="13"/>
  <c r="M2152" i="13"/>
  <c r="M173" i="13"/>
  <c r="M389" i="13"/>
  <c r="M469" i="13"/>
  <c r="M781" i="13"/>
  <c r="M924" i="13"/>
  <c r="M928" i="13"/>
  <c r="M908" i="13"/>
  <c r="M920" i="13"/>
  <c r="M900" i="13"/>
  <c r="M912" i="13"/>
  <c r="M910" i="13"/>
  <c r="M904" i="13"/>
  <c r="M919" i="13"/>
  <c r="M911" i="13"/>
  <c r="M903" i="13"/>
  <c r="M1005" i="13"/>
  <c r="M1037" i="13"/>
  <c r="M1116" i="13"/>
  <c r="M1112" i="13"/>
  <c r="M1136" i="13"/>
  <c r="M1132" i="13"/>
  <c r="M1128" i="13"/>
  <c r="M1124" i="13"/>
  <c r="M1120" i="13"/>
  <c r="M1111" i="13"/>
  <c r="M1110" i="13"/>
  <c r="M1135" i="13"/>
  <c r="M1134" i="13"/>
  <c r="M1127" i="13"/>
  <c r="M1126" i="13"/>
  <c r="M1173" i="13"/>
  <c r="M1317" i="13"/>
  <c r="M1349" i="13"/>
  <c r="M1429" i="13"/>
  <c r="M1677" i="13"/>
  <c r="M1925" i="13"/>
  <c r="M1957" i="13"/>
  <c r="M1989" i="13"/>
  <c r="M2021" i="13"/>
  <c r="M2149" i="13"/>
  <c r="M2181" i="13"/>
  <c r="M2213" i="13"/>
  <c r="M1679" i="13"/>
  <c r="M1660" i="13"/>
  <c r="M1680" i="13"/>
  <c r="M1671" i="13"/>
  <c r="M1656" i="13"/>
  <c r="M1664" i="13"/>
  <c r="M1663" i="13"/>
  <c r="M1668" i="13"/>
  <c r="M1655" i="13"/>
  <c r="M1676" i="13"/>
  <c r="M1678" i="13"/>
  <c r="M1670" i="13"/>
  <c r="M1662" i="13"/>
  <c r="M62" i="13"/>
  <c r="M110" i="13"/>
  <c r="M398" i="13"/>
  <c r="M478" i="13"/>
  <c r="M934" i="13"/>
  <c r="M1070" i="13"/>
  <c r="M1374" i="13"/>
  <c r="M1646" i="13"/>
  <c r="M2006" i="13"/>
  <c r="M2246" i="13"/>
  <c r="M2191" i="13"/>
  <c r="M2032" i="13"/>
  <c r="M534" i="13"/>
  <c r="M518" i="13"/>
  <c r="M508" i="13"/>
  <c r="M527" i="13"/>
  <c r="M519" i="13"/>
  <c r="M558" i="13"/>
  <c r="M559" i="13"/>
  <c r="M191" i="13"/>
  <c r="M375" i="13"/>
  <c r="M447" i="13"/>
  <c r="M679" i="13"/>
  <c r="M959" i="13"/>
  <c r="M1215" i="13"/>
  <c r="M490" i="13"/>
  <c r="M1426" i="13"/>
  <c r="M1458" i="13"/>
  <c r="M1490" i="13"/>
  <c r="M1650" i="13"/>
  <c r="M1690" i="13"/>
  <c r="M1874" i="13"/>
  <c r="M1954" i="13"/>
  <c r="M2210" i="13"/>
  <c r="M1891" i="13"/>
  <c r="M1971" i="13"/>
  <c r="M2211" i="13"/>
  <c r="M75" i="13"/>
  <c r="M139" i="13"/>
  <c r="M787" i="13"/>
  <c r="M915" i="13"/>
  <c r="M987" i="13"/>
  <c r="M1019" i="13"/>
  <c r="M1059" i="13"/>
  <c r="M1152" i="13"/>
  <c r="M1164" i="13"/>
  <c r="M1156" i="13"/>
  <c r="M1144" i="13"/>
  <c r="M1140" i="13"/>
  <c r="M1148" i="13"/>
  <c r="M1168" i="13"/>
  <c r="M1160" i="13"/>
  <c r="M1143" i="13"/>
  <c r="M1150" i="13"/>
  <c r="M1167" i="13"/>
  <c r="M1159" i="13"/>
  <c r="M1166" i="13"/>
  <c r="M1363" i="13"/>
  <c r="M1595" i="13"/>
  <c r="M1635" i="13"/>
  <c r="M1707" i="13"/>
  <c r="M1811" i="13"/>
  <c r="M2027" i="13"/>
  <c r="M2219" i="13"/>
  <c r="M2307" i="13"/>
  <c r="M1268" i="13"/>
  <c r="M1288" i="13"/>
  <c r="M1287" i="13"/>
  <c r="M1280" i="13"/>
  <c r="M1284" i="13"/>
  <c r="M1272" i="13"/>
  <c r="M1264" i="13"/>
  <c r="M1270" i="13"/>
  <c r="M1276" i="13"/>
  <c r="M1271" i="13"/>
  <c r="M1263" i="13"/>
  <c r="M1286" i="13"/>
  <c r="M1278" i="13"/>
  <c r="M53" i="13"/>
  <c r="M141" i="13"/>
  <c r="M549" i="13"/>
  <c r="M589" i="13"/>
  <c r="M629" i="13"/>
  <c r="M789" i="13"/>
  <c r="M896" i="13"/>
  <c r="M888" i="13"/>
  <c r="M892" i="13"/>
  <c r="M880" i="13"/>
  <c r="M876" i="13"/>
  <c r="M872" i="13"/>
  <c r="M884" i="13"/>
  <c r="M887" i="13"/>
  <c r="M894" i="13"/>
  <c r="M879" i="13"/>
  <c r="M871" i="13"/>
  <c r="M878" i="13"/>
  <c r="M973" i="13"/>
  <c r="M1077" i="13"/>
  <c r="M1109" i="13"/>
  <c r="M1213" i="13"/>
  <c r="M1245" i="13"/>
  <c r="M1285" i="13"/>
  <c r="M1469" i="13"/>
  <c r="M1613" i="13"/>
  <c r="M1711" i="13"/>
  <c r="M1708" i="13"/>
  <c r="M1696" i="13"/>
  <c r="M1703" i="13"/>
  <c r="M1692" i="13"/>
  <c r="M1695" i="13"/>
  <c r="M1687" i="13"/>
  <c r="M1712" i="13"/>
  <c r="M1710" i="13"/>
  <c r="M1704" i="13"/>
  <c r="M1702" i="13"/>
  <c r="M1688" i="13"/>
  <c r="M1694" i="13"/>
  <c r="M1725" i="13"/>
  <c r="M1821" i="13"/>
  <c r="M1885" i="13"/>
  <c r="M2189" i="13"/>
  <c r="M158" i="13"/>
  <c r="M582" i="13"/>
  <c r="M630" i="13"/>
  <c r="M678" i="13"/>
  <c r="M790" i="13"/>
  <c r="M902" i="13"/>
  <c r="M1030" i="13"/>
  <c r="M1080" i="13"/>
  <c r="M1262" i="13"/>
  <c r="M1454" i="13"/>
  <c r="M1654" i="13"/>
  <c r="M2134" i="13"/>
  <c r="M1615" i="13"/>
  <c r="M1612" i="13"/>
  <c r="M1607" i="13"/>
  <c r="M1596" i="13"/>
  <c r="M1604" i="13"/>
  <c r="M1599" i="13"/>
  <c r="M1600" i="13"/>
  <c r="M1622" i="13"/>
  <c r="M1606" i="13"/>
  <c r="M1616" i="13"/>
  <c r="M1620" i="13"/>
  <c r="M1608" i="13"/>
  <c r="M71" i="13"/>
  <c r="M607" i="13"/>
  <c r="M1119" i="13"/>
  <c r="M1048" i="13"/>
  <c r="M1420" i="13"/>
  <c r="M1423" i="13"/>
  <c r="M1424" i="13"/>
  <c r="M1412" i="13"/>
  <c r="M1415" i="13"/>
  <c r="M1416" i="13"/>
  <c r="M1436" i="13"/>
  <c r="M1428" i="13"/>
  <c r="M1414" i="13"/>
  <c r="M1432" i="13"/>
  <c r="M1431" i="13"/>
  <c r="M1633" i="13"/>
  <c r="M2233" i="13"/>
  <c r="M488" i="13"/>
  <c r="M484" i="13"/>
  <c r="M480" i="13"/>
  <c r="M476" i="13"/>
  <c r="M500" i="13"/>
  <c r="M503" i="13"/>
  <c r="M486" i="13"/>
  <c r="M492" i="13"/>
  <c r="M495" i="13"/>
  <c r="M487" i="13"/>
  <c r="M172" i="13"/>
  <c r="M196" i="13"/>
  <c r="M192" i="13"/>
  <c r="M188" i="13"/>
  <c r="M184" i="13"/>
  <c r="M180" i="13"/>
  <c r="M176" i="13"/>
  <c r="M183" i="13"/>
  <c r="M198" i="13"/>
  <c r="M175" i="13"/>
  <c r="M199" i="13"/>
  <c r="M498" i="13"/>
  <c r="M1010" i="13"/>
  <c r="M1050" i="13"/>
  <c r="M1154" i="13"/>
  <c r="M1242" i="13"/>
  <c r="M1498" i="13"/>
  <c r="M1618" i="13"/>
  <c r="M1698" i="13"/>
  <c r="M1882" i="13"/>
  <c r="M1914" i="13"/>
  <c r="M1994" i="13"/>
  <c r="M2170" i="13"/>
  <c r="M2250" i="13"/>
  <c r="M2290" i="13"/>
  <c r="M1699" i="13"/>
  <c r="M1827" i="13"/>
  <c r="M1907" i="13"/>
  <c r="M2035" i="13"/>
  <c r="M2275" i="13"/>
  <c r="M147" i="13"/>
  <c r="M795" i="13"/>
  <c r="M1027" i="13"/>
  <c r="M1067" i="13"/>
  <c r="M1139" i="13"/>
  <c r="M1219" i="13"/>
  <c r="M1259" i="13"/>
  <c r="M1331" i="13"/>
  <c r="M1443" i="13"/>
  <c r="M1475" i="13"/>
  <c r="M1947" i="13"/>
  <c r="M1638" i="13"/>
  <c r="M408" i="13"/>
  <c r="M400" i="13"/>
  <c r="M388" i="13"/>
  <c r="M404" i="13"/>
  <c r="M392" i="13"/>
  <c r="M396" i="13"/>
  <c r="M384" i="13"/>
  <c r="M407" i="13"/>
  <c r="M399" i="13"/>
  <c r="M391" i="13"/>
  <c r="M181" i="13"/>
  <c r="M477" i="13"/>
  <c r="M597" i="13"/>
  <c r="M869" i="13"/>
  <c r="M981" i="13"/>
  <c r="M1013" i="13"/>
  <c r="M1045" i="13"/>
  <c r="M1149" i="13"/>
  <c r="M1181" i="13"/>
  <c r="M1253" i="13"/>
  <c r="M1300" i="13"/>
  <c r="M1320" i="13"/>
  <c r="M1319" i="13"/>
  <c r="M1304" i="13"/>
  <c r="M1316" i="13"/>
  <c r="M1311" i="13"/>
  <c r="M1296" i="13"/>
  <c r="M1294" i="13"/>
  <c r="M1303" i="13"/>
  <c r="M1308" i="13"/>
  <c r="M1295" i="13"/>
  <c r="M1310" i="13"/>
  <c r="M1325" i="13"/>
  <c r="M1357" i="13"/>
  <c r="M1437" i="13"/>
  <c r="M1653" i="13"/>
  <c r="M1685" i="13"/>
  <c r="M1893" i="13"/>
  <c r="M1933" i="13"/>
  <c r="M1965" i="13"/>
  <c r="M1997" i="13"/>
  <c r="M2029" i="13"/>
  <c r="M2157" i="13"/>
  <c r="M1180" i="13"/>
  <c r="M1184" i="13"/>
  <c r="M1196" i="13"/>
  <c r="M1176" i="13"/>
  <c r="M1188" i="13"/>
  <c r="M1200" i="13"/>
  <c r="M1192" i="13"/>
  <c r="M1198" i="13"/>
  <c r="M1175" i="13"/>
  <c r="M1182" i="13"/>
  <c r="M1199" i="13"/>
  <c r="M1174" i="13"/>
  <c r="M1191" i="13"/>
  <c r="M14" i="13"/>
  <c r="M108" i="13"/>
  <c r="M100" i="13"/>
  <c r="M104" i="13"/>
  <c r="M96" i="13"/>
  <c r="M92" i="13"/>
  <c r="M88" i="13"/>
  <c r="M84" i="13"/>
  <c r="M87" i="13"/>
  <c r="M80" i="13"/>
  <c r="M79" i="13"/>
  <c r="M103" i="13"/>
  <c r="M118" i="13"/>
  <c r="M262" i="13"/>
  <c r="M406" i="13"/>
  <c r="M446" i="13"/>
  <c r="M494" i="13"/>
  <c r="M590" i="13"/>
  <c r="M638" i="13"/>
  <c r="M798" i="13"/>
  <c r="M1142" i="13"/>
  <c r="M1326" i="13"/>
  <c r="M1422" i="13"/>
  <c r="M1614" i="13"/>
  <c r="M1974" i="13"/>
  <c r="M2127" i="13"/>
  <c r="M1592" i="13"/>
  <c r="M439" i="13"/>
  <c r="M511" i="13"/>
  <c r="M583" i="13"/>
  <c r="M1244" i="13"/>
  <c r="M1279" i="13"/>
  <c r="M1172" i="13"/>
  <c r="M1409" i="13"/>
  <c r="M1449" i="13"/>
  <c r="M1489" i="13"/>
  <c r="M1561" i="13"/>
  <c r="M1593" i="13"/>
  <c r="M1873" i="13"/>
  <c r="M1905" i="13"/>
  <c r="M1993" i="13"/>
  <c r="M2223" i="13"/>
  <c r="M2207" i="13"/>
  <c r="M2220" i="13"/>
  <c r="M2206" i="13"/>
  <c r="M2215" i="13"/>
  <c r="M2224" i="13"/>
  <c r="M2222" i="13"/>
  <c r="M2241" i="13"/>
  <c r="M140" i="13"/>
  <c r="M160" i="13"/>
  <c r="M164" i="13"/>
  <c r="M152" i="13"/>
  <c r="M144" i="13"/>
  <c r="M156" i="13"/>
  <c r="M148" i="13"/>
  <c r="M151" i="13"/>
  <c r="M143" i="13"/>
  <c r="M168" i="13"/>
  <c r="M167" i="13"/>
  <c r="M146" i="13"/>
  <c r="M1038" i="13"/>
  <c r="M1039" i="13"/>
  <c r="M1022" i="13"/>
  <c r="M1202" i="13"/>
  <c r="M1250" i="13"/>
  <c r="M1434" i="13"/>
  <c r="M1466" i="13"/>
  <c r="M1538" i="13"/>
  <c r="M1626" i="13"/>
  <c r="M1658" i="13"/>
  <c r="M1810" i="13"/>
  <c r="M1922" i="13"/>
  <c r="M1962" i="13"/>
  <c r="M2218" i="13"/>
  <c r="M2258" i="13"/>
  <c r="M1732" i="13"/>
  <c r="M1720" i="13"/>
  <c r="M1716" i="13"/>
  <c r="M1728" i="13"/>
  <c r="M1735" i="13"/>
  <c r="M1727" i="13"/>
  <c r="M1740" i="13"/>
  <c r="M1719" i="13"/>
  <c r="M1726" i="13"/>
  <c r="M1717" i="13"/>
  <c r="M1742" i="13"/>
  <c r="M1724" i="13"/>
  <c r="M1979" i="13"/>
  <c r="M2227" i="13"/>
  <c r="M2291" i="13"/>
  <c r="M499" i="13"/>
  <c r="M603" i="13"/>
  <c r="M803" i="13"/>
  <c r="M923" i="13"/>
  <c r="M995" i="13"/>
  <c r="M1299" i="13"/>
  <c r="M1371" i="13"/>
  <c r="M1483" i="13"/>
  <c r="M1551" i="13"/>
  <c r="M1556" i="13"/>
  <c r="M1544" i="13"/>
  <c r="M1548" i="13"/>
  <c r="M1543" i="13"/>
  <c r="M1540" i="13"/>
  <c r="M1536" i="13"/>
  <c r="M1535" i="13"/>
  <c r="M1532" i="13"/>
  <c r="M1552" i="13"/>
  <c r="M1559" i="13"/>
  <c r="M1542" i="13"/>
  <c r="M1534" i="13"/>
  <c r="M1560" i="13"/>
  <c r="M1558" i="13"/>
  <c r="M1603" i="13"/>
  <c r="M1651" i="13"/>
  <c r="M1723" i="13"/>
  <c r="M2155" i="13"/>
  <c r="M2243" i="13"/>
  <c r="M61" i="13"/>
  <c r="M112" i="13"/>
  <c r="M132" i="13"/>
  <c r="M124" i="13"/>
  <c r="M136" i="13"/>
  <c r="M128" i="13"/>
  <c r="M116" i="13"/>
  <c r="M126" i="13"/>
  <c r="M119" i="13"/>
  <c r="M111" i="13"/>
  <c r="M135" i="13"/>
  <c r="M149" i="13"/>
  <c r="M189" i="13"/>
  <c r="M405" i="13"/>
  <c r="M445" i="13"/>
  <c r="M637" i="13"/>
  <c r="M797" i="13"/>
  <c r="M909" i="13"/>
  <c r="M1000" i="13"/>
  <c r="M1016" i="13"/>
  <c r="M1015" i="13"/>
  <c r="M1008" i="13"/>
  <c r="M1007" i="13"/>
  <c r="M999" i="13"/>
  <c r="M1117" i="13"/>
  <c r="M1221" i="13"/>
  <c r="M1261" i="13"/>
  <c r="M1293" i="13"/>
  <c r="M1445" i="13"/>
  <c r="M1549" i="13"/>
  <c r="M1621" i="13"/>
  <c r="M1733" i="13"/>
  <c r="M1829" i="13"/>
  <c r="M2229" i="13"/>
  <c r="M38" i="13"/>
  <c r="M78" i="13"/>
  <c r="M454" i="13"/>
  <c r="M542" i="13"/>
  <c r="M598" i="13"/>
  <c r="M950" i="13"/>
  <c r="M998" i="13"/>
  <c r="M1476" i="13"/>
  <c r="M1926" i="13"/>
  <c r="M2030" i="13"/>
  <c r="M2214" i="13"/>
  <c r="M1736" i="13"/>
  <c r="M2208" i="13"/>
  <c r="M159" i="13"/>
  <c r="M927" i="13"/>
  <c r="M1183" i="13"/>
  <c r="M204" i="13"/>
  <c r="M905" i="13"/>
  <c r="M1065" i="13"/>
  <c r="M1145" i="13"/>
  <c r="M1217" i="13"/>
  <c r="M1329" i="13"/>
  <c r="M1417" i="13"/>
  <c r="M1457" i="13"/>
  <c r="M1641" i="13"/>
  <c r="M1689" i="13"/>
  <c r="M1913" i="13"/>
  <c r="M1953" i="13"/>
  <c r="M2001" i="13"/>
  <c r="M2188" i="13"/>
  <c r="M2196" i="13"/>
  <c r="M2184" i="13"/>
  <c r="M2182" i="13"/>
  <c r="M2172" i="13"/>
  <c r="M2199" i="13"/>
  <c r="M2180" i="13"/>
  <c r="M2183" i="13"/>
  <c r="M2192" i="13"/>
  <c r="M2175" i="13"/>
  <c r="M2176" i="13"/>
  <c r="M2198" i="13"/>
  <c r="M2190" i="13"/>
  <c r="M2201" i="13"/>
  <c r="M2289" i="13"/>
  <c r="M154" i="13"/>
  <c r="M602" i="13"/>
  <c r="M986" i="13"/>
  <c r="M1018" i="13"/>
  <c r="M1058" i="13"/>
  <c r="M1130" i="13"/>
  <c r="M1298" i="13"/>
  <c r="M1330" i="13"/>
  <c r="M1370" i="13"/>
  <c r="M1494" i="13"/>
  <c r="M1486" i="13"/>
  <c r="M1546" i="13"/>
  <c r="M1666" i="13"/>
  <c r="M1890" i="13"/>
  <c r="M2002" i="13"/>
  <c r="M2034" i="13"/>
  <c r="M2298" i="13"/>
  <c r="M1643" i="13"/>
  <c r="M1715" i="13"/>
  <c r="M1915" i="13"/>
  <c r="M2043" i="13"/>
  <c r="M2171" i="13"/>
  <c r="M574" i="13"/>
  <c r="M591" i="13"/>
  <c r="M155" i="13"/>
  <c r="M611" i="13"/>
  <c r="M963" i="13"/>
  <c r="M1035" i="13"/>
  <c r="M1075" i="13"/>
  <c r="M1147" i="13"/>
  <c r="M1227" i="13"/>
  <c r="M1339" i="13"/>
  <c r="M1411" i="13"/>
  <c r="M1451" i="13"/>
  <c r="M1491" i="13"/>
  <c r="M1531" i="13"/>
  <c r="M1611" i="13"/>
  <c r="M1963" i="13"/>
  <c r="M1935" i="13"/>
  <c r="M1928" i="13"/>
  <c r="M1927" i="13"/>
  <c r="M1944" i="13"/>
  <c r="M1951" i="13"/>
  <c r="M1936" i="13"/>
  <c r="M1956" i="13"/>
  <c r="M1950" i="13"/>
  <c r="M1942" i="13"/>
  <c r="M1952" i="13"/>
  <c r="M1934" i="13"/>
  <c r="M109" i="13"/>
  <c r="M157" i="13"/>
  <c r="M453" i="13"/>
  <c r="M485" i="13"/>
  <c r="M565" i="13"/>
  <c r="M605" i="13"/>
  <c r="M805" i="13"/>
  <c r="M877" i="13"/>
  <c r="M989" i="13"/>
  <c r="M1021" i="13"/>
  <c r="M1053" i="13"/>
  <c r="M1125" i="13"/>
  <c r="M1157" i="13"/>
  <c r="M1333" i="13"/>
  <c r="M1365" i="13"/>
  <c r="M1661" i="13"/>
  <c r="M1693" i="13"/>
  <c r="M1812" i="13"/>
  <c r="M1816" i="13"/>
  <c r="M1807" i="13"/>
  <c r="M1831" i="13"/>
  <c r="M1832" i="13"/>
  <c r="M1823" i="13"/>
  <c r="M1828" i="13"/>
  <c r="M1815" i="13"/>
  <c r="M1808" i="13"/>
  <c r="M1814" i="13"/>
  <c r="M1806" i="13"/>
  <c r="M1830" i="13"/>
  <c r="M1901" i="13"/>
  <c r="M1941" i="13"/>
  <c r="M1973" i="13"/>
  <c r="M2005" i="13"/>
  <c r="M2037" i="13"/>
  <c r="M2165" i="13"/>
  <c r="M2197" i="13"/>
  <c r="M268" i="13"/>
  <c r="M288" i="13"/>
  <c r="M280" i="13"/>
  <c r="M272" i="13"/>
  <c r="M284" i="13"/>
  <c r="M264" i="13"/>
  <c r="M276" i="13"/>
  <c r="M279" i="13"/>
  <c r="M278" i="13"/>
  <c r="M271" i="13"/>
  <c r="M263" i="13"/>
  <c r="M134" i="13"/>
  <c r="M174" i="13"/>
  <c r="M270" i="13"/>
  <c r="M502" i="13"/>
  <c r="M654" i="13"/>
  <c r="M806" i="13"/>
  <c r="M870" i="13"/>
  <c r="M918" i="13"/>
  <c r="M958" i="13"/>
  <c r="M1046" i="13"/>
  <c r="M1158" i="13"/>
  <c r="M1342" i="13"/>
  <c r="M1430" i="13"/>
  <c r="M1470" i="13"/>
  <c r="M1798" i="13"/>
  <c r="M1822" i="13"/>
  <c r="M1920" i="13"/>
  <c r="M664" i="13"/>
  <c r="M63" i="13"/>
  <c r="M575" i="13"/>
  <c r="M2008" i="13"/>
  <c r="M2240" i="13"/>
  <c r="M496" i="13"/>
  <c r="M1497" i="13"/>
  <c r="M1601" i="13"/>
  <c r="M1881" i="13"/>
  <c r="M2009" i="13"/>
  <c r="M2249" i="13"/>
  <c r="M778" i="13"/>
  <c r="M1210" i="13"/>
  <c r="M1258" i="13"/>
  <c r="M1442" i="13"/>
  <c r="M1554" i="13"/>
  <c r="M1594" i="13"/>
  <c r="M1818" i="13"/>
  <c r="M1970" i="13"/>
  <c r="M2186" i="13"/>
  <c r="M2226" i="13"/>
  <c r="M2266" i="13"/>
  <c r="M2235" i="13"/>
  <c r="M163" i="13"/>
  <c r="M971" i="13"/>
  <c r="M1155" i="13"/>
  <c r="M1235" i="13"/>
  <c r="M1379" i="13"/>
  <c r="M1499" i="13"/>
  <c r="M1883" i="13"/>
  <c r="M2179" i="13"/>
  <c r="M2267" i="13"/>
  <c r="M69" i="13"/>
  <c r="M197" i="13"/>
  <c r="M493" i="13"/>
  <c r="M613" i="13"/>
  <c r="M645" i="13"/>
  <c r="M917" i="13"/>
  <c r="M1229" i="13"/>
  <c r="M1269" i="13"/>
  <c r="M1301" i="13"/>
  <c r="M1373" i="13"/>
  <c r="M1413" i="13"/>
  <c r="M1453" i="13"/>
  <c r="M1485" i="13"/>
  <c r="M1557" i="13"/>
  <c r="M1629" i="13"/>
  <c r="M1741" i="13"/>
  <c r="M1869" i="13"/>
  <c r="M2124" i="13"/>
  <c r="M2108" i="13"/>
  <c r="M2112" i="13"/>
  <c r="M2128" i="13"/>
  <c r="M2119" i="13"/>
  <c r="M2136" i="13"/>
  <c r="M2135" i="13"/>
  <c r="M2116" i="13"/>
  <c r="M2111" i="13"/>
  <c r="M2126" i="13"/>
  <c r="M2118" i="13"/>
  <c r="M2110" i="13"/>
  <c r="M2237" i="13"/>
  <c r="M86" i="13"/>
  <c r="M142" i="13"/>
  <c r="M382" i="13"/>
  <c r="M606" i="13"/>
  <c r="M1006" i="13"/>
  <c r="M1230" i="13"/>
  <c r="M1478" i="13"/>
  <c r="M1630" i="13"/>
  <c r="M1734" i="13"/>
  <c r="M2316" i="13"/>
  <c r="M2311" i="13"/>
  <c r="M2303" i="13"/>
  <c r="M2318" i="13"/>
  <c r="M2320" i="13"/>
  <c r="M2308" i="13"/>
  <c r="M2296" i="13"/>
  <c r="M2312" i="13"/>
  <c r="M2319" i="13"/>
  <c r="M2294" i="13"/>
  <c r="M2295" i="13"/>
  <c r="M2304" i="13"/>
  <c r="M2310" i="13"/>
  <c r="M2309" i="13"/>
  <c r="M2302" i="13"/>
  <c r="M479" i="13"/>
  <c r="M544" i="13"/>
  <c r="M711" i="13"/>
  <c r="M991" i="13"/>
  <c r="M1247" i="13"/>
  <c r="M1640" i="13"/>
  <c r="M420" i="13"/>
  <c r="M2284" i="13"/>
  <c r="M2272" i="13"/>
  <c r="M2269" i="13"/>
  <c r="M2280" i="13"/>
  <c r="M2268" i="13"/>
  <c r="M2264" i="13"/>
  <c r="M2286" i="13"/>
  <c r="M2287" i="13"/>
  <c r="M2285" i="13"/>
  <c r="M2271" i="13"/>
  <c r="M1975" i="13"/>
  <c r="M2263" i="13"/>
  <c r="M448" i="13"/>
  <c r="M468" i="13"/>
  <c r="M444" i="13"/>
  <c r="M472" i="13"/>
  <c r="M460" i="13"/>
  <c r="M464" i="13"/>
  <c r="M39" i="13"/>
  <c r="M359" i="13"/>
  <c r="M423" i="13"/>
  <c r="M455" i="13"/>
  <c r="M551" i="13"/>
  <c r="M967" i="13"/>
  <c r="M1095" i="13"/>
  <c r="M1255" i="13"/>
  <c r="M804" i="13"/>
  <c r="M2000" i="13"/>
  <c r="M728" i="13"/>
  <c r="M540" i="13"/>
  <c r="M612" i="13"/>
  <c r="M2247" i="13"/>
  <c r="M2260" i="13"/>
  <c r="M2232" i="13"/>
  <c r="M2248" i="13"/>
  <c r="M2252" i="13"/>
  <c r="M2255" i="13"/>
  <c r="M2254" i="13"/>
  <c r="M2244" i="13"/>
  <c r="M2236" i="13"/>
  <c r="M2256" i="13"/>
  <c r="M2253" i="13"/>
  <c r="M76" i="13"/>
  <c r="M72" i="13"/>
  <c r="M68" i="13"/>
  <c r="M64" i="13"/>
  <c r="M56" i="13"/>
  <c r="M60" i="13"/>
  <c r="M48" i="13"/>
  <c r="M52" i="13"/>
  <c r="M684" i="13"/>
  <c r="M656" i="13"/>
  <c r="M676" i="13"/>
  <c r="M660" i="13"/>
  <c r="M668" i="13"/>
  <c r="M680" i="13"/>
  <c r="M672" i="13"/>
  <c r="M704" i="13"/>
  <c r="M696" i="13"/>
  <c r="M688" i="13"/>
  <c r="M708" i="13"/>
  <c r="M700" i="13"/>
  <c r="M712" i="13"/>
  <c r="M1256" i="13"/>
  <c r="M1236" i="13"/>
  <c r="M1248" i="13"/>
  <c r="M1260" i="13"/>
  <c r="M1240" i="13"/>
  <c r="M1252" i="13"/>
  <c r="M1232" i="13"/>
  <c r="M2100" i="13"/>
  <c r="M1472" i="13"/>
  <c r="M1751" i="13"/>
  <c r="M988" i="13"/>
  <c r="M2261" i="13"/>
  <c r="M1780" i="13"/>
  <c r="M1775" i="13"/>
  <c r="M1788" i="13"/>
  <c r="M1800" i="13"/>
  <c r="M1799" i="13"/>
  <c r="M1791" i="13"/>
  <c r="M1796" i="13"/>
  <c r="M1792" i="13"/>
  <c r="M1783" i="13"/>
  <c r="M2230" i="13"/>
  <c r="M1983" i="13"/>
  <c r="M2279" i="13"/>
  <c r="M1784" i="13"/>
  <c r="M1992" i="13"/>
  <c r="M47" i="13"/>
  <c r="M367" i="13"/>
  <c r="M431" i="13"/>
  <c r="M463" i="13"/>
  <c r="M655" i="13"/>
  <c r="M687" i="13"/>
  <c r="M1103" i="13"/>
  <c r="M1231" i="13"/>
  <c r="M956" i="13"/>
  <c r="M948" i="13"/>
  <c r="M960" i="13"/>
  <c r="M940" i="13"/>
  <c r="M952" i="13"/>
  <c r="M932" i="13"/>
  <c r="M944" i="13"/>
  <c r="M456" i="13"/>
  <c r="M616" i="13"/>
  <c r="M2276" i="13"/>
  <c r="M2014" i="13"/>
  <c r="M2231" i="13"/>
  <c r="M968" i="13"/>
  <c r="M980" i="13"/>
  <c r="M972" i="13"/>
  <c r="M984" i="13"/>
  <c r="M964" i="13"/>
  <c r="M2079" i="13"/>
  <c r="M2052" i="13"/>
  <c r="M2055" i="13"/>
  <c r="M2072" i="13"/>
  <c r="M2064" i="13"/>
  <c r="M2076" i="13"/>
  <c r="M2068" i="13"/>
  <c r="M536" i="13"/>
  <c r="M564" i="13"/>
  <c r="M556" i="13"/>
  <c r="M560" i="13"/>
  <c r="M548" i="13"/>
  <c r="M552" i="13"/>
  <c r="M568" i="13"/>
  <c r="M592" i="13"/>
  <c r="M584" i="13"/>
  <c r="M596" i="13"/>
  <c r="M608" i="13"/>
  <c r="M600" i="13"/>
  <c r="M620" i="13"/>
  <c r="M624" i="13"/>
  <c r="M1940" i="13"/>
  <c r="M376" i="13"/>
  <c r="M372" i="13"/>
  <c r="M1924" i="13"/>
  <c r="M2301" i="13"/>
  <c r="M1084" i="13"/>
  <c r="M1108" i="13"/>
  <c r="M1104" i="13"/>
  <c r="M1100" i="13"/>
  <c r="M1096" i="13"/>
  <c r="M1092" i="13"/>
  <c r="M1088" i="13"/>
  <c r="M1487" i="13"/>
  <c r="M1496" i="13"/>
  <c r="M1479" i="13"/>
  <c r="M1492" i="13"/>
  <c r="M1488" i="13"/>
  <c r="M1471" i="13"/>
  <c r="M1484" i="13"/>
  <c r="M1480" i="13"/>
  <c r="M1495" i="13"/>
  <c r="M2238" i="13"/>
  <c r="M2278" i="13"/>
  <c r="M2063" i="13"/>
  <c r="M2016" i="13"/>
  <c r="M1020" i="13"/>
  <c r="M1040" i="13"/>
  <c r="M1044" i="13"/>
  <c r="M1032" i="13"/>
  <c r="M1024" i="13"/>
  <c r="M1036" i="13"/>
  <c r="M1028" i="13"/>
  <c r="M55" i="13"/>
  <c r="M471" i="13"/>
  <c r="M535" i="13"/>
  <c r="M567" i="13"/>
  <c r="M599" i="13"/>
  <c r="M663" i="13"/>
  <c r="M695" i="13"/>
  <c r="M951" i="13"/>
  <c r="M983" i="13"/>
  <c r="M1047" i="13"/>
  <c r="M1079" i="13"/>
  <c r="M1239" i="13"/>
  <c r="M1743" i="13"/>
  <c r="M588" i="13"/>
  <c r="M2132" i="13"/>
  <c r="M2277" i="13"/>
  <c r="M356" i="13"/>
  <c r="M368" i="13"/>
  <c r="M360" i="13"/>
  <c r="M380" i="13"/>
  <c r="M352" i="13"/>
  <c r="M364" i="13"/>
  <c r="M1452" i="13"/>
  <c r="M1652" i="13"/>
  <c r="M1624" i="13"/>
  <c r="M1647" i="13"/>
  <c r="M1628" i="13"/>
  <c r="M1639" i="13"/>
  <c r="M1644" i="13"/>
  <c r="M1632" i="13"/>
  <c r="M1631" i="13"/>
  <c r="M1636" i="13"/>
  <c r="M1648" i="13"/>
  <c r="M1623" i="13"/>
  <c r="M976" i="13"/>
  <c r="M1052" i="13"/>
  <c r="M2204" i="13"/>
  <c r="M44" i="13"/>
  <c r="M24" i="13"/>
  <c r="M36" i="13"/>
  <c r="M28" i="13"/>
  <c r="M20" i="13"/>
  <c r="M40" i="13"/>
  <c r="M32" i="13"/>
  <c r="M452" i="13"/>
  <c r="M412" i="13"/>
  <c r="M440" i="13"/>
  <c r="M432" i="13"/>
  <c r="M428" i="13"/>
  <c r="M424" i="13"/>
  <c r="M416" i="13"/>
  <c r="M572" i="13"/>
  <c r="M1991" i="13"/>
  <c r="M1996" i="13"/>
  <c r="M1999" i="13"/>
  <c r="M2012" i="13"/>
  <c r="M1988" i="13"/>
  <c r="M2015" i="13"/>
  <c r="M308" i="13"/>
  <c r="M692" i="13"/>
  <c r="M1700" i="13"/>
  <c r="M2060" i="13"/>
  <c r="M1972" i="13"/>
  <c r="M1976" i="13"/>
  <c r="M1984" i="13"/>
  <c r="M1967" i="13"/>
  <c r="M1980" i="13"/>
  <c r="M1960" i="13"/>
  <c r="M1968" i="13"/>
  <c r="M1959" i="13"/>
  <c r="M1964" i="13"/>
  <c r="M2245" i="13"/>
  <c r="M374" i="13"/>
  <c r="M1086" i="13"/>
  <c r="M1966" i="13"/>
  <c r="M2070" i="13"/>
  <c r="M2056" i="13"/>
  <c r="M248" i="13"/>
  <c r="M868" i="13"/>
  <c r="M532" i="13"/>
  <c r="M1292" i="13"/>
  <c r="M916" i="13"/>
  <c r="M1820" i="13"/>
  <c r="M256" i="13"/>
  <c r="M1744" i="13"/>
  <c r="M524" i="13"/>
  <c r="M844" i="13"/>
  <c r="M996" i="13"/>
  <c r="M1748" i="13"/>
  <c r="M2228" i="13"/>
  <c r="M1060" i="13"/>
  <c r="M2317" i="13"/>
  <c r="M504" i="13"/>
  <c r="M792" i="13"/>
  <c r="M1440" i="13"/>
  <c r="M1004" i="13"/>
  <c r="M220" i="13"/>
  <c r="M252" i="13"/>
  <c r="M580" i="13"/>
  <c r="M1684" i="13"/>
  <c r="M1916" i="13"/>
  <c r="M2292" i="13"/>
  <c r="M1759" i="13"/>
  <c r="M512" i="13"/>
  <c r="M800" i="13"/>
  <c r="M1448" i="13"/>
  <c r="M1768" i="13"/>
  <c r="M2200" i="13"/>
  <c r="M740" i="13"/>
  <c r="M852" i="13"/>
  <c r="M1772" i="13"/>
  <c r="M1932" i="13"/>
  <c r="M2084" i="13"/>
  <c r="M1068" i="13"/>
  <c r="M1804" i="13"/>
  <c r="M232" i="13"/>
  <c r="M840" i="13"/>
  <c r="M992" i="13"/>
  <c r="M1064" i="13"/>
  <c r="M1312" i="13"/>
  <c r="M1456" i="13"/>
  <c r="M2216" i="13"/>
  <c r="M228" i="13"/>
  <c r="M260" i="13"/>
  <c r="M292" i="13"/>
  <c r="M516" i="13"/>
  <c r="M1460" i="13"/>
  <c r="M1756" i="13"/>
  <c r="M2092" i="13"/>
  <c r="M2300" i="13"/>
  <c r="M2293" i="13"/>
  <c r="M1447" i="13"/>
  <c r="M1767" i="13"/>
  <c r="M240" i="13"/>
  <c r="M520" i="13"/>
  <c r="M796" i="13"/>
  <c r="M860" i="13"/>
  <c r="M1444" i="13"/>
  <c r="M1948" i="13"/>
  <c r="M780" i="13"/>
  <c r="M1012" i="13"/>
  <c r="M1076" i="13"/>
  <c r="M1764" i="13"/>
  <c r="M528" i="13"/>
  <c r="M1464" i="13"/>
  <c r="M236" i="13"/>
  <c r="M300" i="13"/>
  <c r="M788" i="13"/>
  <c r="M1468" i="13"/>
  <c r="M2212" i="13"/>
  <c r="M856" i="13"/>
  <c r="AB4" i="10"/>
  <c r="AU4" i="10" s="1"/>
  <c r="AC4" i="10"/>
  <c r="AV4" i="10" s="1"/>
  <c r="AB5" i="10"/>
  <c r="AL5" i="10" s="1"/>
  <c r="AC5" i="10"/>
  <c r="AV5" i="10" s="1"/>
  <c r="AB6" i="10"/>
  <c r="AU6" i="10" s="1"/>
  <c r="AC6" i="10"/>
  <c r="AJ6" i="10" s="1"/>
  <c r="AB8" i="10"/>
  <c r="AU8" i="10" s="1"/>
  <c r="AC8" i="10"/>
  <c r="AV8" i="10" s="1"/>
  <c r="AB9" i="10"/>
  <c r="AL9" i="10" s="1"/>
  <c r="AC9" i="10"/>
  <c r="AB10" i="10"/>
  <c r="AU10" i="10" s="1"/>
  <c r="AC10" i="10"/>
  <c r="AV10" i="10" s="1"/>
  <c r="AB12" i="10"/>
  <c r="AU12" i="10" s="1"/>
  <c r="AC12" i="10"/>
  <c r="AS12" i="10" s="1"/>
  <c r="AB15" i="10"/>
  <c r="AI15" i="10" s="1"/>
  <c r="AC15" i="10"/>
  <c r="AV15" i="10" s="1"/>
  <c r="AB18" i="10"/>
  <c r="AC18" i="10"/>
  <c r="AB19" i="10"/>
  <c r="AU19" i="10" s="1"/>
  <c r="AC19" i="10"/>
  <c r="AV19" i="10" s="1"/>
  <c r="AB28" i="10"/>
  <c r="AU28" i="10" s="1"/>
  <c r="AC28" i="10"/>
  <c r="AM28" i="10" s="1"/>
  <c r="AB33" i="10"/>
  <c r="AF33" i="10" s="1"/>
  <c r="AC33" i="10"/>
  <c r="AB34" i="10"/>
  <c r="AU34" i="10" s="1"/>
  <c r="AC34" i="10"/>
  <c r="AV34" i="10" s="1"/>
  <c r="AB35" i="10"/>
  <c r="AU35" i="10" s="1"/>
  <c r="AC35" i="10"/>
  <c r="AV35" i="10" s="1"/>
  <c r="AB37" i="10"/>
  <c r="AF37" i="10" s="1"/>
  <c r="AC37" i="10"/>
  <c r="AJ37" i="10" s="1"/>
  <c r="AB41" i="10"/>
  <c r="AL41" i="10" s="1"/>
  <c r="AC41" i="10"/>
  <c r="AB62" i="10"/>
  <c r="AC62" i="10"/>
  <c r="AB63" i="10"/>
  <c r="AU63" i="10" s="1"/>
  <c r="AC63" i="10"/>
  <c r="AJ63" i="10" s="1"/>
  <c r="AB64" i="10"/>
  <c r="AU64" i="10" s="1"/>
  <c r="AC64" i="10"/>
  <c r="AS64" i="10" s="1"/>
  <c r="AB65" i="10"/>
  <c r="AI65" i="10" s="1"/>
  <c r="AC65" i="10"/>
  <c r="AM65" i="10" s="1"/>
  <c r="AB66" i="10"/>
  <c r="AC66" i="10"/>
  <c r="AB67" i="10"/>
  <c r="AI67" i="10" s="1"/>
  <c r="AC67" i="10"/>
  <c r="AV67" i="10" s="1"/>
  <c r="AB72" i="10"/>
  <c r="AU72" i="10" s="1"/>
  <c r="AC72" i="10"/>
  <c r="AM72" i="10" s="1"/>
  <c r="AB78" i="10"/>
  <c r="AC78" i="10"/>
  <c r="AB79" i="10"/>
  <c r="AU79" i="10" s="1"/>
  <c r="AC79" i="10"/>
  <c r="AV79" i="10" s="1"/>
  <c r="AB80" i="10"/>
  <c r="AI80" i="10" s="1"/>
  <c r="AC80" i="10"/>
  <c r="AV80" i="10" s="1"/>
  <c r="AC3" i="10"/>
  <c r="AV3" i="10" s="1"/>
  <c r="AB3" i="10"/>
  <c r="AI10" i="10"/>
  <c r="AD4" i="10"/>
  <c r="AD5" i="10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D29" i="10"/>
  <c r="AD30" i="10"/>
  <c r="AD31" i="10"/>
  <c r="AD32" i="10"/>
  <c r="AD33" i="10"/>
  <c r="AD34" i="10"/>
  <c r="AD35" i="10"/>
  <c r="AD36" i="10"/>
  <c r="AD37" i="10"/>
  <c r="AD38" i="10"/>
  <c r="AD39" i="10"/>
  <c r="AD40" i="10"/>
  <c r="AD41" i="10"/>
  <c r="AD42" i="10"/>
  <c r="AD43" i="10"/>
  <c r="AD44" i="10"/>
  <c r="AD45" i="10"/>
  <c r="AD46" i="10"/>
  <c r="AD47" i="10"/>
  <c r="AD48" i="10"/>
  <c r="AD49" i="10"/>
  <c r="AD50" i="10"/>
  <c r="AD51" i="10"/>
  <c r="AD52" i="10"/>
  <c r="AD53" i="10"/>
  <c r="AD54" i="10"/>
  <c r="AD55" i="10"/>
  <c r="AD56" i="10"/>
  <c r="AD57" i="10"/>
  <c r="AD58" i="10"/>
  <c r="AD59" i="10"/>
  <c r="AD60" i="10"/>
  <c r="AD61" i="10"/>
  <c r="AD62" i="10"/>
  <c r="AD63" i="10"/>
  <c r="AD64" i="10"/>
  <c r="AD65" i="10"/>
  <c r="AD66" i="10"/>
  <c r="AD67" i="10"/>
  <c r="AD68" i="10"/>
  <c r="AD69" i="10"/>
  <c r="AD70" i="10"/>
  <c r="AD71" i="10"/>
  <c r="AD72" i="10"/>
  <c r="AD73" i="10"/>
  <c r="AD74" i="10"/>
  <c r="AD75" i="10"/>
  <c r="AD76" i="10"/>
  <c r="AD77" i="10"/>
  <c r="AD78" i="10"/>
  <c r="AD79" i="10"/>
  <c r="AD80" i="10"/>
  <c r="AD3" i="10"/>
  <c r="AU3" i="10" l="1"/>
  <c r="AL3" i="10"/>
  <c r="AO65" i="10"/>
  <c r="AG64" i="10"/>
  <c r="AJ4" i="10"/>
  <c r="AP80" i="10"/>
  <c r="AR5" i="10"/>
  <c r="AM8" i="10"/>
  <c r="AI19" i="10"/>
  <c r="AS8" i="10"/>
  <c r="AG80" i="10"/>
  <c r="AP4" i="10"/>
  <c r="AG8" i="10"/>
  <c r="AJ80" i="10"/>
  <c r="AI35" i="10"/>
  <c r="AU80" i="10"/>
  <c r="AJ28" i="10"/>
  <c r="AI8" i="10"/>
  <c r="AG12" i="10"/>
  <c r="AP28" i="10"/>
  <c r="AJ12" i="10"/>
  <c r="AS28" i="10"/>
  <c r="AM12" i="10"/>
  <c r="AI33" i="10"/>
  <c r="AI63" i="10"/>
  <c r="AO33" i="10"/>
  <c r="AO79" i="10"/>
  <c r="AO37" i="10"/>
  <c r="AI25" i="10"/>
  <c r="AR37" i="10"/>
  <c r="AO28" i="10"/>
  <c r="AU67" i="10"/>
  <c r="AP72" i="10"/>
  <c r="AU15" i="10"/>
  <c r="AL12" i="10"/>
  <c r="AF5" i="10"/>
  <c r="AR12" i="10"/>
  <c r="AF10" i="10"/>
  <c r="AJ64" i="10"/>
  <c r="AF41" i="10"/>
  <c r="AM64" i="10"/>
  <c r="AL36" i="10"/>
  <c r="AG4" i="10"/>
  <c r="AJ8" i="10"/>
  <c r="AP12" i="10"/>
  <c r="AO41" i="10"/>
  <c r="AP64" i="10"/>
  <c r="AM80" i="10"/>
  <c r="AI76" i="10"/>
  <c r="AV64" i="10"/>
  <c r="AV12" i="10"/>
  <c r="AR41" i="10"/>
  <c r="AG72" i="10"/>
  <c r="AI41" i="10"/>
  <c r="AV28" i="10"/>
  <c r="AM4" i="10"/>
  <c r="AP8" i="10"/>
  <c r="AG28" i="10"/>
  <c r="AI72" i="10"/>
  <c r="AS80" i="10"/>
  <c r="AV6" i="10"/>
  <c r="AV72" i="10"/>
  <c r="AS72" i="10"/>
  <c r="AJ72" i="10"/>
  <c r="AS4" i="10"/>
  <c r="AO9" i="10"/>
  <c r="AF9" i="10"/>
  <c r="AJ9" i="10"/>
  <c r="AM9" i="10"/>
  <c r="AG9" i="10"/>
  <c r="AV9" i="10"/>
  <c r="AI18" i="10"/>
  <c r="AU18" i="10"/>
  <c r="AG5" i="10"/>
  <c r="AJ18" i="10"/>
  <c r="AV18" i="10"/>
  <c r="AP78" i="10"/>
  <c r="AV78" i="10"/>
  <c r="AJ62" i="10"/>
  <c r="AV62" i="10"/>
  <c r="AF66" i="10"/>
  <c r="AU66" i="10"/>
  <c r="AM5" i="10"/>
  <c r="AJ5" i="10"/>
  <c r="AJ66" i="10"/>
  <c r="AV66" i="10"/>
  <c r="AR78" i="10"/>
  <c r="AU78" i="10"/>
  <c r="AI62" i="10"/>
  <c r="AU62" i="10"/>
  <c r="AG65" i="10"/>
  <c r="AJ65" i="10"/>
  <c r="AV65" i="10"/>
  <c r="AJ41" i="10"/>
  <c r="AV41" i="10"/>
  <c r="AM37" i="10"/>
  <c r="AG37" i="10"/>
  <c r="AV37" i="10"/>
  <c r="AM33" i="10"/>
  <c r="AJ33" i="10"/>
  <c r="AV33" i="10"/>
  <c r="AF6" i="10"/>
  <c r="AI6" i="10"/>
  <c r="AV63" i="10"/>
  <c r="AI37" i="10"/>
  <c r="AR65" i="10"/>
  <c r="AL65" i="10"/>
  <c r="AL33" i="10"/>
  <c r="AI5" i="10"/>
  <c r="AU65" i="10"/>
  <c r="AU41" i="10"/>
  <c r="AU37" i="10"/>
  <c r="AU33" i="10"/>
  <c r="AF65" i="10"/>
  <c r="AU9" i="10"/>
  <c r="AU5" i="10"/>
  <c r="AO5" i="10"/>
  <c r="AI9" i="10"/>
  <c r="AL37" i="10"/>
  <c r="AM78" i="10"/>
  <c r="AS18" i="10"/>
  <c r="AG33" i="10"/>
  <c r="AO78" i="10"/>
  <c r="AI66" i="10"/>
  <c r="AM41" i="10"/>
  <c r="AF62" i="10"/>
  <c r="AF18" i="10"/>
  <c r="AI78" i="10"/>
  <c r="AG3" i="10"/>
  <c r="AG41" i="10"/>
  <c r="AR9" i="10"/>
  <c r="AM18" i="10"/>
  <c r="AR33" i="10"/>
  <c r="AG6" i="10"/>
  <c r="AM6" i="10"/>
  <c r="AM66" i="10"/>
  <c r="AS6" i="10"/>
  <c r="AG18" i="10"/>
  <c r="AP18" i="10"/>
  <c r="AR72" i="10"/>
  <c r="AF72" i="10"/>
  <c r="AR64" i="10"/>
  <c r="AF64" i="10"/>
  <c r="AR4" i="10"/>
  <c r="AF4" i="10"/>
  <c r="AO4" i="10"/>
  <c r="AF12" i="10"/>
  <c r="AI28" i="10"/>
  <c r="AL64" i="10"/>
  <c r="AO80" i="10"/>
  <c r="AL8" i="10"/>
  <c r="AL72" i="10"/>
  <c r="AL80" i="10"/>
  <c r="AI12" i="10"/>
  <c r="AL28" i="10"/>
  <c r="AO64" i="10"/>
  <c r="AG34" i="10"/>
  <c r="AJ34" i="10"/>
  <c r="AJ10" i="10"/>
  <c r="AM10" i="10"/>
  <c r="AG10" i="10"/>
  <c r="AP6" i="10"/>
  <c r="AO8" i="10"/>
  <c r="AG62" i="10"/>
  <c r="AG66" i="10"/>
  <c r="AO72" i="10"/>
  <c r="AR76" i="10"/>
  <c r="AI34" i="10"/>
  <c r="AF34" i="10"/>
  <c r="AI4" i="10"/>
  <c r="AM62" i="10"/>
  <c r="AR80" i="10"/>
  <c r="AR8" i="10"/>
  <c r="AP10" i="10"/>
  <c r="AO12" i="10"/>
  <c r="AR28" i="10"/>
  <c r="AL4" i="10"/>
  <c r="AF8" i="10"/>
  <c r="AS10" i="10"/>
  <c r="AF28" i="10"/>
  <c r="AM34" i="10"/>
  <c r="AI64" i="10"/>
  <c r="AF80" i="10"/>
  <c r="AS79" i="10"/>
  <c r="AG79" i="10"/>
  <c r="AP79" i="10"/>
  <c r="AM79" i="10"/>
  <c r="AJ79" i="10"/>
  <c r="AS67" i="10"/>
  <c r="AG67" i="10"/>
  <c r="AM67" i="10"/>
  <c r="AP67" i="10"/>
  <c r="AS19" i="10"/>
  <c r="AG19" i="10"/>
  <c r="AP19" i="10"/>
  <c r="AR79" i="10"/>
  <c r="AF79" i="10"/>
  <c r="AL79" i="10"/>
  <c r="AI79" i="10"/>
  <c r="AS35" i="10"/>
  <c r="AG35" i="10"/>
  <c r="AP35" i="10"/>
  <c r="AM35" i="10"/>
  <c r="AS63" i="10"/>
  <c r="AG63" i="10"/>
  <c r="AP63" i="10"/>
  <c r="AM63" i="10"/>
  <c r="AS39" i="10"/>
  <c r="AS15" i="10"/>
  <c r="AG15" i="10"/>
  <c r="AP15" i="10"/>
  <c r="AJ15" i="10"/>
  <c r="AJ19" i="10"/>
  <c r="AJ35" i="10"/>
  <c r="AJ67" i="10"/>
  <c r="AM15" i="10"/>
  <c r="AM19" i="10"/>
  <c r="AR71" i="10"/>
  <c r="AR67" i="10"/>
  <c r="AF67" i="10"/>
  <c r="AR63" i="10"/>
  <c r="AF63" i="10"/>
  <c r="AR35" i="10"/>
  <c r="AF35" i="10"/>
  <c r="AR19" i="10"/>
  <c r="AF19" i="10"/>
  <c r="AR15" i="10"/>
  <c r="AF15" i="10"/>
  <c r="AL6" i="10"/>
  <c r="AL10" i="10"/>
  <c r="AL15" i="10"/>
  <c r="AL18" i="10"/>
  <c r="AL19" i="10"/>
  <c r="AL34" i="10"/>
  <c r="AL35" i="10"/>
  <c r="AL62" i="10"/>
  <c r="AL63" i="10"/>
  <c r="AL66" i="10"/>
  <c r="AL67" i="10"/>
  <c r="AJ78" i="10"/>
  <c r="AG78" i="10"/>
  <c r="AS78" i="10"/>
  <c r="AG70" i="10"/>
  <c r="AO10" i="10"/>
  <c r="AO15" i="10"/>
  <c r="AO67" i="10"/>
  <c r="AP5" i="10"/>
  <c r="AP9" i="10"/>
  <c r="AP33" i="10"/>
  <c r="AP34" i="10"/>
  <c r="AP37" i="10"/>
  <c r="AP41" i="10"/>
  <c r="AP62" i="10"/>
  <c r="AP65" i="10"/>
  <c r="AP66" i="10"/>
  <c r="AO75" i="10"/>
  <c r="AO6" i="10"/>
  <c r="AO18" i="10"/>
  <c r="AO19" i="10"/>
  <c r="AO30" i="10"/>
  <c r="AO34" i="10"/>
  <c r="AO35" i="10"/>
  <c r="AO62" i="10"/>
  <c r="AO63" i="10"/>
  <c r="AO66" i="10"/>
  <c r="AR6" i="10"/>
  <c r="AR10" i="10"/>
  <c r="AR18" i="10"/>
  <c r="AR34" i="10"/>
  <c r="AR62" i="10"/>
  <c r="AR66" i="10"/>
  <c r="AF78" i="10"/>
  <c r="AS5" i="10"/>
  <c r="AS9" i="10"/>
  <c r="AS30" i="10"/>
  <c r="AS33" i="10"/>
  <c r="AS34" i="10"/>
  <c r="AS37" i="10"/>
  <c r="AS41" i="10"/>
  <c r="AS62" i="10"/>
  <c r="AS65" i="10"/>
  <c r="AS66" i="10"/>
  <c r="AL78" i="10"/>
  <c r="AM3" i="10"/>
  <c r="AP3" i="10"/>
  <c r="AS3" i="10"/>
  <c r="AJ3" i="10"/>
  <c r="AR3" i="10"/>
  <c r="AI3" i="10"/>
  <c r="AO3" i="10"/>
  <c r="AF3" i="10"/>
  <c r="W49" i="5"/>
  <c r="AB71" i="10" s="1"/>
  <c r="AU71" i="10" s="1"/>
  <c r="X48" i="5"/>
  <c r="AC70" i="10" s="1"/>
  <c r="AM70" i="10" s="1"/>
  <c r="W48" i="5"/>
  <c r="AB70" i="10" s="1"/>
  <c r="X47" i="5"/>
  <c r="AC43" i="10" s="1"/>
  <c r="AS43" i="10" s="1"/>
  <c r="W47" i="5"/>
  <c r="AB43" i="10" s="1"/>
  <c r="AU43" i="10" s="1"/>
  <c r="W45" i="5"/>
  <c r="AB40" i="10" s="1"/>
  <c r="AU40" i="10" s="1"/>
  <c r="X44" i="5"/>
  <c r="AC39" i="10" s="1"/>
  <c r="W44" i="5"/>
  <c r="AB39" i="10" s="1"/>
  <c r="AU39" i="10" s="1"/>
  <c r="X75" i="5"/>
  <c r="AC7" i="10" s="1"/>
  <c r="AV7" i="10" s="1"/>
  <c r="W75" i="5"/>
  <c r="AB7" i="10" s="1"/>
  <c r="AU7" i="10" s="1"/>
  <c r="X70" i="5"/>
  <c r="AC25" i="10" s="1"/>
  <c r="AM25" i="10" s="1"/>
  <c r="W70" i="5"/>
  <c r="AB25" i="10" s="1"/>
  <c r="X60" i="5"/>
  <c r="AC58" i="10" s="1"/>
  <c r="AJ58" i="10" s="1"/>
  <c r="W60" i="5"/>
  <c r="AB58" i="10" s="1"/>
  <c r="AU58" i="10" s="1"/>
  <c r="X57" i="5"/>
  <c r="AC49" i="10" s="1"/>
  <c r="AV49" i="10" s="1"/>
  <c r="W57" i="5"/>
  <c r="AB49" i="10" s="1"/>
  <c r="AU49" i="10" s="1"/>
  <c r="X55" i="5"/>
  <c r="W55" i="5"/>
  <c r="X50" i="5"/>
  <c r="AC69" i="10" s="1"/>
  <c r="W50" i="5"/>
  <c r="AB69" i="10" s="1"/>
  <c r="AR69" i="10" s="1"/>
  <c r="X49" i="5"/>
  <c r="AC71" i="10" s="1"/>
  <c r="AM71" i="10" s="1"/>
  <c r="X46" i="5"/>
  <c r="AC68" i="10" s="1"/>
  <c r="AJ68" i="10" s="1"/>
  <c r="W46" i="5"/>
  <c r="AB68" i="10" s="1"/>
  <c r="AR68" i="10" s="1"/>
  <c r="X45" i="5"/>
  <c r="AC40" i="10" s="1"/>
  <c r="AJ40" i="10" s="1"/>
  <c r="X42" i="5"/>
  <c r="W42" i="5"/>
  <c r="X41" i="5"/>
  <c r="W41" i="5"/>
  <c r="X40" i="5"/>
  <c r="AC76" i="10" s="1"/>
  <c r="AP76" i="10" s="1"/>
  <c r="W40" i="5"/>
  <c r="AB76" i="10" s="1"/>
  <c r="AU76" i="10" s="1"/>
  <c r="X38" i="5"/>
  <c r="W38" i="5"/>
  <c r="X27" i="5"/>
  <c r="AC48" i="10" s="1"/>
  <c r="AV48" i="10" s="1"/>
  <c r="W27" i="5"/>
  <c r="AB48" i="10" s="1"/>
  <c r="AO48" i="10" s="1"/>
  <c r="X24" i="5"/>
  <c r="AC36" i="10" s="1"/>
  <c r="AS36" i="10" s="1"/>
  <c r="W24" i="5"/>
  <c r="AB36" i="10" s="1"/>
  <c r="AI36" i="10" s="1"/>
  <c r="X23" i="5"/>
  <c r="AC31" i="10" s="1"/>
  <c r="AV31" i="10" s="1"/>
  <c r="W23" i="5"/>
  <c r="AB31" i="10" s="1"/>
  <c r="AI31" i="10" s="1"/>
  <c r="X16" i="5"/>
  <c r="AC30" i="10" s="1"/>
  <c r="AJ30" i="10" s="1"/>
  <c r="W16" i="5"/>
  <c r="AB30" i="10" s="1"/>
  <c r="AF30" i="10" s="1"/>
  <c r="X15" i="5"/>
  <c r="AC16" i="10" s="1"/>
  <c r="AJ16" i="10" s="1"/>
  <c r="W15" i="5"/>
  <c r="AB16" i="10" s="1"/>
  <c r="AO16" i="10" s="1"/>
  <c r="X14" i="5"/>
  <c r="AC75" i="10" s="1"/>
  <c r="AG75" i="10" s="1"/>
  <c r="W14" i="5"/>
  <c r="AB75" i="10" s="1"/>
  <c r="AI75" i="10" s="1"/>
  <c r="X13" i="5"/>
  <c r="W13" i="5"/>
  <c r="X12" i="5"/>
  <c r="AC45" i="10" s="1"/>
  <c r="AM45" i="10" s="1"/>
  <c r="W12" i="5"/>
  <c r="AB45" i="10" s="1"/>
  <c r="AU45" i="10" s="1"/>
  <c r="X11" i="5"/>
  <c r="AC74" i="10" s="1"/>
  <c r="AJ74" i="10" s="1"/>
  <c r="W11" i="5"/>
  <c r="AB74" i="10" s="1"/>
  <c r="X10" i="5"/>
  <c r="W10" i="5"/>
  <c r="X9" i="5"/>
  <c r="AC73" i="10" s="1"/>
  <c r="AP73" i="10" s="1"/>
  <c r="W9" i="5"/>
  <c r="AB73" i="10" s="1"/>
  <c r="X8" i="5"/>
  <c r="AC13" i="10" s="1"/>
  <c r="AJ13" i="10" s="1"/>
  <c r="W8" i="5"/>
  <c r="AB13" i="10" s="1"/>
  <c r="AU13" i="10" s="1"/>
  <c r="X7" i="5"/>
  <c r="AC14" i="10" s="1"/>
  <c r="AJ14" i="10" s="1"/>
  <c r="W7" i="5"/>
  <c r="AB14" i="10" s="1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1231" i="6"/>
  <c r="B1232" i="6"/>
  <c r="B1233" i="6"/>
  <c r="B1234" i="6"/>
  <c r="B1235" i="6"/>
  <c r="B1236" i="6"/>
  <c r="B1237" i="6"/>
  <c r="B1238" i="6"/>
  <c r="B1239" i="6"/>
  <c r="B1240" i="6"/>
  <c r="B1241" i="6"/>
  <c r="B1242" i="6"/>
  <c r="B1243" i="6"/>
  <c r="B1244" i="6"/>
  <c r="B1245" i="6"/>
  <c r="B1246" i="6"/>
  <c r="B1247" i="6"/>
  <c r="B1248" i="6"/>
  <c r="B1249" i="6"/>
  <c r="B1250" i="6"/>
  <c r="B1251" i="6"/>
  <c r="B1252" i="6"/>
  <c r="B1253" i="6"/>
  <c r="B1254" i="6"/>
  <c r="B1255" i="6"/>
  <c r="B1256" i="6"/>
  <c r="B1257" i="6"/>
  <c r="B1258" i="6"/>
  <c r="B1259" i="6"/>
  <c r="B1260" i="6"/>
  <c r="B1261" i="6"/>
  <c r="B1262" i="6"/>
  <c r="B1263" i="6"/>
  <c r="B1264" i="6"/>
  <c r="B1265" i="6"/>
  <c r="B1266" i="6"/>
  <c r="B1267" i="6"/>
  <c r="B1268" i="6"/>
  <c r="B1269" i="6"/>
  <c r="B1270" i="6"/>
  <c r="B1271" i="6"/>
  <c r="B1272" i="6"/>
  <c r="B1273" i="6"/>
  <c r="B1274" i="6"/>
  <c r="B1275" i="6"/>
  <c r="B1276" i="6"/>
  <c r="B1277" i="6"/>
  <c r="B1278" i="6"/>
  <c r="B1279" i="6"/>
  <c r="B1280" i="6"/>
  <c r="B1281" i="6"/>
  <c r="B1282" i="6"/>
  <c r="B1283" i="6"/>
  <c r="B1284" i="6"/>
  <c r="B1285" i="6"/>
  <c r="B1286" i="6"/>
  <c r="B1287" i="6"/>
  <c r="B1288" i="6"/>
  <c r="B1289" i="6"/>
  <c r="B1290" i="6"/>
  <c r="B1291" i="6"/>
  <c r="B1292" i="6"/>
  <c r="B1293" i="6"/>
  <c r="B1294" i="6"/>
  <c r="B1295" i="6"/>
  <c r="B1296" i="6"/>
  <c r="B1297" i="6"/>
  <c r="B1298" i="6"/>
  <c r="B1299" i="6"/>
  <c r="B1300" i="6"/>
  <c r="B1301" i="6"/>
  <c r="B1302" i="6"/>
  <c r="B1303" i="6"/>
  <c r="B1304" i="6"/>
  <c r="B1305" i="6"/>
  <c r="B1306" i="6"/>
  <c r="B1307" i="6"/>
  <c r="B1308" i="6"/>
  <c r="B1309" i="6"/>
  <c r="B1310" i="6"/>
  <c r="B1311" i="6"/>
  <c r="B1312" i="6"/>
  <c r="B1313" i="6"/>
  <c r="B1314" i="6"/>
  <c r="B1315" i="6"/>
  <c r="B1316" i="6"/>
  <c r="B1317" i="6"/>
  <c r="B1318" i="6"/>
  <c r="B1319" i="6"/>
  <c r="B1320" i="6"/>
  <c r="B1321" i="6"/>
  <c r="B1322" i="6"/>
  <c r="B1323" i="6"/>
  <c r="B1324" i="6"/>
  <c r="B1325" i="6"/>
  <c r="B1326" i="6"/>
  <c r="B1327" i="6"/>
  <c r="B1328" i="6"/>
  <c r="B1329" i="6"/>
  <c r="B1330" i="6"/>
  <c r="B1331" i="6"/>
  <c r="B1332" i="6"/>
  <c r="B1333" i="6"/>
  <c r="B1334" i="6"/>
  <c r="B1335" i="6"/>
  <c r="B1336" i="6"/>
  <c r="B1337" i="6"/>
  <c r="B1338" i="6"/>
  <c r="B1339" i="6"/>
  <c r="B1340" i="6"/>
  <c r="B1341" i="6"/>
  <c r="B1342" i="6"/>
  <c r="B1343" i="6"/>
  <c r="B1344" i="6"/>
  <c r="B1345" i="6"/>
  <c r="B1346" i="6"/>
  <c r="B1347" i="6"/>
  <c r="B1348" i="6"/>
  <c r="B1349" i="6"/>
  <c r="B1350" i="6"/>
  <c r="B1351" i="6"/>
  <c r="B1352" i="6"/>
  <c r="B1353" i="6"/>
  <c r="B1354" i="6"/>
  <c r="B1355" i="6"/>
  <c r="B1356" i="6"/>
  <c r="B1357" i="6"/>
  <c r="B1358" i="6"/>
  <c r="B1359" i="6"/>
  <c r="B1360" i="6"/>
  <c r="B1361" i="6"/>
  <c r="B1362" i="6"/>
  <c r="B1363" i="6"/>
  <c r="B1364" i="6"/>
  <c r="B1365" i="6"/>
  <c r="B1366" i="6"/>
  <c r="B1367" i="6"/>
  <c r="B1368" i="6"/>
  <c r="B1369" i="6"/>
  <c r="B1370" i="6"/>
  <c r="B1371" i="6"/>
  <c r="B1372" i="6"/>
  <c r="B1373" i="6"/>
  <c r="B1374" i="6"/>
  <c r="B1375" i="6"/>
  <c r="B1376" i="6"/>
  <c r="B1377" i="6"/>
  <c r="B1378" i="6"/>
  <c r="B1379" i="6"/>
  <c r="B1380" i="6"/>
  <c r="B1381" i="6"/>
  <c r="B1382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1425" i="6"/>
  <c r="B1426" i="6"/>
  <c r="B1427" i="6"/>
  <c r="B1428" i="6"/>
  <c r="B1429" i="6"/>
  <c r="B1430" i="6"/>
  <c r="B1431" i="6"/>
  <c r="B1432" i="6"/>
  <c r="B1433" i="6"/>
  <c r="B1434" i="6"/>
  <c r="B1435" i="6"/>
  <c r="B1436" i="6"/>
  <c r="B1437" i="6"/>
  <c r="B1438" i="6"/>
  <c r="B1439" i="6"/>
  <c r="B1440" i="6"/>
  <c r="B1441" i="6"/>
  <c r="B1442" i="6"/>
  <c r="B1443" i="6"/>
  <c r="B1444" i="6"/>
  <c r="B1445" i="6"/>
  <c r="B1446" i="6"/>
  <c r="B1447" i="6"/>
  <c r="B1448" i="6"/>
  <c r="B1449" i="6"/>
  <c r="B1450" i="6"/>
  <c r="B1451" i="6"/>
  <c r="B1452" i="6"/>
  <c r="B1453" i="6"/>
  <c r="B1454" i="6"/>
  <c r="B1455" i="6"/>
  <c r="B1456" i="6"/>
  <c r="B1457" i="6"/>
  <c r="B1458" i="6"/>
  <c r="B1459" i="6"/>
  <c r="B1460" i="6"/>
  <c r="B1461" i="6"/>
  <c r="B1462" i="6"/>
  <c r="B1463" i="6"/>
  <c r="B1464" i="6"/>
  <c r="B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81" i="6"/>
  <c r="B1482" i="6"/>
  <c r="B1483" i="6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506" i="6"/>
  <c r="B1507" i="6"/>
  <c r="B1508" i="6"/>
  <c r="B1509" i="6"/>
  <c r="B1510" i="6"/>
  <c r="B1511" i="6"/>
  <c r="B1512" i="6"/>
  <c r="B1513" i="6"/>
  <c r="B1514" i="6"/>
  <c r="B1515" i="6"/>
  <c r="B1516" i="6"/>
  <c r="B1517" i="6"/>
  <c r="B1518" i="6"/>
  <c r="B1519" i="6"/>
  <c r="B1520" i="6"/>
  <c r="B1521" i="6"/>
  <c r="B1522" i="6"/>
  <c r="B1523" i="6"/>
  <c r="B1524" i="6"/>
  <c r="B1525" i="6"/>
  <c r="B1526" i="6"/>
  <c r="B1527" i="6"/>
  <c r="B1528" i="6"/>
  <c r="B1529" i="6"/>
  <c r="B1530" i="6"/>
  <c r="B1531" i="6"/>
  <c r="B1532" i="6"/>
  <c r="B1533" i="6"/>
  <c r="B1534" i="6"/>
  <c r="B1535" i="6"/>
  <c r="B1536" i="6"/>
  <c r="B1537" i="6"/>
  <c r="B1538" i="6"/>
  <c r="B1539" i="6"/>
  <c r="B1540" i="6"/>
  <c r="B1541" i="6"/>
  <c r="B1542" i="6"/>
  <c r="B1543" i="6"/>
  <c r="B1544" i="6"/>
  <c r="B1545" i="6"/>
  <c r="B1546" i="6"/>
  <c r="B1547" i="6"/>
  <c r="B1548" i="6"/>
  <c r="B1549" i="6"/>
  <c r="B1550" i="6"/>
  <c r="B1551" i="6"/>
  <c r="B1552" i="6"/>
  <c r="B1553" i="6"/>
  <c r="B1554" i="6"/>
  <c r="B1555" i="6"/>
  <c r="B1556" i="6"/>
  <c r="B1557" i="6"/>
  <c r="B1558" i="6"/>
  <c r="B1559" i="6"/>
  <c r="B1560" i="6"/>
  <c r="B1561" i="6"/>
  <c r="B1562" i="6"/>
  <c r="B1563" i="6"/>
  <c r="B1564" i="6"/>
  <c r="B1565" i="6"/>
  <c r="B1566" i="6"/>
  <c r="B1567" i="6"/>
  <c r="B1568" i="6"/>
  <c r="B1569" i="6"/>
  <c r="B1570" i="6"/>
  <c r="B1571" i="6"/>
  <c r="B1572" i="6"/>
  <c r="B1573" i="6"/>
  <c r="B1574" i="6"/>
  <c r="B1575" i="6"/>
  <c r="B1576" i="6"/>
  <c r="B1577" i="6"/>
  <c r="B1578" i="6"/>
  <c r="B1579" i="6"/>
  <c r="B1580" i="6"/>
  <c r="B1581" i="6"/>
  <c r="B1582" i="6"/>
  <c r="B1583" i="6"/>
  <c r="B1584" i="6"/>
  <c r="B1585" i="6"/>
  <c r="B1586" i="6"/>
  <c r="B1587" i="6"/>
  <c r="B1588" i="6"/>
  <c r="B1589" i="6"/>
  <c r="B1590" i="6"/>
  <c r="B1591" i="6"/>
  <c r="B1592" i="6"/>
  <c r="B1593" i="6"/>
  <c r="B1594" i="6"/>
  <c r="B1595" i="6"/>
  <c r="B1596" i="6"/>
  <c r="B1597" i="6"/>
  <c r="B1598" i="6"/>
  <c r="B1599" i="6"/>
  <c r="B1600" i="6"/>
  <c r="B1601" i="6"/>
  <c r="B1602" i="6"/>
  <c r="B1603" i="6"/>
  <c r="B1604" i="6"/>
  <c r="B1605" i="6"/>
  <c r="B1606" i="6"/>
  <c r="B1607" i="6"/>
  <c r="B1608" i="6"/>
  <c r="B1609" i="6"/>
  <c r="B1610" i="6"/>
  <c r="B1611" i="6"/>
  <c r="B1612" i="6"/>
  <c r="B1613" i="6"/>
  <c r="B1614" i="6"/>
  <c r="B1615" i="6"/>
  <c r="B1616" i="6"/>
  <c r="B1617" i="6"/>
  <c r="B1618" i="6"/>
  <c r="B1619" i="6"/>
  <c r="B1620" i="6"/>
  <c r="B1621" i="6"/>
  <c r="B1622" i="6"/>
  <c r="B1623" i="6"/>
  <c r="B1624" i="6"/>
  <c r="B1625" i="6"/>
  <c r="B1626" i="6"/>
  <c r="B1627" i="6"/>
  <c r="B1628" i="6"/>
  <c r="B1629" i="6"/>
  <c r="B1630" i="6"/>
  <c r="B1631" i="6"/>
  <c r="B1632" i="6"/>
  <c r="B1633" i="6"/>
  <c r="B1634" i="6"/>
  <c r="B1635" i="6"/>
  <c r="B1636" i="6"/>
  <c r="B1637" i="6"/>
  <c r="B1638" i="6"/>
  <c r="B1639" i="6"/>
  <c r="B1640" i="6"/>
  <c r="B1641" i="6"/>
  <c r="B1642" i="6"/>
  <c r="B1643" i="6"/>
  <c r="B1644" i="6"/>
  <c r="B1645" i="6"/>
  <c r="B1646" i="6"/>
  <c r="B1647" i="6"/>
  <c r="B1648" i="6"/>
  <c r="B1649" i="6"/>
  <c r="B1650" i="6"/>
  <c r="B1651" i="6"/>
  <c r="B1652" i="6"/>
  <c r="B1653" i="6"/>
  <c r="B1654" i="6"/>
  <c r="B1655" i="6"/>
  <c r="B1656" i="6"/>
  <c r="B1657" i="6"/>
  <c r="B1658" i="6"/>
  <c r="B1659" i="6"/>
  <c r="B1660" i="6"/>
  <c r="B1661" i="6"/>
  <c r="B1662" i="6"/>
  <c r="B1663" i="6"/>
  <c r="B1664" i="6"/>
  <c r="B1665" i="6"/>
  <c r="B1666" i="6"/>
  <c r="B1667" i="6"/>
  <c r="B1668" i="6"/>
  <c r="B1669" i="6"/>
  <c r="B1670" i="6"/>
  <c r="B1671" i="6"/>
  <c r="B1672" i="6"/>
  <c r="B1673" i="6"/>
  <c r="B1674" i="6"/>
  <c r="B1675" i="6"/>
  <c r="B1676" i="6"/>
  <c r="B1677" i="6"/>
  <c r="B1678" i="6"/>
  <c r="B1679" i="6"/>
  <c r="B1680" i="6"/>
  <c r="B1681" i="6"/>
  <c r="B1682" i="6"/>
  <c r="B1683" i="6"/>
  <c r="B1684" i="6"/>
  <c r="B1685" i="6"/>
  <c r="B1686" i="6"/>
  <c r="B1687" i="6"/>
  <c r="B1688" i="6"/>
  <c r="B1689" i="6"/>
  <c r="B1690" i="6"/>
  <c r="B1691" i="6"/>
  <c r="B1692" i="6"/>
  <c r="B1693" i="6"/>
  <c r="B1694" i="6"/>
  <c r="B1695" i="6"/>
  <c r="B1696" i="6"/>
  <c r="B1697" i="6"/>
  <c r="B1698" i="6"/>
  <c r="B1699" i="6"/>
  <c r="B1700" i="6"/>
  <c r="B1701" i="6"/>
  <c r="B1702" i="6"/>
  <c r="B1703" i="6"/>
  <c r="B1704" i="6"/>
  <c r="B1705" i="6"/>
  <c r="B1706" i="6"/>
  <c r="B1707" i="6"/>
  <c r="B1708" i="6"/>
  <c r="B1709" i="6"/>
  <c r="B1710" i="6"/>
  <c r="B1711" i="6"/>
  <c r="B1712" i="6"/>
  <c r="B1713" i="6"/>
  <c r="B1714" i="6"/>
  <c r="B1715" i="6"/>
  <c r="B1716" i="6"/>
  <c r="B1717" i="6"/>
  <c r="B1718" i="6"/>
  <c r="B1719" i="6"/>
  <c r="B1720" i="6"/>
  <c r="B1721" i="6"/>
  <c r="B1722" i="6"/>
  <c r="B1723" i="6"/>
  <c r="B1724" i="6"/>
  <c r="B1725" i="6"/>
  <c r="B1726" i="6"/>
  <c r="B1727" i="6"/>
  <c r="B1728" i="6"/>
  <c r="B1729" i="6"/>
  <c r="B1730" i="6"/>
  <c r="B1731" i="6"/>
  <c r="B1732" i="6"/>
  <c r="B1733" i="6"/>
  <c r="B1734" i="6"/>
  <c r="B1735" i="6"/>
  <c r="B1736" i="6"/>
  <c r="B1737" i="6"/>
  <c r="B1738" i="6"/>
  <c r="B1739" i="6"/>
  <c r="B1740" i="6"/>
  <c r="B1741" i="6"/>
  <c r="B1742" i="6"/>
  <c r="B1743" i="6"/>
  <c r="B1744" i="6"/>
  <c r="B1745" i="6"/>
  <c r="B1746" i="6"/>
  <c r="B1747" i="6"/>
  <c r="B1748" i="6"/>
  <c r="B1749" i="6"/>
  <c r="B1750" i="6"/>
  <c r="B1751" i="6"/>
  <c r="B1752" i="6"/>
  <c r="B1753" i="6"/>
  <c r="B1754" i="6"/>
  <c r="B1755" i="6"/>
  <c r="B1756" i="6"/>
  <c r="B1757" i="6"/>
  <c r="B1758" i="6"/>
  <c r="B1759" i="6"/>
  <c r="B1760" i="6"/>
  <c r="B1761" i="6"/>
  <c r="B1762" i="6"/>
  <c r="B1763" i="6"/>
  <c r="B1764" i="6"/>
  <c r="B1765" i="6"/>
  <c r="B1766" i="6"/>
  <c r="B1767" i="6"/>
  <c r="B1768" i="6"/>
  <c r="B1769" i="6"/>
  <c r="B1770" i="6"/>
  <c r="B1771" i="6"/>
  <c r="B1772" i="6"/>
  <c r="B1773" i="6"/>
  <c r="B1774" i="6"/>
  <c r="B1775" i="6"/>
  <c r="B1776" i="6"/>
  <c r="B1777" i="6"/>
  <c r="B1778" i="6"/>
  <c r="B1779" i="6"/>
  <c r="B1780" i="6"/>
  <c r="B1781" i="6"/>
  <c r="B1782" i="6"/>
  <c r="B1783" i="6"/>
  <c r="B1784" i="6"/>
  <c r="B1785" i="6"/>
  <c r="B1786" i="6"/>
  <c r="B1787" i="6"/>
  <c r="B1788" i="6"/>
  <c r="B1789" i="6"/>
  <c r="B1790" i="6"/>
  <c r="B1791" i="6"/>
  <c r="B1792" i="6"/>
  <c r="B1793" i="6"/>
  <c r="B1794" i="6"/>
  <c r="B1795" i="6"/>
  <c r="B1796" i="6"/>
  <c r="B1797" i="6"/>
  <c r="B1798" i="6"/>
  <c r="B1799" i="6"/>
  <c r="B1800" i="6"/>
  <c r="B1801" i="6"/>
  <c r="B1802" i="6"/>
  <c r="B1803" i="6"/>
  <c r="B1804" i="6"/>
  <c r="B1805" i="6"/>
  <c r="B1806" i="6"/>
  <c r="B1807" i="6"/>
  <c r="B1808" i="6"/>
  <c r="B1809" i="6"/>
  <c r="B1810" i="6"/>
  <c r="B1811" i="6"/>
  <c r="B1812" i="6"/>
  <c r="B1813" i="6"/>
  <c r="B1814" i="6"/>
  <c r="B1815" i="6"/>
  <c r="B1816" i="6"/>
  <c r="B1817" i="6"/>
  <c r="B1818" i="6"/>
  <c r="B1819" i="6"/>
  <c r="B1820" i="6"/>
  <c r="B1821" i="6"/>
  <c r="B1822" i="6"/>
  <c r="B1823" i="6"/>
  <c r="B1824" i="6"/>
  <c r="B1825" i="6"/>
  <c r="B1826" i="6"/>
  <c r="B1827" i="6"/>
  <c r="B1828" i="6"/>
  <c r="B1829" i="6"/>
  <c r="B4" i="6"/>
  <c r="Y1829" i="6"/>
  <c r="Y1828" i="6"/>
  <c r="Y1827" i="6"/>
  <c r="Y1826" i="6"/>
  <c r="Y1825" i="6"/>
  <c r="Y1824" i="6"/>
  <c r="Y1823" i="6"/>
  <c r="Y1822" i="6"/>
  <c r="Y1821" i="6"/>
  <c r="Y1820" i="6"/>
  <c r="Y1819" i="6"/>
  <c r="Y1818" i="6"/>
  <c r="Y1817" i="6"/>
  <c r="Y1816" i="6"/>
  <c r="Y1815" i="6"/>
  <c r="Y1814" i="6"/>
  <c r="Y1813" i="6"/>
  <c r="Y1812" i="6"/>
  <c r="Y1811" i="6"/>
  <c r="Y1810" i="6"/>
  <c r="Y1809" i="6"/>
  <c r="Y1808" i="6"/>
  <c r="Y1807" i="6"/>
  <c r="Y1806" i="6"/>
  <c r="Y1805" i="6"/>
  <c r="Y1804" i="6"/>
  <c r="Y1803" i="6"/>
  <c r="Y1802" i="6"/>
  <c r="Y1801" i="6"/>
  <c r="Y1800" i="6"/>
  <c r="Y1799" i="6"/>
  <c r="Y1798" i="6"/>
  <c r="Y1797" i="6"/>
  <c r="Y1796" i="6"/>
  <c r="Y1795" i="6"/>
  <c r="Y1794" i="6"/>
  <c r="Y1793" i="6"/>
  <c r="Y1792" i="6"/>
  <c r="Y1791" i="6"/>
  <c r="Y1790" i="6"/>
  <c r="Y1789" i="6"/>
  <c r="Y1788" i="6"/>
  <c r="Y1787" i="6"/>
  <c r="Y1786" i="6"/>
  <c r="Y1785" i="6"/>
  <c r="Y1784" i="6"/>
  <c r="Y1783" i="6"/>
  <c r="Y1782" i="6"/>
  <c r="Y1781" i="6"/>
  <c r="Y1780" i="6"/>
  <c r="Y1779" i="6"/>
  <c r="Y1778" i="6"/>
  <c r="Y1777" i="6"/>
  <c r="Y1776" i="6"/>
  <c r="Y1775" i="6"/>
  <c r="Y1774" i="6"/>
  <c r="Y1773" i="6"/>
  <c r="Y1772" i="6"/>
  <c r="Y1771" i="6"/>
  <c r="Y1770" i="6"/>
  <c r="Y1769" i="6"/>
  <c r="Y1768" i="6"/>
  <c r="Y1767" i="6"/>
  <c r="Y1766" i="6"/>
  <c r="Y1765" i="6"/>
  <c r="Y1764" i="6"/>
  <c r="Y1763" i="6"/>
  <c r="Y1762" i="6"/>
  <c r="Y1761" i="6"/>
  <c r="Y1760" i="6"/>
  <c r="Y1759" i="6"/>
  <c r="Y1758" i="6"/>
  <c r="Y1757" i="6"/>
  <c r="Y1756" i="6"/>
  <c r="Y1755" i="6"/>
  <c r="Y1754" i="6"/>
  <c r="Y1753" i="6"/>
  <c r="Y1752" i="6"/>
  <c r="Y1751" i="6"/>
  <c r="Y1750" i="6"/>
  <c r="Y1749" i="6"/>
  <c r="Y1748" i="6"/>
  <c r="Y1747" i="6"/>
  <c r="Y1746" i="6"/>
  <c r="Y1745" i="6"/>
  <c r="Y1744" i="6"/>
  <c r="Y1743" i="6"/>
  <c r="Y1742" i="6"/>
  <c r="Y1741" i="6"/>
  <c r="Y1740" i="6"/>
  <c r="Y1739" i="6"/>
  <c r="Y1738" i="6"/>
  <c r="Y1737" i="6"/>
  <c r="Y1736" i="6"/>
  <c r="Y1735" i="6"/>
  <c r="Y1734" i="6"/>
  <c r="Y1733" i="6"/>
  <c r="Y1732" i="6"/>
  <c r="Y1731" i="6"/>
  <c r="Y1730" i="6"/>
  <c r="Y1729" i="6"/>
  <c r="Y1728" i="6"/>
  <c r="Y1727" i="6"/>
  <c r="Y1726" i="6"/>
  <c r="Y1725" i="6"/>
  <c r="Y1724" i="6"/>
  <c r="Y1723" i="6"/>
  <c r="Y1722" i="6"/>
  <c r="Y1721" i="6"/>
  <c r="Y1720" i="6"/>
  <c r="Y1719" i="6"/>
  <c r="Y1718" i="6"/>
  <c r="Y1717" i="6"/>
  <c r="Y1716" i="6"/>
  <c r="Y1715" i="6"/>
  <c r="Y1714" i="6"/>
  <c r="Y1713" i="6"/>
  <c r="Y1712" i="6"/>
  <c r="Y1711" i="6"/>
  <c r="Y1710" i="6"/>
  <c r="Y1709" i="6"/>
  <c r="Y1708" i="6"/>
  <c r="Y1707" i="6"/>
  <c r="Y1706" i="6"/>
  <c r="Y1705" i="6"/>
  <c r="Y1704" i="6"/>
  <c r="Y1703" i="6"/>
  <c r="Y1702" i="6"/>
  <c r="Y1701" i="6"/>
  <c r="Y1700" i="6"/>
  <c r="Y1699" i="6"/>
  <c r="Y1698" i="6"/>
  <c r="Y1697" i="6"/>
  <c r="Y1696" i="6"/>
  <c r="Y1695" i="6"/>
  <c r="Y1694" i="6"/>
  <c r="Y1693" i="6"/>
  <c r="Y1692" i="6"/>
  <c r="Y1691" i="6"/>
  <c r="Y1690" i="6"/>
  <c r="Y1689" i="6"/>
  <c r="Y1688" i="6"/>
  <c r="Y1687" i="6"/>
  <c r="Y1686" i="6"/>
  <c r="Y1685" i="6"/>
  <c r="Y1684" i="6"/>
  <c r="Y1683" i="6"/>
  <c r="Y1682" i="6"/>
  <c r="Y1681" i="6"/>
  <c r="Y1680" i="6"/>
  <c r="Y1679" i="6"/>
  <c r="Y1678" i="6"/>
  <c r="Y1677" i="6"/>
  <c r="Y1676" i="6"/>
  <c r="Y1675" i="6"/>
  <c r="Y1674" i="6"/>
  <c r="Y1673" i="6"/>
  <c r="Y1672" i="6"/>
  <c r="Y1671" i="6"/>
  <c r="Y1670" i="6"/>
  <c r="Y1669" i="6"/>
  <c r="Y1668" i="6"/>
  <c r="Y1667" i="6"/>
  <c r="Y1666" i="6"/>
  <c r="Y1665" i="6"/>
  <c r="Y1664" i="6"/>
  <c r="Y1663" i="6"/>
  <c r="Y1662" i="6"/>
  <c r="Y1661" i="6"/>
  <c r="Y1660" i="6"/>
  <c r="Y1659" i="6"/>
  <c r="Y1658" i="6"/>
  <c r="Y1657" i="6"/>
  <c r="Y1656" i="6"/>
  <c r="Y1655" i="6"/>
  <c r="Y1654" i="6"/>
  <c r="Y1653" i="6"/>
  <c r="Y1652" i="6"/>
  <c r="Y1651" i="6"/>
  <c r="Y1650" i="6"/>
  <c r="Y1649" i="6"/>
  <c r="Y1648" i="6"/>
  <c r="Y1647" i="6"/>
  <c r="Y1646" i="6"/>
  <c r="Y1645" i="6"/>
  <c r="Y1644" i="6"/>
  <c r="Y1643" i="6"/>
  <c r="Y1642" i="6"/>
  <c r="Y1641" i="6"/>
  <c r="Y1640" i="6"/>
  <c r="Y1639" i="6"/>
  <c r="Y1638" i="6"/>
  <c r="Y1637" i="6"/>
  <c r="Y1636" i="6"/>
  <c r="Y1635" i="6"/>
  <c r="Y1634" i="6"/>
  <c r="Y1633" i="6"/>
  <c r="Y1632" i="6"/>
  <c r="Y1631" i="6"/>
  <c r="Y1630" i="6"/>
  <c r="Y1629" i="6"/>
  <c r="Y1628" i="6"/>
  <c r="Y1627" i="6"/>
  <c r="Y1626" i="6"/>
  <c r="Y1625" i="6"/>
  <c r="Y1624" i="6"/>
  <c r="Y1623" i="6"/>
  <c r="Y1622" i="6"/>
  <c r="Y1621" i="6"/>
  <c r="Y1620" i="6"/>
  <c r="Y1619" i="6"/>
  <c r="Y1618" i="6"/>
  <c r="Y1617" i="6"/>
  <c r="Y1616" i="6"/>
  <c r="Y1615" i="6"/>
  <c r="Y1614" i="6"/>
  <c r="Y1613" i="6"/>
  <c r="Y1612" i="6"/>
  <c r="Y1611" i="6"/>
  <c r="Y1610" i="6"/>
  <c r="Y1609" i="6"/>
  <c r="Y1608" i="6"/>
  <c r="Y1607" i="6"/>
  <c r="Y1606" i="6"/>
  <c r="Y1605" i="6"/>
  <c r="Y1604" i="6"/>
  <c r="Y1603" i="6"/>
  <c r="Y1602" i="6"/>
  <c r="Y1601" i="6"/>
  <c r="Y1600" i="6"/>
  <c r="Y1599" i="6"/>
  <c r="Y1598" i="6"/>
  <c r="Y1597" i="6"/>
  <c r="Y1596" i="6"/>
  <c r="Y1595" i="6"/>
  <c r="Y1594" i="6"/>
  <c r="Y1593" i="6"/>
  <c r="Y1592" i="6"/>
  <c r="Y1591" i="6"/>
  <c r="Y1590" i="6"/>
  <c r="Y1589" i="6"/>
  <c r="Y1588" i="6"/>
  <c r="Y1587" i="6"/>
  <c r="Y1586" i="6"/>
  <c r="Y1585" i="6"/>
  <c r="Y1584" i="6"/>
  <c r="Y1583" i="6"/>
  <c r="Y1582" i="6"/>
  <c r="Y1581" i="6"/>
  <c r="Y1580" i="6"/>
  <c r="Y1579" i="6"/>
  <c r="Y1578" i="6"/>
  <c r="Y1577" i="6"/>
  <c r="Y1576" i="6"/>
  <c r="Y1575" i="6"/>
  <c r="Y1574" i="6"/>
  <c r="Y1573" i="6"/>
  <c r="Y1572" i="6"/>
  <c r="Y1571" i="6"/>
  <c r="Y1570" i="6"/>
  <c r="Y1569" i="6"/>
  <c r="Y1568" i="6"/>
  <c r="Y1567" i="6"/>
  <c r="Y1566" i="6"/>
  <c r="Y1565" i="6"/>
  <c r="Y1564" i="6"/>
  <c r="Y1563" i="6"/>
  <c r="Y1562" i="6"/>
  <c r="Y1561" i="6"/>
  <c r="Y1560" i="6"/>
  <c r="Y1559" i="6"/>
  <c r="Y1558" i="6"/>
  <c r="Y1557" i="6"/>
  <c r="Y1556" i="6"/>
  <c r="Y1555" i="6"/>
  <c r="Y1554" i="6"/>
  <c r="Y1553" i="6"/>
  <c r="Y1552" i="6"/>
  <c r="Y1551" i="6"/>
  <c r="Y1550" i="6"/>
  <c r="Y1549" i="6"/>
  <c r="Y1548" i="6"/>
  <c r="Y1547" i="6"/>
  <c r="Y1546" i="6"/>
  <c r="Y1545" i="6"/>
  <c r="Y1544" i="6"/>
  <c r="Y1543" i="6"/>
  <c r="Y1542" i="6"/>
  <c r="Y1541" i="6"/>
  <c r="Y1540" i="6"/>
  <c r="Y1539" i="6"/>
  <c r="Y1538" i="6"/>
  <c r="Y1537" i="6"/>
  <c r="Y1536" i="6"/>
  <c r="Y1535" i="6"/>
  <c r="Y1534" i="6"/>
  <c r="Y1533" i="6"/>
  <c r="Y1532" i="6"/>
  <c r="Y1531" i="6"/>
  <c r="Y1530" i="6"/>
  <c r="Y1529" i="6"/>
  <c r="Y1528" i="6"/>
  <c r="Y1527" i="6"/>
  <c r="Y1526" i="6"/>
  <c r="Y1525" i="6"/>
  <c r="Y1524" i="6"/>
  <c r="Y1523" i="6"/>
  <c r="Y1522" i="6"/>
  <c r="Y1521" i="6"/>
  <c r="Y1520" i="6"/>
  <c r="Y1519" i="6"/>
  <c r="Y1518" i="6"/>
  <c r="Y1517" i="6"/>
  <c r="Y1516" i="6"/>
  <c r="Y1515" i="6"/>
  <c r="Y1514" i="6"/>
  <c r="Y1513" i="6"/>
  <c r="Y1512" i="6"/>
  <c r="Y1511" i="6"/>
  <c r="Y1510" i="6"/>
  <c r="Y1509" i="6"/>
  <c r="Y1508" i="6"/>
  <c r="Y1507" i="6"/>
  <c r="Y1506" i="6"/>
  <c r="Y1505" i="6"/>
  <c r="Y1504" i="6"/>
  <c r="Y1503" i="6"/>
  <c r="Y1502" i="6"/>
  <c r="Y1501" i="6"/>
  <c r="Y1500" i="6"/>
  <c r="Y1499" i="6"/>
  <c r="Y1498" i="6"/>
  <c r="Y1497" i="6"/>
  <c r="Y1496" i="6"/>
  <c r="Y1495" i="6"/>
  <c r="Y1494" i="6"/>
  <c r="Y1493" i="6"/>
  <c r="Y1492" i="6"/>
  <c r="Y1491" i="6"/>
  <c r="Y1490" i="6"/>
  <c r="Y1489" i="6"/>
  <c r="Y1488" i="6"/>
  <c r="Y1487" i="6"/>
  <c r="Y1486" i="6"/>
  <c r="Y1485" i="6"/>
  <c r="Y1484" i="6"/>
  <c r="Y1483" i="6"/>
  <c r="Y1482" i="6"/>
  <c r="Y1481" i="6"/>
  <c r="Y1480" i="6"/>
  <c r="Y1479" i="6"/>
  <c r="Y1478" i="6"/>
  <c r="Y1477" i="6"/>
  <c r="Y1476" i="6"/>
  <c r="Y1475" i="6"/>
  <c r="Y1474" i="6"/>
  <c r="Y1473" i="6"/>
  <c r="Y1472" i="6"/>
  <c r="Y1471" i="6"/>
  <c r="Y1470" i="6"/>
  <c r="Y1469" i="6"/>
  <c r="Y1468" i="6"/>
  <c r="Y1467" i="6"/>
  <c r="Y1466" i="6"/>
  <c r="Y1465" i="6"/>
  <c r="Y1464" i="6"/>
  <c r="Y1463" i="6"/>
  <c r="Y1462" i="6"/>
  <c r="Y1461" i="6"/>
  <c r="Y1460" i="6"/>
  <c r="Y1459" i="6"/>
  <c r="Y1458" i="6"/>
  <c r="Y1457" i="6"/>
  <c r="Y1456" i="6"/>
  <c r="Y1455" i="6"/>
  <c r="Y1454" i="6"/>
  <c r="Y1453" i="6"/>
  <c r="Y1452" i="6"/>
  <c r="Y1451" i="6"/>
  <c r="Y1450" i="6"/>
  <c r="Y1449" i="6"/>
  <c r="Y1448" i="6"/>
  <c r="Y1447" i="6"/>
  <c r="Y1446" i="6"/>
  <c r="Y1445" i="6"/>
  <c r="Y1444" i="6"/>
  <c r="Y1443" i="6"/>
  <c r="Y1442" i="6"/>
  <c r="Y1441" i="6"/>
  <c r="Y1440" i="6"/>
  <c r="Y1439" i="6"/>
  <c r="Y1438" i="6"/>
  <c r="Y1437" i="6"/>
  <c r="Y1436" i="6"/>
  <c r="Y1435" i="6"/>
  <c r="Y1434" i="6"/>
  <c r="Y1433" i="6"/>
  <c r="Y1432" i="6"/>
  <c r="Y1431" i="6"/>
  <c r="Y1430" i="6"/>
  <c r="Y1429" i="6"/>
  <c r="Y1428" i="6"/>
  <c r="Y1427" i="6"/>
  <c r="Y1426" i="6"/>
  <c r="Y1425" i="6"/>
  <c r="Y1424" i="6"/>
  <c r="Y1423" i="6"/>
  <c r="Y1422" i="6"/>
  <c r="Y1421" i="6"/>
  <c r="Y1420" i="6"/>
  <c r="Y1419" i="6"/>
  <c r="Y1418" i="6"/>
  <c r="Y1417" i="6"/>
  <c r="Y1416" i="6"/>
  <c r="Y1415" i="6"/>
  <c r="Y1414" i="6"/>
  <c r="Y1413" i="6"/>
  <c r="Y1412" i="6"/>
  <c r="Y1411" i="6"/>
  <c r="Y1410" i="6"/>
  <c r="Y1409" i="6"/>
  <c r="Y1408" i="6"/>
  <c r="Y1407" i="6"/>
  <c r="Y1406" i="6"/>
  <c r="Y1405" i="6"/>
  <c r="Y1404" i="6"/>
  <c r="Y1403" i="6"/>
  <c r="Y1402" i="6"/>
  <c r="Y1401" i="6"/>
  <c r="Y1400" i="6"/>
  <c r="Y1399" i="6"/>
  <c r="Y1398" i="6"/>
  <c r="Y1397" i="6"/>
  <c r="Y1396" i="6"/>
  <c r="Y1395" i="6"/>
  <c r="Y1394" i="6"/>
  <c r="Y1393" i="6"/>
  <c r="Y1392" i="6"/>
  <c r="Y1391" i="6"/>
  <c r="Y1390" i="6"/>
  <c r="Y1389" i="6"/>
  <c r="Y1388" i="6"/>
  <c r="Y1387" i="6"/>
  <c r="Y1386" i="6"/>
  <c r="Y1385" i="6"/>
  <c r="Y1384" i="6"/>
  <c r="Y1383" i="6"/>
  <c r="Y1382" i="6"/>
  <c r="Y1381" i="6"/>
  <c r="Y1380" i="6"/>
  <c r="Y1379" i="6"/>
  <c r="Y1378" i="6"/>
  <c r="Y1377" i="6"/>
  <c r="Y1376" i="6"/>
  <c r="Y1375" i="6"/>
  <c r="Y1374" i="6"/>
  <c r="Y1373" i="6"/>
  <c r="Y1372" i="6"/>
  <c r="Y1371" i="6"/>
  <c r="Y1370" i="6"/>
  <c r="Y1369" i="6"/>
  <c r="Y1368" i="6"/>
  <c r="Y1367" i="6"/>
  <c r="Y1366" i="6"/>
  <c r="Y1365" i="6"/>
  <c r="Y1364" i="6"/>
  <c r="Y1363" i="6"/>
  <c r="Y1362" i="6"/>
  <c r="Y1361" i="6"/>
  <c r="Y1360" i="6"/>
  <c r="Y1359" i="6"/>
  <c r="Y1358" i="6"/>
  <c r="Y1357" i="6"/>
  <c r="Y1356" i="6"/>
  <c r="Y1355" i="6"/>
  <c r="Y1354" i="6"/>
  <c r="Y1353" i="6"/>
  <c r="Y1352" i="6"/>
  <c r="Y1351" i="6"/>
  <c r="Y1350" i="6"/>
  <c r="Y1349" i="6"/>
  <c r="Y1348" i="6"/>
  <c r="Y1347" i="6"/>
  <c r="Y1346" i="6"/>
  <c r="Y1345" i="6"/>
  <c r="Y1344" i="6"/>
  <c r="Y1343" i="6"/>
  <c r="Y1342" i="6"/>
  <c r="Y1341" i="6"/>
  <c r="Y1340" i="6"/>
  <c r="Y1339" i="6"/>
  <c r="Y1338" i="6"/>
  <c r="Y1337" i="6"/>
  <c r="Y1336" i="6"/>
  <c r="Y1335" i="6"/>
  <c r="Y1334" i="6"/>
  <c r="Y1333" i="6"/>
  <c r="Y1332" i="6"/>
  <c r="Y1331" i="6"/>
  <c r="Y1330" i="6"/>
  <c r="Y1329" i="6"/>
  <c r="Y1328" i="6"/>
  <c r="Y1327" i="6"/>
  <c r="Y1326" i="6"/>
  <c r="Y1325" i="6"/>
  <c r="Y1324" i="6"/>
  <c r="Y1323" i="6"/>
  <c r="Y1322" i="6"/>
  <c r="Y1321" i="6"/>
  <c r="Y1320" i="6"/>
  <c r="Y1319" i="6"/>
  <c r="Y1318" i="6"/>
  <c r="Y1317" i="6"/>
  <c r="Y1316" i="6"/>
  <c r="Y1315" i="6"/>
  <c r="Y1314" i="6"/>
  <c r="Y1313" i="6"/>
  <c r="Y1312" i="6"/>
  <c r="Y1311" i="6"/>
  <c r="Y1310" i="6"/>
  <c r="Y1309" i="6"/>
  <c r="Y1308" i="6"/>
  <c r="Y1307" i="6"/>
  <c r="Y1306" i="6"/>
  <c r="Y1305" i="6"/>
  <c r="Y1304" i="6"/>
  <c r="Y1303" i="6"/>
  <c r="Y1302" i="6"/>
  <c r="Y1301" i="6"/>
  <c r="Y1300" i="6"/>
  <c r="Y1299" i="6"/>
  <c r="Y1298" i="6"/>
  <c r="Y1297" i="6"/>
  <c r="Y1296" i="6"/>
  <c r="Y1295" i="6"/>
  <c r="Y1294" i="6"/>
  <c r="Y1293" i="6"/>
  <c r="Y1292" i="6"/>
  <c r="Y1291" i="6"/>
  <c r="Y1290" i="6"/>
  <c r="Y1289" i="6"/>
  <c r="Y1288" i="6"/>
  <c r="Y1287" i="6"/>
  <c r="Y1286" i="6"/>
  <c r="Y1285" i="6"/>
  <c r="Y1284" i="6"/>
  <c r="Y1283" i="6"/>
  <c r="Y1282" i="6"/>
  <c r="Y1281" i="6"/>
  <c r="Y1280" i="6"/>
  <c r="Y1279" i="6"/>
  <c r="Y1278" i="6"/>
  <c r="Y1277" i="6"/>
  <c r="Y1276" i="6"/>
  <c r="Y1275" i="6"/>
  <c r="Y1274" i="6"/>
  <c r="Y1273" i="6"/>
  <c r="Y1272" i="6"/>
  <c r="Y1271" i="6"/>
  <c r="Y1270" i="6"/>
  <c r="Y1269" i="6"/>
  <c r="Y1268" i="6"/>
  <c r="Y1267" i="6"/>
  <c r="Y1266" i="6"/>
  <c r="Y1265" i="6"/>
  <c r="Y1264" i="6"/>
  <c r="Y1263" i="6"/>
  <c r="Y1262" i="6"/>
  <c r="Y1261" i="6"/>
  <c r="Y1260" i="6"/>
  <c r="Y1259" i="6"/>
  <c r="Y1258" i="6"/>
  <c r="Y1257" i="6"/>
  <c r="Y1256" i="6"/>
  <c r="Y1255" i="6"/>
  <c r="Y1254" i="6"/>
  <c r="Y1253" i="6"/>
  <c r="Y1252" i="6"/>
  <c r="Y1251" i="6"/>
  <c r="Y1250" i="6"/>
  <c r="Y1249" i="6"/>
  <c r="Y1248" i="6"/>
  <c r="Y1247" i="6"/>
  <c r="Y1246" i="6"/>
  <c r="Y1245" i="6"/>
  <c r="Y1244" i="6"/>
  <c r="Y1243" i="6"/>
  <c r="Y1242" i="6"/>
  <c r="Y1241" i="6"/>
  <c r="Y1240" i="6"/>
  <c r="Y1239" i="6"/>
  <c r="Y1238" i="6"/>
  <c r="Y1237" i="6"/>
  <c r="Y1236" i="6"/>
  <c r="Y1235" i="6"/>
  <c r="Y1234" i="6"/>
  <c r="Y1233" i="6"/>
  <c r="Y1232" i="6"/>
  <c r="Y1231" i="6"/>
  <c r="Y1230" i="6"/>
  <c r="Y1229" i="6"/>
  <c r="Y1228" i="6"/>
  <c r="Y1227" i="6"/>
  <c r="Y1226" i="6"/>
  <c r="Y1225" i="6"/>
  <c r="Y1224" i="6"/>
  <c r="Y1223" i="6"/>
  <c r="Y1222" i="6"/>
  <c r="Y1221" i="6"/>
  <c r="Y1220" i="6"/>
  <c r="Y1219" i="6"/>
  <c r="Y1218" i="6"/>
  <c r="Y1217" i="6"/>
  <c r="Y1216" i="6"/>
  <c r="Y1215" i="6"/>
  <c r="Y1214" i="6"/>
  <c r="Y1213" i="6"/>
  <c r="Y1212" i="6"/>
  <c r="Y1211" i="6"/>
  <c r="Y1210" i="6"/>
  <c r="Y1209" i="6"/>
  <c r="Y1208" i="6"/>
  <c r="Y1207" i="6"/>
  <c r="Y1206" i="6"/>
  <c r="Y1205" i="6"/>
  <c r="Y1204" i="6"/>
  <c r="Y1203" i="6"/>
  <c r="Y1202" i="6"/>
  <c r="Y1201" i="6"/>
  <c r="Y1200" i="6"/>
  <c r="Y1199" i="6"/>
  <c r="Y1198" i="6"/>
  <c r="Y1197" i="6"/>
  <c r="Y1196" i="6"/>
  <c r="Y1195" i="6"/>
  <c r="Y1194" i="6"/>
  <c r="Y1193" i="6"/>
  <c r="Y1192" i="6"/>
  <c r="Y1191" i="6"/>
  <c r="Y1190" i="6"/>
  <c r="Y1189" i="6"/>
  <c r="Y1188" i="6"/>
  <c r="Y1187" i="6"/>
  <c r="Y1186" i="6"/>
  <c r="Y1185" i="6"/>
  <c r="Y1184" i="6"/>
  <c r="Y1183" i="6"/>
  <c r="Y1182" i="6"/>
  <c r="Y1181" i="6"/>
  <c r="Y1180" i="6"/>
  <c r="Y1179" i="6"/>
  <c r="Y1178" i="6"/>
  <c r="Y1177" i="6"/>
  <c r="Y1176" i="6"/>
  <c r="Y1175" i="6"/>
  <c r="Y1174" i="6"/>
  <c r="Y1173" i="6"/>
  <c r="Y1172" i="6"/>
  <c r="Y1171" i="6"/>
  <c r="Y1170" i="6"/>
  <c r="Y1169" i="6"/>
  <c r="Y1168" i="6"/>
  <c r="Y1167" i="6"/>
  <c r="Y1166" i="6"/>
  <c r="Y1165" i="6"/>
  <c r="Y1164" i="6"/>
  <c r="Y1163" i="6"/>
  <c r="Y1162" i="6"/>
  <c r="Y1161" i="6"/>
  <c r="Y1160" i="6"/>
  <c r="Y1159" i="6"/>
  <c r="Y1158" i="6"/>
  <c r="Y1157" i="6"/>
  <c r="Y1156" i="6"/>
  <c r="Y1155" i="6"/>
  <c r="Y1154" i="6"/>
  <c r="Y1153" i="6"/>
  <c r="Y1152" i="6"/>
  <c r="Y1151" i="6"/>
  <c r="Y1150" i="6"/>
  <c r="Y1149" i="6"/>
  <c r="Y1148" i="6"/>
  <c r="Y1147" i="6"/>
  <c r="Y1146" i="6"/>
  <c r="Y1145" i="6"/>
  <c r="Y1144" i="6"/>
  <c r="Y1143" i="6"/>
  <c r="Y1142" i="6"/>
  <c r="Y1141" i="6"/>
  <c r="Y1140" i="6"/>
  <c r="Y1139" i="6"/>
  <c r="Y1138" i="6"/>
  <c r="Y1137" i="6"/>
  <c r="Y1136" i="6"/>
  <c r="Y1135" i="6"/>
  <c r="Y1134" i="6"/>
  <c r="Y1133" i="6"/>
  <c r="Y1132" i="6"/>
  <c r="Y1131" i="6"/>
  <c r="Y1130" i="6"/>
  <c r="Y1129" i="6"/>
  <c r="Y1128" i="6"/>
  <c r="Y1127" i="6"/>
  <c r="Y1126" i="6"/>
  <c r="Y1125" i="6"/>
  <c r="Y1124" i="6"/>
  <c r="Y1123" i="6"/>
  <c r="Y1122" i="6"/>
  <c r="Y1121" i="6"/>
  <c r="Y1120" i="6"/>
  <c r="Y1119" i="6"/>
  <c r="Y1118" i="6"/>
  <c r="Y1117" i="6"/>
  <c r="Y1116" i="6"/>
  <c r="Y1115" i="6"/>
  <c r="Y1114" i="6"/>
  <c r="Y1113" i="6"/>
  <c r="Y1112" i="6"/>
  <c r="Y1111" i="6"/>
  <c r="Y1110" i="6"/>
  <c r="Y1109" i="6"/>
  <c r="Y1108" i="6"/>
  <c r="Y1107" i="6"/>
  <c r="Y1106" i="6"/>
  <c r="Y1105" i="6"/>
  <c r="Y1104" i="6"/>
  <c r="Y1103" i="6"/>
  <c r="Y1102" i="6"/>
  <c r="Y1101" i="6"/>
  <c r="Y1100" i="6"/>
  <c r="Y1099" i="6"/>
  <c r="Y1098" i="6"/>
  <c r="Y1097" i="6"/>
  <c r="Y1096" i="6"/>
  <c r="Y1095" i="6"/>
  <c r="Y1094" i="6"/>
  <c r="Y1093" i="6"/>
  <c r="Y1092" i="6"/>
  <c r="Y1091" i="6"/>
  <c r="Y1090" i="6"/>
  <c r="Y1089" i="6"/>
  <c r="Y1088" i="6"/>
  <c r="Y1087" i="6"/>
  <c r="Y1086" i="6"/>
  <c r="Y1085" i="6"/>
  <c r="Y1084" i="6"/>
  <c r="Y1083" i="6"/>
  <c r="Y1082" i="6"/>
  <c r="Y1081" i="6"/>
  <c r="Y1080" i="6"/>
  <c r="Y1079" i="6"/>
  <c r="Y1078" i="6"/>
  <c r="Y1077" i="6"/>
  <c r="Y1076" i="6"/>
  <c r="Y1075" i="6"/>
  <c r="Y1074" i="6"/>
  <c r="Y1073" i="6"/>
  <c r="Y1072" i="6"/>
  <c r="Y1071" i="6"/>
  <c r="Y1070" i="6"/>
  <c r="Y1069" i="6"/>
  <c r="Y1068" i="6"/>
  <c r="Y1067" i="6"/>
  <c r="Y1066" i="6"/>
  <c r="Y1065" i="6"/>
  <c r="Y1064" i="6"/>
  <c r="Y1063" i="6"/>
  <c r="Y1062" i="6"/>
  <c r="Y1061" i="6"/>
  <c r="Y1060" i="6"/>
  <c r="Y1059" i="6"/>
  <c r="Y1058" i="6"/>
  <c r="Y1057" i="6"/>
  <c r="Y1056" i="6"/>
  <c r="Y1055" i="6"/>
  <c r="Y1054" i="6"/>
  <c r="Y1053" i="6"/>
  <c r="Y1052" i="6"/>
  <c r="Y1051" i="6"/>
  <c r="Y1050" i="6"/>
  <c r="Y1049" i="6"/>
  <c r="Y1048" i="6"/>
  <c r="Y1047" i="6"/>
  <c r="Y1046" i="6"/>
  <c r="Y1045" i="6"/>
  <c r="Y1044" i="6"/>
  <c r="Y1043" i="6"/>
  <c r="Y1042" i="6"/>
  <c r="Y1041" i="6"/>
  <c r="Y1040" i="6"/>
  <c r="Y1039" i="6"/>
  <c r="Y1038" i="6"/>
  <c r="Y1037" i="6"/>
  <c r="Y1036" i="6"/>
  <c r="Y1035" i="6"/>
  <c r="Y1034" i="6"/>
  <c r="Y1033" i="6"/>
  <c r="Y1032" i="6"/>
  <c r="Y1031" i="6"/>
  <c r="Y1030" i="6"/>
  <c r="Y1029" i="6"/>
  <c r="Y1028" i="6"/>
  <c r="Y1027" i="6"/>
  <c r="Y1026" i="6"/>
  <c r="Y1025" i="6"/>
  <c r="Y1024" i="6"/>
  <c r="Y1023" i="6"/>
  <c r="Y1022" i="6"/>
  <c r="Y1021" i="6"/>
  <c r="Y1020" i="6"/>
  <c r="Y1019" i="6"/>
  <c r="Y1018" i="6"/>
  <c r="Y1017" i="6"/>
  <c r="Y1016" i="6"/>
  <c r="Y1015" i="6"/>
  <c r="Y1014" i="6"/>
  <c r="Y1013" i="6"/>
  <c r="Y1012" i="6"/>
  <c r="Y1011" i="6"/>
  <c r="Y1010" i="6"/>
  <c r="Y1009" i="6"/>
  <c r="Y1008" i="6"/>
  <c r="Y1007" i="6"/>
  <c r="Y1006" i="6"/>
  <c r="Y1005" i="6"/>
  <c r="Y1004" i="6"/>
  <c r="Y1003" i="6"/>
  <c r="Y1002" i="6"/>
  <c r="Y1001" i="6"/>
  <c r="Y1000" i="6"/>
  <c r="Y999" i="6"/>
  <c r="Y998" i="6"/>
  <c r="Y997" i="6"/>
  <c r="Y996" i="6"/>
  <c r="Y995" i="6"/>
  <c r="Y994" i="6"/>
  <c r="Y993" i="6"/>
  <c r="Y992" i="6"/>
  <c r="Y991" i="6"/>
  <c r="Y990" i="6"/>
  <c r="Y989" i="6"/>
  <c r="Y988" i="6"/>
  <c r="Y987" i="6"/>
  <c r="Y986" i="6"/>
  <c r="Y985" i="6"/>
  <c r="Y984" i="6"/>
  <c r="Y983" i="6"/>
  <c r="Y982" i="6"/>
  <c r="Y981" i="6"/>
  <c r="Y980" i="6"/>
  <c r="Y979" i="6"/>
  <c r="Y978" i="6"/>
  <c r="Y977" i="6"/>
  <c r="Y976" i="6"/>
  <c r="Y975" i="6"/>
  <c r="Y974" i="6"/>
  <c r="Y973" i="6"/>
  <c r="Y972" i="6"/>
  <c r="Y971" i="6"/>
  <c r="Y970" i="6"/>
  <c r="Y969" i="6"/>
  <c r="Y968" i="6"/>
  <c r="Y967" i="6"/>
  <c r="Y966" i="6"/>
  <c r="Y965" i="6"/>
  <c r="Y964" i="6"/>
  <c r="Y963" i="6"/>
  <c r="Y962" i="6"/>
  <c r="Y961" i="6"/>
  <c r="Y960" i="6"/>
  <c r="Y959" i="6"/>
  <c r="Y958" i="6"/>
  <c r="Y957" i="6"/>
  <c r="Y956" i="6"/>
  <c r="Y955" i="6"/>
  <c r="Y954" i="6"/>
  <c r="Y953" i="6"/>
  <c r="Y952" i="6"/>
  <c r="Y951" i="6"/>
  <c r="Y950" i="6"/>
  <c r="Y949" i="6"/>
  <c r="Y948" i="6"/>
  <c r="Y947" i="6"/>
  <c r="Y946" i="6"/>
  <c r="Y945" i="6"/>
  <c r="Y944" i="6"/>
  <c r="Y943" i="6"/>
  <c r="Y942" i="6"/>
  <c r="Y941" i="6"/>
  <c r="Y940" i="6"/>
  <c r="Y939" i="6"/>
  <c r="Y938" i="6"/>
  <c r="Y937" i="6"/>
  <c r="Y936" i="6"/>
  <c r="Y935" i="6"/>
  <c r="Y934" i="6"/>
  <c r="Y933" i="6"/>
  <c r="Y932" i="6"/>
  <c r="Y931" i="6"/>
  <c r="Y930" i="6"/>
  <c r="Y929" i="6"/>
  <c r="Y928" i="6"/>
  <c r="Y927" i="6"/>
  <c r="Y926" i="6"/>
  <c r="Y925" i="6"/>
  <c r="Y924" i="6"/>
  <c r="Y923" i="6"/>
  <c r="Y922" i="6"/>
  <c r="Y921" i="6"/>
  <c r="Y920" i="6"/>
  <c r="Y919" i="6"/>
  <c r="Y918" i="6"/>
  <c r="Y917" i="6"/>
  <c r="Y916" i="6"/>
  <c r="Y915" i="6"/>
  <c r="Y914" i="6"/>
  <c r="Y913" i="6"/>
  <c r="Y912" i="6"/>
  <c r="Y911" i="6"/>
  <c r="Y910" i="6"/>
  <c r="Y909" i="6"/>
  <c r="Y908" i="6"/>
  <c r="Y907" i="6"/>
  <c r="Y906" i="6"/>
  <c r="Y905" i="6"/>
  <c r="Y904" i="6"/>
  <c r="Y903" i="6"/>
  <c r="Y902" i="6"/>
  <c r="Y901" i="6"/>
  <c r="Y900" i="6"/>
  <c r="Y899" i="6"/>
  <c r="Y898" i="6"/>
  <c r="Y897" i="6"/>
  <c r="Y896" i="6"/>
  <c r="Y895" i="6"/>
  <c r="Y894" i="6"/>
  <c r="Y893" i="6"/>
  <c r="Y892" i="6"/>
  <c r="Y891" i="6"/>
  <c r="Y890" i="6"/>
  <c r="Y889" i="6"/>
  <c r="Y888" i="6"/>
  <c r="Y887" i="6"/>
  <c r="Y886" i="6"/>
  <c r="Y885" i="6"/>
  <c r="Y884" i="6"/>
  <c r="Y883" i="6"/>
  <c r="Y882" i="6"/>
  <c r="Y881" i="6"/>
  <c r="Y880" i="6"/>
  <c r="Y879" i="6"/>
  <c r="Y878" i="6"/>
  <c r="Y877" i="6"/>
  <c r="Y876" i="6"/>
  <c r="Y875" i="6"/>
  <c r="Y874" i="6"/>
  <c r="Y873" i="6"/>
  <c r="Y872" i="6"/>
  <c r="Y871" i="6"/>
  <c r="Y870" i="6"/>
  <c r="Y869" i="6"/>
  <c r="Y868" i="6"/>
  <c r="Y867" i="6"/>
  <c r="Y866" i="6"/>
  <c r="Y865" i="6"/>
  <c r="Y864" i="6"/>
  <c r="Y863" i="6"/>
  <c r="Y862" i="6"/>
  <c r="Y861" i="6"/>
  <c r="Y860" i="6"/>
  <c r="Y859" i="6"/>
  <c r="Y858" i="6"/>
  <c r="Y857" i="6"/>
  <c r="Y856" i="6"/>
  <c r="Y855" i="6"/>
  <c r="Y854" i="6"/>
  <c r="Y853" i="6"/>
  <c r="Y852" i="6"/>
  <c r="Y851" i="6"/>
  <c r="Y850" i="6"/>
  <c r="Y849" i="6"/>
  <c r="Y848" i="6"/>
  <c r="Y847" i="6"/>
  <c r="Y846" i="6"/>
  <c r="Y845" i="6"/>
  <c r="Y844" i="6"/>
  <c r="Y843" i="6"/>
  <c r="Y842" i="6"/>
  <c r="Y841" i="6"/>
  <c r="Y840" i="6"/>
  <c r="Y839" i="6"/>
  <c r="Y838" i="6"/>
  <c r="Y837" i="6"/>
  <c r="Y836" i="6"/>
  <c r="Y835" i="6"/>
  <c r="Y834" i="6"/>
  <c r="Y833" i="6"/>
  <c r="Y832" i="6"/>
  <c r="Y831" i="6"/>
  <c r="Y830" i="6"/>
  <c r="Y829" i="6"/>
  <c r="Y828" i="6"/>
  <c r="Y827" i="6"/>
  <c r="Y826" i="6"/>
  <c r="Y825" i="6"/>
  <c r="Y824" i="6"/>
  <c r="Y823" i="6"/>
  <c r="Y822" i="6"/>
  <c r="Y821" i="6"/>
  <c r="Y820" i="6"/>
  <c r="Y819" i="6"/>
  <c r="Y818" i="6"/>
  <c r="Y817" i="6"/>
  <c r="Y816" i="6"/>
  <c r="Y815" i="6"/>
  <c r="Y814" i="6"/>
  <c r="Y813" i="6"/>
  <c r="Y812" i="6"/>
  <c r="Y811" i="6"/>
  <c r="Y810" i="6"/>
  <c r="Y809" i="6"/>
  <c r="Y808" i="6"/>
  <c r="Y807" i="6"/>
  <c r="Y806" i="6"/>
  <c r="Y805" i="6"/>
  <c r="Y804" i="6"/>
  <c r="Y803" i="6"/>
  <c r="Y802" i="6"/>
  <c r="Y801" i="6"/>
  <c r="Y800" i="6"/>
  <c r="Y799" i="6"/>
  <c r="Y798" i="6"/>
  <c r="Y797" i="6"/>
  <c r="Y796" i="6"/>
  <c r="Y795" i="6"/>
  <c r="Y794" i="6"/>
  <c r="Y793" i="6"/>
  <c r="Y792" i="6"/>
  <c r="Y791" i="6"/>
  <c r="Y790" i="6"/>
  <c r="Y789" i="6"/>
  <c r="Y788" i="6"/>
  <c r="Y787" i="6"/>
  <c r="Y786" i="6"/>
  <c r="Y785" i="6"/>
  <c r="Y784" i="6"/>
  <c r="Y783" i="6"/>
  <c r="Y782" i="6"/>
  <c r="Y781" i="6"/>
  <c r="Y780" i="6"/>
  <c r="Y779" i="6"/>
  <c r="Y778" i="6"/>
  <c r="Y777" i="6"/>
  <c r="Y776" i="6"/>
  <c r="Y775" i="6"/>
  <c r="Y774" i="6"/>
  <c r="Y773" i="6"/>
  <c r="Y772" i="6"/>
  <c r="Y771" i="6"/>
  <c r="Y770" i="6"/>
  <c r="Y769" i="6"/>
  <c r="Y768" i="6"/>
  <c r="Y767" i="6"/>
  <c r="Y766" i="6"/>
  <c r="Y765" i="6"/>
  <c r="Y764" i="6"/>
  <c r="Y763" i="6"/>
  <c r="Y762" i="6"/>
  <c r="Y761" i="6"/>
  <c r="Y760" i="6"/>
  <c r="Y759" i="6"/>
  <c r="Y758" i="6"/>
  <c r="Y757" i="6"/>
  <c r="Y756" i="6"/>
  <c r="Y755" i="6"/>
  <c r="Y754" i="6"/>
  <c r="Y753" i="6"/>
  <c r="Y752" i="6"/>
  <c r="Y751" i="6"/>
  <c r="Y750" i="6"/>
  <c r="Y749" i="6"/>
  <c r="Y748" i="6"/>
  <c r="Y747" i="6"/>
  <c r="Y746" i="6"/>
  <c r="Y745" i="6"/>
  <c r="Y744" i="6"/>
  <c r="Y743" i="6"/>
  <c r="Y742" i="6"/>
  <c r="Y741" i="6"/>
  <c r="Y740" i="6"/>
  <c r="Y739" i="6"/>
  <c r="Y738" i="6"/>
  <c r="Y737" i="6"/>
  <c r="Y736" i="6"/>
  <c r="Y735" i="6"/>
  <c r="Y734" i="6"/>
  <c r="Y733" i="6"/>
  <c r="Y732" i="6"/>
  <c r="Y731" i="6"/>
  <c r="Y730" i="6"/>
  <c r="Y729" i="6"/>
  <c r="Y728" i="6"/>
  <c r="Y727" i="6"/>
  <c r="Y726" i="6"/>
  <c r="Y725" i="6"/>
  <c r="Y724" i="6"/>
  <c r="Y723" i="6"/>
  <c r="Y722" i="6"/>
  <c r="Y721" i="6"/>
  <c r="Y720" i="6"/>
  <c r="Y719" i="6"/>
  <c r="Y718" i="6"/>
  <c r="Y717" i="6"/>
  <c r="Y716" i="6"/>
  <c r="Y715" i="6"/>
  <c r="Y714" i="6"/>
  <c r="Y713" i="6"/>
  <c r="Y712" i="6"/>
  <c r="Y711" i="6"/>
  <c r="Y710" i="6"/>
  <c r="Y709" i="6"/>
  <c r="Y708" i="6"/>
  <c r="Y707" i="6"/>
  <c r="Y706" i="6"/>
  <c r="Y705" i="6"/>
  <c r="Y704" i="6"/>
  <c r="Y703" i="6"/>
  <c r="Y702" i="6"/>
  <c r="Y701" i="6"/>
  <c r="Y700" i="6"/>
  <c r="Y699" i="6"/>
  <c r="Y698" i="6"/>
  <c r="Y697" i="6"/>
  <c r="Y696" i="6"/>
  <c r="Y695" i="6"/>
  <c r="Y694" i="6"/>
  <c r="Y693" i="6"/>
  <c r="Y692" i="6"/>
  <c r="Y691" i="6"/>
  <c r="Y690" i="6"/>
  <c r="Y689" i="6"/>
  <c r="Y688" i="6"/>
  <c r="Y687" i="6"/>
  <c r="Y686" i="6"/>
  <c r="Y685" i="6"/>
  <c r="Y684" i="6"/>
  <c r="Y683" i="6"/>
  <c r="Y682" i="6"/>
  <c r="Y681" i="6"/>
  <c r="Y680" i="6"/>
  <c r="Y679" i="6"/>
  <c r="Y678" i="6"/>
  <c r="Y677" i="6"/>
  <c r="Y676" i="6"/>
  <c r="Y675" i="6"/>
  <c r="Y674" i="6"/>
  <c r="Y673" i="6"/>
  <c r="Y672" i="6"/>
  <c r="Y671" i="6"/>
  <c r="Y670" i="6"/>
  <c r="Y669" i="6"/>
  <c r="Y668" i="6"/>
  <c r="Y667" i="6"/>
  <c r="Y666" i="6"/>
  <c r="Y665" i="6"/>
  <c r="Y664" i="6"/>
  <c r="Y663" i="6"/>
  <c r="Y662" i="6"/>
  <c r="Y661" i="6"/>
  <c r="Y660" i="6"/>
  <c r="Y659" i="6"/>
  <c r="Y658" i="6"/>
  <c r="Y657" i="6"/>
  <c r="Y656" i="6"/>
  <c r="Y655" i="6"/>
  <c r="Y654" i="6"/>
  <c r="Y653" i="6"/>
  <c r="Y652" i="6"/>
  <c r="Y651" i="6"/>
  <c r="Y650" i="6"/>
  <c r="Y649" i="6"/>
  <c r="Y648" i="6"/>
  <c r="Y647" i="6"/>
  <c r="Y646" i="6"/>
  <c r="Y645" i="6"/>
  <c r="Y644" i="6"/>
  <c r="Y643" i="6"/>
  <c r="Y642" i="6"/>
  <c r="Y641" i="6"/>
  <c r="Y640" i="6"/>
  <c r="Y639" i="6"/>
  <c r="Y638" i="6"/>
  <c r="Y637" i="6"/>
  <c r="Y636" i="6"/>
  <c r="Y635" i="6"/>
  <c r="Y634" i="6"/>
  <c r="Y633" i="6"/>
  <c r="Y632" i="6"/>
  <c r="Y631" i="6"/>
  <c r="Y630" i="6"/>
  <c r="Y629" i="6"/>
  <c r="Y628" i="6"/>
  <c r="Y627" i="6"/>
  <c r="Y626" i="6"/>
  <c r="Y625" i="6"/>
  <c r="Y624" i="6"/>
  <c r="Y623" i="6"/>
  <c r="Y622" i="6"/>
  <c r="Y621" i="6"/>
  <c r="Y620" i="6"/>
  <c r="Y619" i="6"/>
  <c r="Y618" i="6"/>
  <c r="Y617" i="6"/>
  <c r="Y616" i="6"/>
  <c r="Y615" i="6"/>
  <c r="Y614" i="6"/>
  <c r="Y613" i="6"/>
  <c r="Y612" i="6"/>
  <c r="Y611" i="6"/>
  <c r="Y610" i="6"/>
  <c r="Y609" i="6"/>
  <c r="Y608" i="6"/>
  <c r="Y607" i="6"/>
  <c r="Y606" i="6"/>
  <c r="Y605" i="6"/>
  <c r="Y604" i="6"/>
  <c r="Y603" i="6"/>
  <c r="Y602" i="6"/>
  <c r="Y601" i="6"/>
  <c r="Y600" i="6"/>
  <c r="Y599" i="6"/>
  <c r="Y598" i="6"/>
  <c r="Y597" i="6"/>
  <c r="Y596" i="6"/>
  <c r="Y595" i="6"/>
  <c r="Y594" i="6"/>
  <c r="Y593" i="6"/>
  <c r="Y592" i="6"/>
  <c r="Y591" i="6"/>
  <c r="Y590" i="6"/>
  <c r="Y589" i="6"/>
  <c r="Y588" i="6"/>
  <c r="Y587" i="6"/>
  <c r="Y586" i="6"/>
  <c r="Y585" i="6"/>
  <c r="Y584" i="6"/>
  <c r="Y583" i="6"/>
  <c r="Y582" i="6"/>
  <c r="Y581" i="6"/>
  <c r="Y580" i="6"/>
  <c r="Y579" i="6"/>
  <c r="Y578" i="6"/>
  <c r="Y577" i="6"/>
  <c r="Y576" i="6"/>
  <c r="Y575" i="6"/>
  <c r="Y574" i="6"/>
  <c r="Y573" i="6"/>
  <c r="Y572" i="6"/>
  <c r="Y571" i="6"/>
  <c r="Y570" i="6"/>
  <c r="Y569" i="6"/>
  <c r="Y568" i="6"/>
  <c r="Y567" i="6"/>
  <c r="Y566" i="6"/>
  <c r="Y565" i="6"/>
  <c r="Y564" i="6"/>
  <c r="Y563" i="6"/>
  <c r="Y562" i="6"/>
  <c r="Y561" i="6"/>
  <c r="Y560" i="6"/>
  <c r="Y559" i="6"/>
  <c r="Y558" i="6"/>
  <c r="Y557" i="6"/>
  <c r="Y556" i="6"/>
  <c r="Y555" i="6"/>
  <c r="Y554" i="6"/>
  <c r="Y553" i="6"/>
  <c r="Y552" i="6"/>
  <c r="Y551" i="6"/>
  <c r="Y550" i="6"/>
  <c r="Y549" i="6"/>
  <c r="Y548" i="6"/>
  <c r="Y547" i="6"/>
  <c r="Y546" i="6"/>
  <c r="Y545" i="6"/>
  <c r="Y544" i="6"/>
  <c r="Y543" i="6"/>
  <c r="Y542" i="6"/>
  <c r="Y541" i="6"/>
  <c r="Y540" i="6"/>
  <c r="Y539" i="6"/>
  <c r="Y538" i="6"/>
  <c r="Y537" i="6"/>
  <c r="Y536" i="6"/>
  <c r="Y535" i="6"/>
  <c r="Y534" i="6"/>
  <c r="Y533" i="6"/>
  <c r="Y532" i="6"/>
  <c r="Y531" i="6"/>
  <c r="Y530" i="6"/>
  <c r="Y529" i="6"/>
  <c r="Y528" i="6"/>
  <c r="Y527" i="6"/>
  <c r="Y526" i="6"/>
  <c r="Y525" i="6"/>
  <c r="Y524" i="6"/>
  <c r="Y523" i="6"/>
  <c r="Y522" i="6"/>
  <c r="Y521" i="6"/>
  <c r="Y520" i="6"/>
  <c r="Y519" i="6"/>
  <c r="Y518" i="6"/>
  <c r="Y517" i="6"/>
  <c r="Y516" i="6"/>
  <c r="Y515" i="6"/>
  <c r="Y514" i="6"/>
  <c r="Y513" i="6"/>
  <c r="Y512" i="6"/>
  <c r="Y511" i="6"/>
  <c r="Y510" i="6"/>
  <c r="Y509" i="6"/>
  <c r="Y508" i="6"/>
  <c r="Y507" i="6"/>
  <c r="Y506" i="6"/>
  <c r="Y505" i="6"/>
  <c r="Y504" i="6"/>
  <c r="Y503" i="6"/>
  <c r="Y502" i="6"/>
  <c r="Y501" i="6"/>
  <c r="Y500" i="6"/>
  <c r="Y499" i="6"/>
  <c r="Y498" i="6"/>
  <c r="Y497" i="6"/>
  <c r="Y496" i="6"/>
  <c r="Y495" i="6"/>
  <c r="Y494" i="6"/>
  <c r="Y493" i="6"/>
  <c r="Y492" i="6"/>
  <c r="Y491" i="6"/>
  <c r="Y490" i="6"/>
  <c r="Y489" i="6"/>
  <c r="Y488" i="6"/>
  <c r="Y487" i="6"/>
  <c r="Y486" i="6"/>
  <c r="Y485" i="6"/>
  <c r="Y484" i="6"/>
  <c r="Y483" i="6"/>
  <c r="Y482" i="6"/>
  <c r="Y481" i="6"/>
  <c r="Y480" i="6"/>
  <c r="Y479" i="6"/>
  <c r="Y478" i="6"/>
  <c r="Y477" i="6"/>
  <c r="Y476" i="6"/>
  <c r="Y475" i="6"/>
  <c r="Y474" i="6"/>
  <c r="Y473" i="6"/>
  <c r="Y472" i="6"/>
  <c r="Y471" i="6"/>
  <c r="Y470" i="6"/>
  <c r="Y469" i="6"/>
  <c r="Y468" i="6"/>
  <c r="Y467" i="6"/>
  <c r="Y466" i="6"/>
  <c r="Y465" i="6"/>
  <c r="Y464" i="6"/>
  <c r="Y463" i="6"/>
  <c r="Y462" i="6"/>
  <c r="Y461" i="6"/>
  <c r="Y460" i="6"/>
  <c r="Y459" i="6"/>
  <c r="Y458" i="6"/>
  <c r="Y457" i="6"/>
  <c r="Y456" i="6"/>
  <c r="Y455" i="6"/>
  <c r="Y454" i="6"/>
  <c r="Y453" i="6"/>
  <c r="Y452" i="6"/>
  <c r="Y451" i="6"/>
  <c r="Y450" i="6"/>
  <c r="Y449" i="6"/>
  <c r="Y448" i="6"/>
  <c r="Y447" i="6"/>
  <c r="Y446" i="6"/>
  <c r="Y445" i="6"/>
  <c r="Y444" i="6"/>
  <c r="Y443" i="6"/>
  <c r="Y442" i="6"/>
  <c r="Y441" i="6"/>
  <c r="Y440" i="6"/>
  <c r="Y439" i="6"/>
  <c r="Y438" i="6"/>
  <c r="Y437" i="6"/>
  <c r="Y436" i="6"/>
  <c r="Y435" i="6"/>
  <c r="Y434" i="6"/>
  <c r="Y433" i="6"/>
  <c r="Y432" i="6"/>
  <c r="Y431" i="6"/>
  <c r="Y430" i="6"/>
  <c r="Y429" i="6"/>
  <c r="Y428" i="6"/>
  <c r="Y427" i="6"/>
  <c r="Y426" i="6"/>
  <c r="Y425" i="6"/>
  <c r="Y424" i="6"/>
  <c r="Y423" i="6"/>
  <c r="Y422" i="6"/>
  <c r="Y421" i="6"/>
  <c r="Y420" i="6"/>
  <c r="Y419" i="6"/>
  <c r="Y418" i="6"/>
  <c r="Y417" i="6"/>
  <c r="Y416" i="6"/>
  <c r="Y415" i="6"/>
  <c r="Y414" i="6"/>
  <c r="Y413" i="6"/>
  <c r="Y412" i="6"/>
  <c r="Y411" i="6"/>
  <c r="Y410" i="6"/>
  <c r="Y409" i="6"/>
  <c r="Y408" i="6"/>
  <c r="Y407" i="6"/>
  <c r="Y406" i="6"/>
  <c r="Y405" i="6"/>
  <c r="Y404" i="6"/>
  <c r="Y403" i="6"/>
  <c r="Y402" i="6"/>
  <c r="Y401" i="6"/>
  <c r="Y400" i="6"/>
  <c r="Y399" i="6"/>
  <c r="Y398" i="6"/>
  <c r="Y397" i="6"/>
  <c r="Y396" i="6"/>
  <c r="Y395" i="6"/>
  <c r="Y394" i="6"/>
  <c r="Y393" i="6"/>
  <c r="Y392" i="6"/>
  <c r="Y391" i="6"/>
  <c r="Y390" i="6"/>
  <c r="Y389" i="6"/>
  <c r="Y388" i="6"/>
  <c r="Y387" i="6"/>
  <c r="Y386" i="6"/>
  <c r="Y385" i="6"/>
  <c r="Y384" i="6"/>
  <c r="Y383" i="6"/>
  <c r="Y382" i="6"/>
  <c r="Y381" i="6"/>
  <c r="Y380" i="6"/>
  <c r="Y379" i="6"/>
  <c r="Y378" i="6"/>
  <c r="Y377" i="6"/>
  <c r="Y376" i="6"/>
  <c r="Y375" i="6"/>
  <c r="Y374" i="6"/>
  <c r="Y373" i="6"/>
  <c r="Y372" i="6"/>
  <c r="Y371" i="6"/>
  <c r="Y370" i="6"/>
  <c r="Y369" i="6"/>
  <c r="Y368" i="6"/>
  <c r="Y367" i="6"/>
  <c r="Y366" i="6"/>
  <c r="Y365" i="6"/>
  <c r="Y364" i="6"/>
  <c r="Y363" i="6"/>
  <c r="Y362" i="6"/>
  <c r="Y361" i="6"/>
  <c r="Y360" i="6"/>
  <c r="Y359" i="6"/>
  <c r="Y358" i="6"/>
  <c r="Y357" i="6"/>
  <c r="Y356" i="6"/>
  <c r="Y355" i="6"/>
  <c r="Y354" i="6"/>
  <c r="Y353" i="6"/>
  <c r="Y352" i="6"/>
  <c r="Y351" i="6"/>
  <c r="Y350" i="6"/>
  <c r="Y349" i="6"/>
  <c r="Y348" i="6"/>
  <c r="Y347" i="6"/>
  <c r="Y346" i="6"/>
  <c r="Y345" i="6"/>
  <c r="Y344" i="6"/>
  <c r="Y343" i="6"/>
  <c r="Y342" i="6"/>
  <c r="Y341" i="6"/>
  <c r="Y340" i="6"/>
  <c r="Y339" i="6"/>
  <c r="Y338" i="6"/>
  <c r="Y337" i="6"/>
  <c r="Y336" i="6"/>
  <c r="Y335" i="6"/>
  <c r="Y334" i="6"/>
  <c r="Y333" i="6"/>
  <c r="Y332" i="6"/>
  <c r="Y331" i="6"/>
  <c r="Y330" i="6"/>
  <c r="Y329" i="6"/>
  <c r="Y328" i="6"/>
  <c r="Y327" i="6"/>
  <c r="Y326" i="6"/>
  <c r="Y325" i="6"/>
  <c r="Y324" i="6"/>
  <c r="Y323" i="6"/>
  <c r="Y322" i="6"/>
  <c r="Y321" i="6"/>
  <c r="Y320" i="6"/>
  <c r="Y319" i="6"/>
  <c r="Y318" i="6"/>
  <c r="Y317" i="6"/>
  <c r="Y316" i="6"/>
  <c r="Y315" i="6"/>
  <c r="Y314" i="6"/>
  <c r="Y313" i="6"/>
  <c r="Y312" i="6"/>
  <c r="Y311" i="6"/>
  <c r="Y310" i="6"/>
  <c r="Y309" i="6"/>
  <c r="Y308" i="6"/>
  <c r="Y307" i="6"/>
  <c r="Y306" i="6"/>
  <c r="Y305" i="6"/>
  <c r="Y304" i="6"/>
  <c r="Y303" i="6"/>
  <c r="Y302" i="6"/>
  <c r="Y301" i="6"/>
  <c r="Y300" i="6"/>
  <c r="Y299" i="6"/>
  <c r="Y298" i="6"/>
  <c r="Y297" i="6"/>
  <c r="Y296" i="6"/>
  <c r="Y295" i="6"/>
  <c r="Y294" i="6"/>
  <c r="Y293" i="6"/>
  <c r="Y292" i="6"/>
  <c r="Y291" i="6"/>
  <c r="Y290" i="6"/>
  <c r="Y289" i="6"/>
  <c r="Y288" i="6"/>
  <c r="Y287" i="6"/>
  <c r="Y286" i="6"/>
  <c r="Y285" i="6"/>
  <c r="Y284" i="6"/>
  <c r="Y283" i="6"/>
  <c r="Y282" i="6"/>
  <c r="Y281" i="6"/>
  <c r="Y280" i="6"/>
  <c r="Y279" i="6"/>
  <c r="Y278" i="6"/>
  <c r="Y277" i="6"/>
  <c r="Y276" i="6"/>
  <c r="Y275" i="6"/>
  <c r="Y274" i="6"/>
  <c r="Y273" i="6"/>
  <c r="Y272" i="6"/>
  <c r="Y271" i="6"/>
  <c r="Y270" i="6"/>
  <c r="Y269" i="6"/>
  <c r="Y268" i="6"/>
  <c r="Y267" i="6"/>
  <c r="Y266" i="6"/>
  <c r="Y265" i="6"/>
  <c r="Y264" i="6"/>
  <c r="Y263" i="6"/>
  <c r="Y262" i="6"/>
  <c r="Y261" i="6"/>
  <c r="Y260" i="6"/>
  <c r="Y259" i="6"/>
  <c r="Y258" i="6"/>
  <c r="Y257" i="6"/>
  <c r="Y256" i="6"/>
  <c r="Y255" i="6"/>
  <c r="Y254" i="6"/>
  <c r="Y253" i="6"/>
  <c r="Y252" i="6"/>
  <c r="Y251" i="6"/>
  <c r="Y250" i="6"/>
  <c r="Y249" i="6"/>
  <c r="Y248" i="6"/>
  <c r="Y247" i="6"/>
  <c r="Y246" i="6"/>
  <c r="Y245" i="6"/>
  <c r="Y244" i="6"/>
  <c r="Y243" i="6"/>
  <c r="Y242" i="6"/>
  <c r="Y241" i="6"/>
  <c r="Y240" i="6"/>
  <c r="Y239" i="6"/>
  <c r="Y238" i="6"/>
  <c r="Y237" i="6"/>
  <c r="Y236" i="6"/>
  <c r="Y235" i="6"/>
  <c r="Y234" i="6"/>
  <c r="Y233" i="6"/>
  <c r="Y232" i="6"/>
  <c r="Y231" i="6"/>
  <c r="Y230" i="6"/>
  <c r="Y229" i="6"/>
  <c r="Y228" i="6"/>
  <c r="Y227" i="6"/>
  <c r="Y226" i="6"/>
  <c r="Y225" i="6"/>
  <c r="Y224" i="6"/>
  <c r="Y223" i="6"/>
  <c r="Y222" i="6"/>
  <c r="Y221" i="6"/>
  <c r="Y220" i="6"/>
  <c r="Y219" i="6"/>
  <c r="Y218" i="6"/>
  <c r="Y217" i="6"/>
  <c r="Y216" i="6"/>
  <c r="Y215" i="6"/>
  <c r="Y214" i="6"/>
  <c r="Y213" i="6"/>
  <c r="Y212" i="6"/>
  <c r="Y211" i="6"/>
  <c r="Y210" i="6"/>
  <c r="Y209" i="6"/>
  <c r="Y208" i="6"/>
  <c r="Y207" i="6"/>
  <c r="Y206" i="6"/>
  <c r="Y205" i="6"/>
  <c r="Y204" i="6"/>
  <c r="Y203" i="6"/>
  <c r="Y202" i="6"/>
  <c r="Y201" i="6"/>
  <c r="Y200" i="6"/>
  <c r="Y199" i="6"/>
  <c r="Y198" i="6"/>
  <c r="Y197" i="6"/>
  <c r="Y196" i="6"/>
  <c r="Y195" i="6"/>
  <c r="Y194" i="6"/>
  <c r="Y193" i="6"/>
  <c r="Y192" i="6"/>
  <c r="Y191" i="6"/>
  <c r="Y190" i="6"/>
  <c r="Y189" i="6"/>
  <c r="Y188" i="6"/>
  <c r="Y187" i="6"/>
  <c r="Y186" i="6"/>
  <c r="Y185" i="6"/>
  <c r="Y184" i="6"/>
  <c r="Y183" i="6"/>
  <c r="Y182" i="6"/>
  <c r="Y181" i="6"/>
  <c r="Y180" i="6"/>
  <c r="Y179" i="6"/>
  <c r="Y178" i="6"/>
  <c r="Y177" i="6"/>
  <c r="Y176" i="6"/>
  <c r="Y175" i="6"/>
  <c r="Y174" i="6"/>
  <c r="Y173" i="6"/>
  <c r="Y172" i="6"/>
  <c r="Y171" i="6"/>
  <c r="Y170" i="6"/>
  <c r="Y169" i="6"/>
  <c r="Y168" i="6"/>
  <c r="Y167" i="6"/>
  <c r="Y166" i="6"/>
  <c r="Y165" i="6"/>
  <c r="Y164" i="6"/>
  <c r="Y163" i="6"/>
  <c r="Y162" i="6"/>
  <c r="Y161" i="6"/>
  <c r="Y160" i="6"/>
  <c r="Y159" i="6"/>
  <c r="Y158" i="6"/>
  <c r="Y157" i="6"/>
  <c r="Y156" i="6"/>
  <c r="Y155" i="6"/>
  <c r="Y154" i="6"/>
  <c r="Y153" i="6"/>
  <c r="Y152" i="6"/>
  <c r="Y151" i="6"/>
  <c r="Y150" i="6"/>
  <c r="Y149" i="6"/>
  <c r="Y148" i="6"/>
  <c r="Y147" i="6"/>
  <c r="Y146" i="6"/>
  <c r="Y145" i="6"/>
  <c r="Y144" i="6"/>
  <c r="Y143" i="6"/>
  <c r="Y142" i="6"/>
  <c r="Y141" i="6"/>
  <c r="Y140" i="6"/>
  <c r="Y139" i="6"/>
  <c r="Y138" i="6"/>
  <c r="Y137" i="6"/>
  <c r="Y136" i="6"/>
  <c r="Y135" i="6"/>
  <c r="Y134" i="6"/>
  <c r="Y133" i="6"/>
  <c r="Y132" i="6"/>
  <c r="Y131" i="6"/>
  <c r="Y130" i="6"/>
  <c r="Y129" i="6"/>
  <c r="Y128" i="6"/>
  <c r="Y127" i="6"/>
  <c r="Y126" i="6"/>
  <c r="Y125" i="6"/>
  <c r="Y124" i="6"/>
  <c r="Y123" i="6"/>
  <c r="Y122" i="6"/>
  <c r="Y121" i="6"/>
  <c r="Y120" i="6"/>
  <c r="Y119" i="6"/>
  <c r="Y118" i="6"/>
  <c r="Y117" i="6"/>
  <c r="Y116" i="6"/>
  <c r="Y115" i="6"/>
  <c r="Y114" i="6"/>
  <c r="Y113" i="6"/>
  <c r="Y112" i="6"/>
  <c r="Y111" i="6"/>
  <c r="Y110" i="6"/>
  <c r="Y109" i="6"/>
  <c r="Y108" i="6"/>
  <c r="Y107" i="6"/>
  <c r="Y106" i="6"/>
  <c r="Y105" i="6"/>
  <c r="Y104" i="6"/>
  <c r="Y103" i="6"/>
  <c r="Y102" i="6"/>
  <c r="Y101" i="6"/>
  <c r="Y100" i="6"/>
  <c r="Y99" i="6"/>
  <c r="Y98" i="6"/>
  <c r="Y97" i="6"/>
  <c r="Y96" i="6"/>
  <c r="Y95" i="6"/>
  <c r="Y94" i="6"/>
  <c r="Y93" i="6"/>
  <c r="Y92" i="6"/>
  <c r="Y91" i="6"/>
  <c r="Y90" i="6"/>
  <c r="Y89" i="6"/>
  <c r="Y88" i="6"/>
  <c r="Y87" i="6"/>
  <c r="Y86" i="6"/>
  <c r="Y85" i="6"/>
  <c r="Y84" i="6"/>
  <c r="Y83" i="6"/>
  <c r="Y82" i="6"/>
  <c r="Y81" i="6"/>
  <c r="Y80" i="6"/>
  <c r="Y79" i="6"/>
  <c r="Y78" i="6"/>
  <c r="Y77" i="6"/>
  <c r="Y76" i="6"/>
  <c r="Y75" i="6"/>
  <c r="Y74" i="6"/>
  <c r="Y73" i="6"/>
  <c r="Y72" i="6"/>
  <c r="Y71" i="6"/>
  <c r="Y70" i="6"/>
  <c r="Y69" i="6"/>
  <c r="Y68" i="6"/>
  <c r="Y67" i="6"/>
  <c r="Y66" i="6"/>
  <c r="Y65" i="6"/>
  <c r="Y64" i="6"/>
  <c r="Y63" i="6"/>
  <c r="Y62" i="6"/>
  <c r="Y61" i="6"/>
  <c r="Y60" i="6"/>
  <c r="Y59" i="6"/>
  <c r="Y58" i="6"/>
  <c r="Y57" i="6"/>
  <c r="Y56" i="6"/>
  <c r="Y55" i="6"/>
  <c r="Y54" i="6"/>
  <c r="Y53" i="6"/>
  <c r="Y52" i="6"/>
  <c r="Y51" i="6"/>
  <c r="Y50" i="6"/>
  <c r="Y49" i="6"/>
  <c r="Y48" i="6"/>
  <c r="Y47" i="6"/>
  <c r="Y46" i="6"/>
  <c r="Y45" i="6"/>
  <c r="Y44" i="6"/>
  <c r="Y43" i="6"/>
  <c r="Y42" i="6"/>
  <c r="Y41" i="6"/>
  <c r="Y40" i="6"/>
  <c r="Y39" i="6"/>
  <c r="Y38" i="6"/>
  <c r="Y37" i="6"/>
  <c r="Y36" i="6"/>
  <c r="Y35" i="6"/>
  <c r="Y34" i="6"/>
  <c r="Y33" i="6"/>
  <c r="Y32" i="6"/>
  <c r="Y31" i="6"/>
  <c r="Y30" i="6"/>
  <c r="Y29" i="6"/>
  <c r="Y28" i="6"/>
  <c r="Y27" i="6"/>
  <c r="Y26" i="6"/>
  <c r="Y25" i="6"/>
  <c r="Y24" i="6"/>
  <c r="Y23" i="6"/>
  <c r="Y22" i="6"/>
  <c r="Y21" i="6"/>
  <c r="Y20" i="6"/>
  <c r="Y19" i="6"/>
  <c r="Y18" i="6"/>
  <c r="Y17" i="6"/>
  <c r="Y16" i="6"/>
  <c r="Y15" i="6"/>
  <c r="Y14" i="6"/>
  <c r="Y13" i="6"/>
  <c r="Y12" i="6"/>
  <c r="Y11" i="6"/>
  <c r="Y10" i="6"/>
  <c r="Y9" i="6"/>
  <c r="Y8" i="6"/>
  <c r="Y7" i="6"/>
  <c r="Y6" i="6"/>
  <c r="Y5" i="6"/>
  <c r="Y4" i="6"/>
  <c r="L79" i="5"/>
  <c r="S87" i="14" s="1"/>
  <c r="T87" i="14" s="1"/>
  <c r="K79" i="5"/>
  <c r="R87" i="14" s="1"/>
  <c r="L78" i="5"/>
  <c r="S86" i="14" s="1"/>
  <c r="K78" i="5"/>
  <c r="R86" i="14" s="1"/>
  <c r="L77" i="5"/>
  <c r="S49" i="14" s="1"/>
  <c r="T49" i="14" s="1"/>
  <c r="K77" i="5"/>
  <c r="R49" i="14" s="1"/>
  <c r="L76" i="5"/>
  <c r="K76" i="5"/>
  <c r="L75" i="5"/>
  <c r="K75" i="5"/>
  <c r="L74" i="5"/>
  <c r="K74" i="5"/>
  <c r="L73" i="5"/>
  <c r="K73" i="5"/>
  <c r="L72" i="5"/>
  <c r="S55" i="14" s="1"/>
  <c r="T55" i="14" s="1"/>
  <c r="K72" i="5"/>
  <c r="R55" i="14" s="1"/>
  <c r="L71" i="5"/>
  <c r="S85" i="14" s="1"/>
  <c r="T85" i="14" s="1"/>
  <c r="K71" i="5"/>
  <c r="R85" i="14" s="1"/>
  <c r="L70" i="5"/>
  <c r="S84" i="14" s="1"/>
  <c r="K70" i="5"/>
  <c r="R84" i="14" s="1"/>
  <c r="L69" i="5"/>
  <c r="K69" i="5"/>
  <c r="L68" i="5"/>
  <c r="K68" i="5"/>
  <c r="L67" i="5"/>
  <c r="K67" i="5"/>
  <c r="L66" i="5"/>
  <c r="K66" i="5"/>
  <c r="L65" i="5"/>
  <c r="S93" i="14" s="1"/>
  <c r="T93" i="14" s="1"/>
  <c r="K65" i="5"/>
  <c r="R93" i="14" s="1"/>
  <c r="L64" i="5"/>
  <c r="S94" i="14" s="1"/>
  <c r="T94" i="14" s="1"/>
  <c r="K64" i="5"/>
  <c r="R94" i="14" s="1"/>
  <c r="L63" i="5"/>
  <c r="S83" i="14" s="1"/>
  <c r="T83" i="14" s="1"/>
  <c r="K63" i="5"/>
  <c r="R83" i="14" s="1"/>
  <c r="L62" i="5"/>
  <c r="S82" i="14" s="1"/>
  <c r="K62" i="5"/>
  <c r="R82" i="14" s="1"/>
  <c r="L61" i="5"/>
  <c r="K61" i="5"/>
  <c r="L60" i="5"/>
  <c r="K60" i="5"/>
  <c r="L59" i="5"/>
  <c r="S70" i="14" s="1"/>
  <c r="T70" i="14" s="1"/>
  <c r="K59" i="5"/>
  <c r="R70" i="14" s="1"/>
  <c r="L58" i="5"/>
  <c r="S69" i="14" s="1"/>
  <c r="K58" i="5"/>
  <c r="R69" i="14" s="1"/>
  <c r="L57" i="5"/>
  <c r="S68" i="14" s="1"/>
  <c r="T68" i="14" s="1"/>
  <c r="K57" i="5"/>
  <c r="R68" i="14" s="1"/>
  <c r="L56" i="5"/>
  <c r="S40" i="14" s="1"/>
  <c r="T40" i="14" s="1"/>
  <c r="K56" i="5"/>
  <c r="R40" i="14" s="1"/>
  <c r="L55" i="5"/>
  <c r="S97" i="14" s="1"/>
  <c r="T97" i="14" s="1"/>
  <c r="K55" i="5"/>
  <c r="R97" i="14" s="1"/>
  <c r="L54" i="5"/>
  <c r="K54" i="5"/>
  <c r="L53" i="5"/>
  <c r="S81" i="14" s="1"/>
  <c r="T81" i="14" s="1"/>
  <c r="K53" i="5"/>
  <c r="R81" i="14" s="1"/>
  <c r="L52" i="5"/>
  <c r="S79" i="14" s="1"/>
  <c r="T79" i="14" s="1"/>
  <c r="K52" i="5"/>
  <c r="R79" i="14" s="1"/>
  <c r="L51" i="5"/>
  <c r="S80" i="14" s="1"/>
  <c r="T80" i="14" s="1"/>
  <c r="K51" i="5"/>
  <c r="R80" i="14" s="1"/>
  <c r="L50" i="5"/>
  <c r="K50" i="5"/>
  <c r="L49" i="5"/>
  <c r="K49" i="5"/>
  <c r="L48" i="5"/>
  <c r="S37" i="14" s="1"/>
  <c r="T37" i="14" s="1"/>
  <c r="K48" i="5"/>
  <c r="R37" i="14" s="1"/>
  <c r="L47" i="5"/>
  <c r="K47" i="5"/>
  <c r="L46" i="5"/>
  <c r="K46" i="5"/>
  <c r="L45" i="5"/>
  <c r="K45" i="5"/>
  <c r="L44" i="5"/>
  <c r="K44" i="5"/>
  <c r="L43" i="5"/>
  <c r="S66" i="14" s="1"/>
  <c r="T66" i="14" s="1"/>
  <c r="K43" i="5"/>
  <c r="R66" i="14" s="1"/>
  <c r="L42" i="5"/>
  <c r="K42" i="5"/>
  <c r="L41" i="5"/>
  <c r="K41" i="5"/>
  <c r="L40" i="5"/>
  <c r="S54" i="14" s="1"/>
  <c r="T54" i="14" s="1"/>
  <c r="K40" i="5"/>
  <c r="R54" i="14" s="1"/>
  <c r="L39" i="5"/>
  <c r="K39" i="5"/>
  <c r="L38" i="5"/>
  <c r="S52" i="14" s="1"/>
  <c r="K38" i="5"/>
  <c r="R52" i="14" s="1"/>
  <c r="L37" i="5"/>
  <c r="S67" i="14" s="1"/>
  <c r="T67" i="14" s="1"/>
  <c r="K37" i="5"/>
  <c r="R67" i="14" s="1"/>
  <c r="L36" i="5"/>
  <c r="S53" i="14" s="1"/>
  <c r="T53" i="14" s="1"/>
  <c r="K36" i="5"/>
  <c r="R53" i="14" s="1"/>
  <c r="L35" i="5"/>
  <c r="K35" i="5"/>
  <c r="L34" i="5"/>
  <c r="K34" i="5"/>
  <c r="L33" i="5"/>
  <c r="S61" i="14" s="1"/>
  <c r="T61" i="14" s="1"/>
  <c r="K33" i="5"/>
  <c r="R61" i="14" s="1"/>
  <c r="L32" i="5"/>
  <c r="K32" i="5"/>
  <c r="L31" i="5"/>
  <c r="S14" i="14" s="1"/>
  <c r="T14" i="14" s="1"/>
  <c r="K31" i="5"/>
  <c r="R14" i="14" s="1"/>
  <c r="L30" i="5"/>
  <c r="K30" i="5"/>
  <c r="L29" i="5"/>
  <c r="S33" i="14" s="1"/>
  <c r="T33" i="14" s="1"/>
  <c r="K29" i="5"/>
  <c r="R33" i="14" s="1"/>
  <c r="L28" i="5"/>
  <c r="S43" i="14" s="1"/>
  <c r="K28" i="5"/>
  <c r="R43" i="14" s="1"/>
  <c r="L27" i="5"/>
  <c r="S65" i="14" s="1"/>
  <c r="T65" i="14" s="1"/>
  <c r="K27" i="5"/>
  <c r="R65" i="14" s="1"/>
  <c r="L26" i="5"/>
  <c r="S50" i="14" s="1"/>
  <c r="K26" i="5"/>
  <c r="R50" i="14" s="1"/>
  <c r="L25" i="5"/>
  <c r="S24" i="14" s="1"/>
  <c r="T24" i="14" s="1"/>
  <c r="K25" i="5"/>
  <c r="R24" i="14" s="1"/>
  <c r="L24" i="5"/>
  <c r="S22" i="14" s="1"/>
  <c r="K24" i="5"/>
  <c r="R22" i="14" s="1"/>
  <c r="L23" i="5"/>
  <c r="S13" i="14" s="1"/>
  <c r="T13" i="14" s="1"/>
  <c r="K23" i="5"/>
  <c r="R13" i="14" s="1"/>
  <c r="L22" i="5"/>
  <c r="K22" i="5"/>
  <c r="L21" i="5"/>
  <c r="S15" i="14" s="1"/>
  <c r="T15" i="14" s="1"/>
  <c r="K21" i="5"/>
  <c r="R15" i="14" s="1"/>
  <c r="L20" i="5"/>
  <c r="S16" i="14" s="1"/>
  <c r="K20" i="5"/>
  <c r="R16" i="14" s="1"/>
  <c r="L19" i="5"/>
  <c r="S21" i="14" s="1"/>
  <c r="T21" i="14" s="1"/>
  <c r="K19" i="5"/>
  <c r="R21" i="14" s="1"/>
  <c r="L18" i="5"/>
  <c r="S23" i="14" s="1"/>
  <c r="K18" i="5"/>
  <c r="R23" i="14" s="1"/>
  <c r="L17" i="5"/>
  <c r="K17" i="5"/>
  <c r="L16" i="5"/>
  <c r="S6" i="14" s="1"/>
  <c r="K16" i="5"/>
  <c r="R6" i="14" s="1"/>
  <c r="L15" i="5"/>
  <c r="S39" i="14" s="1"/>
  <c r="T39" i="14" s="1"/>
  <c r="K15" i="5"/>
  <c r="R39" i="14" s="1"/>
  <c r="L14" i="5"/>
  <c r="S51" i="14" s="1"/>
  <c r="K14" i="5"/>
  <c r="R51" i="14" s="1"/>
  <c r="L13" i="5"/>
  <c r="S48" i="14" s="1"/>
  <c r="L12" i="5"/>
  <c r="S47" i="14" s="1"/>
  <c r="K12" i="5"/>
  <c r="R47" i="14" s="1"/>
  <c r="L11" i="5"/>
  <c r="S46" i="14" s="1"/>
  <c r="T46" i="14" s="1"/>
  <c r="K11" i="5"/>
  <c r="R46" i="14" s="1"/>
  <c r="L10" i="5"/>
  <c r="S99" i="14" s="1"/>
  <c r="T99" i="14" s="1"/>
  <c r="K10" i="5"/>
  <c r="R99" i="14" s="1"/>
  <c r="L9" i="5"/>
  <c r="S45" i="14" s="1"/>
  <c r="K9" i="5"/>
  <c r="R45" i="14" s="1"/>
  <c r="L8" i="5"/>
  <c r="S17" i="14" s="1"/>
  <c r="K8" i="5"/>
  <c r="R17" i="14" s="1"/>
  <c r="L7" i="5"/>
  <c r="S18" i="14" s="1"/>
  <c r="T18" i="14" s="1"/>
  <c r="K7" i="5"/>
  <c r="R18" i="14" s="1"/>
  <c r="L6" i="5"/>
  <c r="K6" i="5"/>
  <c r="L5" i="5"/>
  <c r="S44" i="14" s="1"/>
  <c r="K5" i="5"/>
  <c r="R44" i="14" s="1"/>
  <c r="L4" i="5"/>
  <c r="S34" i="14" s="1"/>
  <c r="K4" i="5"/>
  <c r="R34" i="14" s="1"/>
  <c r="L3" i="5"/>
  <c r="S98" i="14" s="1"/>
  <c r="T98" i="14" s="1"/>
  <c r="K3" i="5"/>
  <c r="R98" i="14" s="1"/>
  <c r="R92" i="14" l="1"/>
  <c r="R88" i="14"/>
  <c r="R56" i="14"/>
  <c r="R58" i="14"/>
  <c r="R26" i="14"/>
  <c r="R25" i="14"/>
  <c r="R30" i="14"/>
  <c r="R29" i="14"/>
  <c r="R77" i="14"/>
  <c r="R78" i="14"/>
  <c r="R20" i="14"/>
  <c r="R19" i="14"/>
  <c r="AG74" i="10"/>
  <c r="AR31" i="10"/>
  <c r="AL40" i="10"/>
  <c r="AP14" i="10"/>
  <c r="AM58" i="10"/>
  <c r="AJ76" i="10"/>
  <c r="AG76" i="10"/>
  <c r="AO45" i="10"/>
  <c r="S42" i="14"/>
  <c r="S41" i="14"/>
  <c r="T45" i="14"/>
  <c r="R5" i="14"/>
  <c r="R4" i="14"/>
  <c r="T51" i="14"/>
  <c r="T23" i="14"/>
  <c r="S92" i="14"/>
  <c r="T92" i="14" s="1"/>
  <c r="S88" i="14"/>
  <c r="T88" i="14" s="1"/>
  <c r="T50" i="14"/>
  <c r="S58" i="14"/>
  <c r="T58" i="14" s="1"/>
  <c r="S56" i="14"/>
  <c r="T56" i="14" s="1"/>
  <c r="T52" i="14"/>
  <c r="S26" i="14"/>
  <c r="T26" i="14" s="1"/>
  <c r="S25" i="14"/>
  <c r="T25" i="14" s="1"/>
  <c r="S30" i="14"/>
  <c r="T30" i="14" s="1"/>
  <c r="S29" i="14"/>
  <c r="T29" i="14" s="1"/>
  <c r="T69" i="14"/>
  <c r="T82" i="14"/>
  <c r="S78" i="14"/>
  <c r="T78" i="14" s="1"/>
  <c r="S77" i="14"/>
  <c r="T77" i="14" s="1"/>
  <c r="T84" i="14"/>
  <c r="S20" i="14"/>
  <c r="T20" i="14" s="1"/>
  <c r="S19" i="14"/>
  <c r="T19" i="14" s="1"/>
  <c r="T86" i="14"/>
  <c r="AS58" i="10"/>
  <c r="AP58" i="10"/>
  <c r="AJ73" i="10"/>
  <c r="AS74" i="10"/>
  <c r="AL58" i="10"/>
  <c r="AO36" i="10"/>
  <c r="AG30" i="10"/>
  <c r="AO13" i="10"/>
  <c r="AO71" i="10"/>
  <c r="AM68" i="10"/>
  <c r="T44" i="14"/>
  <c r="S5" i="14"/>
  <c r="T5" i="14" s="1"/>
  <c r="S4" i="14"/>
  <c r="T4" i="14" s="1"/>
  <c r="R2" i="14"/>
  <c r="R3" i="14"/>
  <c r="R63" i="14"/>
  <c r="R62" i="14"/>
  <c r="R64" i="14"/>
  <c r="R36" i="14"/>
  <c r="R35" i="14"/>
  <c r="R75" i="14"/>
  <c r="R76" i="14"/>
  <c r="R10" i="14"/>
  <c r="R9" i="14"/>
  <c r="AS45" i="10"/>
  <c r="AL39" i="10"/>
  <c r="AP71" i="10"/>
  <c r="AU30" i="10"/>
  <c r="AG68" i="10"/>
  <c r="AF49" i="10"/>
  <c r="AP48" i="10"/>
  <c r="AI45" i="10"/>
  <c r="AS76" i="10"/>
  <c r="S2" i="14"/>
  <c r="T2" i="14" s="1"/>
  <c r="S3" i="14"/>
  <c r="T3" i="14" s="1"/>
  <c r="S63" i="14"/>
  <c r="T63" i="14" s="1"/>
  <c r="S62" i="14"/>
  <c r="T62" i="14" s="1"/>
  <c r="S64" i="14"/>
  <c r="T64" i="14" s="1"/>
  <c r="S36" i="14"/>
  <c r="T36" i="14" s="1"/>
  <c r="S35" i="14"/>
  <c r="T35" i="14" s="1"/>
  <c r="S75" i="14"/>
  <c r="T75" i="14" s="1"/>
  <c r="S76" i="14"/>
  <c r="T76" i="14" s="1"/>
  <c r="S10" i="14"/>
  <c r="T10" i="14" s="1"/>
  <c r="S9" i="14"/>
  <c r="T9" i="14" s="1"/>
  <c r="AL75" i="10"/>
  <c r="AO58" i="10"/>
  <c r="AF39" i="10"/>
  <c r="AF71" i="10"/>
  <c r="AG71" i="10"/>
  <c r="AL76" i="10"/>
  <c r="AF40" i="10"/>
  <c r="AF13" i="10"/>
  <c r="AI30" i="10"/>
  <c r="AO49" i="10"/>
  <c r="AU68" i="10"/>
  <c r="S8" i="14"/>
  <c r="S7" i="14"/>
  <c r="S32" i="14"/>
  <c r="S31" i="14"/>
  <c r="S71" i="14"/>
  <c r="S72" i="14"/>
  <c r="R59" i="14"/>
  <c r="R60" i="14"/>
  <c r="R28" i="14"/>
  <c r="R27" i="14"/>
  <c r="R73" i="14"/>
  <c r="R74" i="14"/>
  <c r="R12" i="14"/>
  <c r="R11" i="14"/>
  <c r="AO43" i="10"/>
  <c r="AO39" i="10"/>
  <c r="AR39" i="10"/>
  <c r="AP75" i="10"/>
  <c r="AS71" i="10"/>
  <c r="AG31" i="10"/>
  <c r="AG14" i="10"/>
  <c r="AR48" i="10"/>
  <c r="AO40" i="10"/>
  <c r="AJ48" i="10"/>
  <c r="T6" i="14"/>
  <c r="T16" i="14"/>
  <c r="T22" i="14"/>
  <c r="T43" i="14"/>
  <c r="S59" i="14"/>
  <c r="T59" i="14" s="1"/>
  <c r="S60" i="14"/>
  <c r="T60" i="14" s="1"/>
  <c r="S28" i="14"/>
  <c r="T28" i="14" s="1"/>
  <c r="S27" i="14"/>
  <c r="T27" i="14" s="1"/>
  <c r="S74" i="14"/>
  <c r="T74" i="14" s="1"/>
  <c r="S73" i="14"/>
  <c r="T73" i="14" s="1"/>
  <c r="S12" i="14"/>
  <c r="T12" i="14" s="1"/>
  <c r="S11" i="14"/>
  <c r="T11" i="14" s="1"/>
  <c r="AP74" i="10"/>
  <c r="AG73" i="10"/>
  <c r="AL31" i="10"/>
  <c r="AF43" i="10"/>
  <c r="AF75" i="10"/>
  <c r="AG43" i="10"/>
  <c r="AF58" i="10"/>
  <c r="AG58" i="10"/>
  <c r="AV45" i="10"/>
  <c r="AP70" i="10"/>
  <c r="AL49" i="10"/>
  <c r="AU31" i="10"/>
  <c r="AO69" i="10"/>
  <c r="AR13" i="10"/>
  <c r="AG40" i="10"/>
  <c r="T34" i="14"/>
  <c r="T17" i="14"/>
  <c r="T47" i="14"/>
  <c r="R8" i="14"/>
  <c r="R7" i="14"/>
  <c r="R32" i="14"/>
  <c r="R31" i="14"/>
  <c r="R42" i="14"/>
  <c r="R41" i="14"/>
  <c r="R71" i="14"/>
  <c r="R72" i="14"/>
  <c r="AB974" i="6"/>
  <c r="AB1294" i="6"/>
  <c r="AB1470" i="6"/>
  <c r="AB1744" i="6"/>
  <c r="AP13" i="10"/>
  <c r="AL30" i="10"/>
  <c r="AR43" i="10"/>
  <c r="AO76" i="10"/>
  <c r="AJ45" i="10"/>
  <c r="AR49" i="10"/>
  <c r="AU75" i="10"/>
  <c r="AS48" i="10"/>
  <c r="AB25" i="5"/>
  <c r="AH25" i="5" s="1"/>
  <c r="AB22" i="6"/>
  <c r="AC22" i="6" s="1"/>
  <c r="AD22" i="6" s="1"/>
  <c r="AB62" i="6"/>
  <c r="AC62" i="6" s="1"/>
  <c r="AD62" i="6" s="1"/>
  <c r="AB102" i="6"/>
  <c r="AC102" i="6" s="1"/>
  <c r="AD102" i="6" s="1"/>
  <c r="AB134" i="6"/>
  <c r="AC134" i="6" s="1"/>
  <c r="AD134" i="6" s="1"/>
  <c r="AB166" i="6"/>
  <c r="AC166" i="6" s="1"/>
  <c r="AD166" i="6" s="1"/>
  <c r="AB214" i="6"/>
  <c r="AC214" i="6" s="1"/>
  <c r="AD214" i="6" s="1"/>
  <c r="AB254" i="6"/>
  <c r="AC254" i="6" s="1"/>
  <c r="AD254" i="6" s="1"/>
  <c r="AB278" i="6"/>
  <c r="AC278" i="6" s="1"/>
  <c r="AD278" i="6" s="1"/>
  <c r="AB302" i="6"/>
  <c r="AC302" i="6" s="1"/>
  <c r="AD302" i="6" s="1"/>
  <c r="AB334" i="6"/>
  <c r="AC334" i="6" s="1"/>
  <c r="AD334" i="6" s="1"/>
  <c r="AB350" i="6"/>
  <c r="AC350" i="6" s="1"/>
  <c r="AD350" i="6" s="1"/>
  <c r="AB366" i="6"/>
  <c r="AC366" i="6" s="1"/>
  <c r="AD366" i="6" s="1"/>
  <c r="AB382" i="6"/>
  <c r="AC382" i="6" s="1"/>
  <c r="AD382" i="6" s="1"/>
  <c r="AB398" i="6"/>
  <c r="AC398" i="6" s="1"/>
  <c r="AD398" i="6" s="1"/>
  <c r="AC422" i="6"/>
  <c r="AD422" i="6" s="1"/>
  <c r="AB422" i="6"/>
  <c r="AB438" i="6"/>
  <c r="AC438" i="6" s="1"/>
  <c r="AD438" i="6" s="1"/>
  <c r="AB454" i="6"/>
  <c r="AC454" i="6" s="1"/>
  <c r="AD454" i="6" s="1"/>
  <c r="AB478" i="6"/>
  <c r="AC478" i="6" s="1"/>
  <c r="AD478" i="6" s="1"/>
  <c r="AC494" i="6"/>
  <c r="AD494" i="6" s="1"/>
  <c r="AB494" i="6"/>
  <c r="AB510" i="6"/>
  <c r="AC510" i="6" s="1"/>
  <c r="AD510" i="6" s="1"/>
  <c r="AB526" i="6"/>
  <c r="AC526" i="6" s="1"/>
  <c r="AD526" i="6" s="1"/>
  <c r="AB542" i="6"/>
  <c r="AC542" i="6" s="1"/>
  <c r="AD542" i="6" s="1"/>
  <c r="AC558" i="6"/>
  <c r="AD558" i="6" s="1"/>
  <c r="AB558" i="6"/>
  <c r="AB574" i="6"/>
  <c r="AC574" i="6" s="1"/>
  <c r="AD574" i="6" s="1"/>
  <c r="AB582" i="6"/>
  <c r="AC582" i="6" s="1"/>
  <c r="AD582" i="6" s="1"/>
  <c r="AB598" i="6"/>
  <c r="AC598" i="6" s="1"/>
  <c r="AD598" i="6" s="1"/>
  <c r="AB614" i="6"/>
  <c r="AC614" i="6" s="1"/>
  <c r="AD614" i="6" s="1"/>
  <c r="AB630" i="6"/>
  <c r="AC630" i="6" s="1"/>
  <c r="AD630" i="6" s="1"/>
  <c r="AC670" i="6"/>
  <c r="AD670" i="6" s="1"/>
  <c r="AB670" i="6"/>
  <c r="AB686" i="6"/>
  <c r="AC686" i="6" s="1"/>
  <c r="AD686" i="6" s="1"/>
  <c r="AC702" i="6"/>
  <c r="AD702" i="6" s="1"/>
  <c r="AB702" i="6"/>
  <c r="AB710" i="6"/>
  <c r="AC710" i="6" s="1"/>
  <c r="AD710" i="6" s="1"/>
  <c r="AB726" i="6"/>
  <c r="AC726" i="6" s="1"/>
  <c r="AD726" i="6" s="1"/>
  <c r="AB742" i="6"/>
  <c r="AC742" i="6" s="1"/>
  <c r="AD742" i="6" s="1"/>
  <c r="AB758" i="6"/>
  <c r="AC758" i="6" s="1"/>
  <c r="AD758" i="6" s="1"/>
  <c r="AB798" i="6"/>
  <c r="AC798" i="6" s="1"/>
  <c r="AD798" i="6" s="1"/>
  <c r="AB814" i="6"/>
  <c r="AC814" i="6" s="1"/>
  <c r="AD814" i="6" s="1"/>
  <c r="AB830" i="6"/>
  <c r="AC830" i="6" s="1"/>
  <c r="AD830" i="6" s="1"/>
  <c r="AB838" i="6"/>
  <c r="AC838" i="6" s="1"/>
  <c r="AD838" i="6" s="1"/>
  <c r="AB854" i="6"/>
  <c r="AC854" i="6" s="1"/>
  <c r="AD854" i="6" s="1"/>
  <c r="AB870" i="6"/>
  <c r="AC870" i="6" s="1"/>
  <c r="AD870" i="6" s="1"/>
  <c r="AB886" i="6"/>
  <c r="AC886" i="6" s="1"/>
  <c r="AD886" i="6" s="1"/>
  <c r="AC926" i="6"/>
  <c r="AD926" i="6" s="1"/>
  <c r="AB926" i="6"/>
  <c r="AB942" i="6"/>
  <c r="AC942" i="6" s="1"/>
  <c r="AD942" i="6" s="1"/>
  <c r="AB958" i="6"/>
  <c r="AC958" i="6" s="1"/>
  <c r="AD958" i="6" s="1"/>
  <c r="AB966" i="6"/>
  <c r="AC966" i="6" s="1"/>
  <c r="AD966" i="6" s="1"/>
  <c r="AB982" i="6"/>
  <c r="AC982" i="6" s="1"/>
  <c r="AD982" i="6" s="1"/>
  <c r="AC998" i="6"/>
  <c r="AD998" i="6" s="1"/>
  <c r="AB998" i="6"/>
  <c r="AB1014" i="6"/>
  <c r="AC1014" i="6"/>
  <c r="AD1014" i="6" s="1"/>
  <c r="AC1030" i="6"/>
  <c r="AD1030" i="6" s="1"/>
  <c r="AB1030" i="6"/>
  <c r="AB1046" i="6"/>
  <c r="AC1046" i="6" s="1"/>
  <c r="AD1046" i="6" s="1"/>
  <c r="AC1062" i="6"/>
  <c r="AD1062" i="6" s="1"/>
  <c r="AB1062" i="6"/>
  <c r="AB1078" i="6"/>
  <c r="AC1078" i="6" s="1"/>
  <c r="AD1078" i="6" s="1"/>
  <c r="AB1118" i="6"/>
  <c r="AC1118" i="6" s="1"/>
  <c r="AD1118" i="6" s="1"/>
  <c r="AB1134" i="6"/>
  <c r="AC1134" i="6" s="1"/>
  <c r="AD1134" i="6" s="1"/>
  <c r="AB1150" i="6"/>
  <c r="AC1150" i="6" s="1"/>
  <c r="AD1150" i="6" s="1"/>
  <c r="AB1158" i="6"/>
  <c r="AC1158" i="6" s="1"/>
  <c r="AD1158" i="6" s="1"/>
  <c r="AB1174" i="6"/>
  <c r="AC1174" i="6" s="1"/>
  <c r="AD1174" i="6" s="1"/>
  <c r="AB1190" i="6"/>
  <c r="AC1190" i="6" s="1"/>
  <c r="AD1190" i="6" s="1"/>
  <c r="AB1206" i="6"/>
  <c r="AC1206" i="6"/>
  <c r="AD1206" i="6" s="1"/>
  <c r="AB1246" i="6"/>
  <c r="AC1246" i="6" s="1"/>
  <c r="AD1246" i="6" s="1"/>
  <c r="AC1262" i="6"/>
  <c r="AD1262" i="6" s="1"/>
  <c r="AB1262" i="6"/>
  <c r="AB1278" i="6"/>
  <c r="AC1278" i="6" s="1"/>
  <c r="AD1278" i="6" s="1"/>
  <c r="AB1286" i="6"/>
  <c r="AC1286" i="6" s="1"/>
  <c r="AD1286" i="6" s="1"/>
  <c r="AB1302" i="6"/>
  <c r="AC1302" i="6" s="1"/>
  <c r="AD1302" i="6" s="1"/>
  <c r="AB1318" i="6"/>
  <c r="AC1318" i="6" s="1"/>
  <c r="AD1318" i="6" s="1"/>
  <c r="AB1334" i="6"/>
  <c r="AC1334" i="6" s="1"/>
  <c r="AD1334" i="6" s="1"/>
  <c r="AB1350" i="6"/>
  <c r="AC1350" i="6" s="1"/>
  <c r="AD1350" i="6" s="1"/>
  <c r="AB1366" i="6"/>
  <c r="AC1366" i="6" s="1"/>
  <c r="AD1366" i="6" s="1"/>
  <c r="AB1382" i="6"/>
  <c r="AC1382" i="6" s="1"/>
  <c r="AD1382" i="6" s="1"/>
  <c r="AB1398" i="6"/>
  <c r="AC1398" i="6" s="1"/>
  <c r="AD1398" i="6" s="1"/>
  <c r="AB1438" i="6"/>
  <c r="AC1438" i="6" s="1"/>
  <c r="AD1438" i="6" s="1"/>
  <c r="AB1454" i="6"/>
  <c r="AC1454" i="6" s="1"/>
  <c r="AD1454" i="6" s="1"/>
  <c r="AB1462" i="6"/>
  <c r="AC1462" i="6" s="1"/>
  <c r="AD1462" i="6" s="1"/>
  <c r="AB1478" i="6"/>
  <c r="AC1478" i="6"/>
  <c r="AD1478" i="6" s="1"/>
  <c r="AB1494" i="6"/>
  <c r="AC1494" i="6" s="1"/>
  <c r="AD1494" i="6" s="1"/>
  <c r="AB1526" i="6"/>
  <c r="AC1526" i="6" s="1"/>
  <c r="AD1526" i="6" s="1"/>
  <c r="AB1782" i="6"/>
  <c r="AC1782" i="6" s="1"/>
  <c r="AD1782" i="6" s="1"/>
  <c r="AB623" i="6"/>
  <c r="AC623" i="6" s="1"/>
  <c r="AD623" i="6" s="1"/>
  <c r="AB687" i="6"/>
  <c r="AB92" i="6"/>
  <c r="AB220" i="6"/>
  <c r="AC220" i="6" s="1"/>
  <c r="AD220" i="6" s="1"/>
  <c r="AB348" i="6"/>
  <c r="AB476" i="6"/>
  <c r="AB611" i="6"/>
  <c r="AB782" i="6"/>
  <c r="AC782" i="6" s="1"/>
  <c r="AD782" i="6" s="1"/>
  <c r="AB952" i="6"/>
  <c r="AB1123" i="6"/>
  <c r="AB1712" i="6"/>
  <c r="AB204" i="6"/>
  <c r="AB460" i="6"/>
  <c r="AB760" i="6"/>
  <c r="AB1102" i="6"/>
  <c r="AC1102" i="6" s="1"/>
  <c r="AD1102" i="6" s="1"/>
  <c r="AB1272" i="6"/>
  <c r="AB1680" i="6"/>
  <c r="AB624" i="6"/>
  <c r="AB688" i="6"/>
  <c r="AB108" i="6"/>
  <c r="AB236" i="6"/>
  <c r="AB364" i="6"/>
  <c r="AB492" i="6"/>
  <c r="AB632" i="6"/>
  <c r="AC632" i="6" s="1"/>
  <c r="AD632" i="6" s="1"/>
  <c r="AB803" i="6"/>
  <c r="AB1144" i="6"/>
  <c r="AB1315" i="6"/>
  <c r="AB1495" i="6"/>
  <c r="AB21" i="5"/>
  <c r="AH21" i="5" s="1"/>
  <c r="AC6" i="6"/>
  <c r="AD6" i="6" s="1"/>
  <c r="AB6" i="6"/>
  <c r="AB54" i="6"/>
  <c r="AC54" i="6" s="1"/>
  <c r="AD54" i="6" s="1"/>
  <c r="AC94" i="6"/>
  <c r="AD94" i="6" s="1"/>
  <c r="AB94" i="6"/>
  <c r="AB126" i="6"/>
  <c r="AC126" i="6" s="1"/>
  <c r="AD126" i="6" s="1"/>
  <c r="AC158" i="6"/>
  <c r="AD158" i="6" s="1"/>
  <c r="AB158" i="6"/>
  <c r="AB190" i="6"/>
  <c r="AC190" i="6" s="1"/>
  <c r="AD190" i="6" s="1"/>
  <c r="AB238" i="6"/>
  <c r="AC238" i="6" s="1"/>
  <c r="AD238" i="6" s="1"/>
  <c r="AC270" i="6"/>
  <c r="AD270" i="6" s="1"/>
  <c r="AB270" i="6"/>
  <c r="AC294" i="6"/>
  <c r="AD294" i="6" s="1"/>
  <c r="AB294" i="6"/>
  <c r="AB326" i="6"/>
  <c r="AC326" i="6" s="1"/>
  <c r="AD326" i="6" s="1"/>
  <c r="AB342" i="6"/>
  <c r="AC342" i="6" s="1"/>
  <c r="AD342" i="6" s="1"/>
  <c r="AC358" i="6"/>
  <c r="AD358" i="6" s="1"/>
  <c r="AB358" i="6"/>
  <c r="AB374" i="6"/>
  <c r="AC374" i="6" s="1"/>
  <c r="AD374" i="6" s="1"/>
  <c r="AB390" i="6"/>
  <c r="AC390" i="6" s="1"/>
  <c r="AD390" i="6" s="1"/>
  <c r="AC414" i="6"/>
  <c r="AD414" i="6" s="1"/>
  <c r="AB414" i="6"/>
  <c r="AB430" i="6"/>
  <c r="AC430" i="6" s="1"/>
  <c r="AD430" i="6" s="1"/>
  <c r="AC446" i="6"/>
  <c r="AD446" i="6" s="1"/>
  <c r="AB446" i="6"/>
  <c r="AB470" i="6"/>
  <c r="AC470" i="6" s="1"/>
  <c r="AD470" i="6" s="1"/>
  <c r="AC486" i="6"/>
  <c r="AD486" i="6" s="1"/>
  <c r="AB486" i="6"/>
  <c r="AB502" i="6"/>
  <c r="AC502" i="6" s="1"/>
  <c r="AD502" i="6" s="1"/>
  <c r="AC518" i="6"/>
  <c r="AD518" i="6" s="1"/>
  <c r="AB518" i="6"/>
  <c r="AB534" i="6"/>
  <c r="AC534" i="6" s="1"/>
  <c r="AD534" i="6" s="1"/>
  <c r="AC550" i="6"/>
  <c r="AD550" i="6" s="1"/>
  <c r="AB550" i="6"/>
  <c r="AC566" i="6"/>
  <c r="AD566" i="6" s="1"/>
  <c r="AB566" i="6"/>
  <c r="AB606" i="6"/>
  <c r="AC606" i="6" s="1"/>
  <c r="AD606" i="6" s="1"/>
  <c r="AC622" i="6"/>
  <c r="AD622" i="6" s="1"/>
  <c r="AB622" i="6"/>
  <c r="AB638" i="6"/>
  <c r="AC638" i="6" s="1"/>
  <c r="AD638" i="6" s="1"/>
  <c r="AB646" i="6"/>
  <c r="AC646" i="6" s="1"/>
  <c r="AD646" i="6" s="1"/>
  <c r="AB662" i="6"/>
  <c r="AC662" i="6" s="1"/>
  <c r="AD662" i="6" s="1"/>
  <c r="AB678" i="6"/>
  <c r="AC678" i="6" s="1"/>
  <c r="AD678" i="6" s="1"/>
  <c r="AB694" i="6"/>
  <c r="AC694" i="6" s="1"/>
  <c r="AD694" i="6" s="1"/>
  <c r="AC734" i="6"/>
  <c r="AD734" i="6" s="1"/>
  <c r="AB734" i="6"/>
  <c r="AB750" i="6"/>
  <c r="AC750" i="6" s="1"/>
  <c r="AD750" i="6" s="1"/>
  <c r="AC766" i="6"/>
  <c r="AD766" i="6" s="1"/>
  <c r="AB766" i="6"/>
  <c r="AB774" i="6"/>
  <c r="AC774" i="6" s="1"/>
  <c r="AD774" i="6" s="1"/>
  <c r="AB790" i="6"/>
  <c r="AC790" i="6" s="1"/>
  <c r="AD790" i="6" s="1"/>
  <c r="AB806" i="6"/>
  <c r="AC806" i="6" s="1"/>
  <c r="AD806" i="6" s="1"/>
  <c r="AB822" i="6"/>
  <c r="AC822" i="6" s="1"/>
  <c r="AD822" i="6" s="1"/>
  <c r="AB862" i="6"/>
  <c r="AC862" i="6" s="1"/>
  <c r="AD862" i="6" s="1"/>
  <c r="AB878" i="6"/>
  <c r="AC878" i="6" s="1"/>
  <c r="AD878" i="6" s="1"/>
  <c r="AC894" i="6"/>
  <c r="AD894" i="6" s="1"/>
  <c r="AB894" i="6"/>
  <c r="AB902" i="6"/>
  <c r="AC902" i="6" s="1"/>
  <c r="AD902" i="6" s="1"/>
  <c r="AB918" i="6"/>
  <c r="AC918" i="6" s="1"/>
  <c r="AD918" i="6" s="1"/>
  <c r="AB934" i="6"/>
  <c r="AC934" i="6" s="1"/>
  <c r="AD934" i="6" s="1"/>
  <c r="AB950" i="6"/>
  <c r="AC950" i="6" s="1"/>
  <c r="AD950" i="6" s="1"/>
  <c r="AC974" i="6"/>
  <c r="AD974" i="6" s="1"/>
  <c r="AC990" i="6"/>
  <c r="AD990" i="6" s="1"/>
  <c r="AB990" i="6"/>
  <c r="AB1006" i="6"/>
  <c r="AC1006" i="6" s="1"/>
  <c r="AD1006" i="6" s="1"/>
  <c r="AB1022" i="6"/>
  <c r="AC1022" i="6" s="1"/>
  <c r="AD1022" i="6" s="1"/>
  <c r="AB1054" i="6"/>
  <c r="AC1054" i="6" s="1"/>
  <c r="AD1054" i="6" s="1"/>
  <c r="AB1070" i="6"/>
  <c r="AC1070" i="6" s="1"/>
  <c r="AD1070" i="6" s="1"/>
  <c r="AB1086" i="6"/>
  <c r="AC1086" i="6" s="1"/>
  <c r="AD1086" i="6" s="1"/>
  <c r="AC1094" i="6"/>
  <c r="AD1094" i="6" s="1"/>
  <c r="AB1094" i="6"/>
  <c r="AB1110" i="6"/>
  <c r="AC1110" i="6"/>
  <c r="AD1110" i="6" s="1"/>
  <c r="AB1126" i="6"/>
  <c r="AC1126" i="6" s="1"/>
  <c r="AD1126" i="6" s="1"/>
  <c r="AB1142" i="6"/>
  <c r="AC1142" i="6"/>
  <c r="AD1142" i="6" s="1"/>
  <c r="AC1182" i="6"/>
  <c r="AD1182" i="6" s="1"/>
  <c r="AB1182" i="6"/>
  <c r="AB1198" i="6"/>
  <c r="AC1198" i="6" s="1"/>
  <c r="AD1198" i="6" s="1"/>
  <c r="AC1214" i="6"/>
  <c r="AD1214" i="6" s="1"/>
  <c r="AB1214" i="6"/>
  <c r="AB1222" i="6"/>
  <c r="AC1222" i="6" s="1"/>
  <c r="AD1222" i="6" s="1"/>
  <c r="AB1238" i="6"/>
  <c r="AC1238" i="6" s="1"/>
  <c r="AD1238" i="6" s="1"/>
  <c r="AC1254" i="6"/>
  <c r="AD1254" i="6" s="1"/>
  <c r="AB1254" i="6"/>
  <c r="AB1270" i="6"/>
  <c r="AC1270" i="6" s="1"/>
  <c r="AD1270" i="6" s="1"/>
  <c r="AC1294" i="6"/>
  <c r="AD1294" i="6" s="1"/>
  <c r="AC1310" i="6"/>
  <c r="AD1310" i="6" s="1"/>
  <c r="AB1310" i="6"/>
  <c r="AB1326" i="6"/>
  <c r="AC1326" i="6" s="1"/>
  <c r="AD1326" i="6" s="1"/>
  <c r="AB1342" i="6"/>
  <c r="AC1342" i="6" s="1"/>
  <c r="AD1342" i="6" s="1"/>
  <c r="AB1374" i="6"/>
  <c r="AC1374" i="6" s="1"/>
  <c r="AD1374" i="6" s="1"/>
  <c r="AB1390" i="6"/>
  <c r="AC1390" i="6" s="1"/>
  <c r="AD1390" i="6" s="1"/>
  <c r="AC1406" i="6"/>
  <c r="AD1406" i="6" s="1"/>
  <c r="AB1406" i="6"/>
  <c r="AB1414" i="6"/>
  <c r="AC1414" i="6" s="1"/>
  <c r="AD1414" i="6" s="1"/>
  <c r="AB1430" i="6"/>
  <c r="AC1430" i="6" s="1"/>
  <c r="AD1430" i="6" s="1"/>
  <c r="AB1446" i="6"/>
  <c r="AC1446" i="6" s="1"/>
  <c r="AD1446" i="6" s="1"/>
  <c r="AC1470" i="6"/>
  <c r="AD1470" i="6" s="1"/>
  <c r="AB1486" i="6"/>
  <c r="AC1486" i="6" s="1"/>
  <c r="AD1486" i="6" s="1"/>
  <c r="AB1502" i="6"/>
  <c r="AC1502" i="6" s="1"/>
  <c r="AD1502" i="6" s="1"/>
  <c r="AC1510" i="6"/>
  <c r="AD1510" i="6" s="1"/>
  <c r="AB1510" i="6"/>
  <c r="AB1518" i="6"/>
  <c r="AC1518" i="6" s="1"/>
  <c r="AD1518" i="6" s="1"/>
  <c r="AB1534" i="6"/>
  <c r="AC1534" i="6" s="1"/>
  <c r="AD1534" i="6" s="1"/>
  <c r="AB1542" i="6"/>
  <c r="AC1542" i="6" s="1"/>
  <c r="AD1542" i="6" s="1"/>
  <c r="AC1550" i="6"/>
  <c r="AD1550" i="6" s="1"/>
  <c r="AB1550" i="6"/>
  <c r="AB1558" i="6"/>
  <c r="AC1558" i="6" s="1"/>
  <c r="AD1558" i="6" s="1"/>
  <c r="AB1566" i="6"/>
  <c r="AC1566" i="6" s="1"/>
  <c r="AD1566" i="6" s="1"/>
  <c r="AB1574" i="6"/>
  <c r="AC1574" i="6" s="1"/>
  <c r="AD1574" i="6" s="1"/>
  <c r="AC1582" i="6"/>
  <c r="AD1582" i="6" s="1"/>
  <c r="AB1582" i="6"/>
  <c r="AB1590" i="6"/>
  <c r="AC1590" i="6" s="1"/>
  <c r="AD1590" i="6" s="1"/>
  <c r="AB1598" i="6"/>
  <c r="AC1598" i="6" s="1"/>
  <c r="AD1598" i="6" s="1"/>
  <c r="AB1606" i="6"/>
  <c r="AC1606" i="6" s="1"/>
  <c r="AD1606" i="6" s="1"/>
  <c r="AB1614" i="6"/>
  <c r="AC1614" i="6" s="1"/>
  <c r="AD1614" i="6" s="1"/>
  <c r="AB1622" i="6"/>
  <c r="AC1622" i="6" s="1"/>
  <c r="AD1622" i="6" s="1"/>
  <c r="AB1630" i="6"/>
  <c r="AC1630" i="6" s="1"/>
  <c r="AD1630" i="6" s="1"/>
  <c r="AB1638" i="6"/>
  <c r="AC1638" i="6" s="1"/>
  <c r="AD1638" i="6" s="1"/>
  <c r="AB1646" i="6"/>
  <c r="AC1646" i="6" s="1"/>
  <c r="AD1646" i="6" s="1"/>
  <c r="AB1654" i="6"/>
  <c r="AC1654" i="6" s="1"/>
  <c r="AD1654" i="6" s="1"/>
  <c r="AB1662" i="6"/>
  <c r="AC1662" i="6" s="1"/>
  <c r="AD1662" i="6" s="1"/>
  <c r="AB1670" i="6"/>
  <c r="AC1670" i="6" s="1"/>
  <c r="AD1670" i="6" s="1"/>
  <c r="AC1678" i="6"/>
  <c r="AD1678" i="6" s="1"/>
  <c r="AB1678" i="6"/>
  <c r="AB1686" i="6"/>
  <c r="AC1686" i="6" s="1"/>
  <c r="AD1686" i="6" s="1"/>
  <c r="AB1694" i="6"/>
  <c r="AC1694" i="6" s="1"/>
  <c r="AD1694" i="6" s="1"/>
  <c r="AB1702" i="6"/>
  <c r="AC1702" i="6" s="1"/>
  <c r="AD1702" i="6" s="1"/>
  <c r="AC1710" i="6"/>
  <c r="AD1710" i="6" s="1"/>
  <c r="AB1710" i="6"/>
  <c r="AB1718" i="6"/>
  <c r="AC1718" i="6" s="1"/>
  <c r="AD1718" i="6" s="1"/>
  <c r="AB1726" i="6"/>
  <c r="AC1726" i="6" s="1"/>
  <c r="AD1726" i="6" s="1"/>
  <c r="AB1734" i="6"/>
  <c r="AC1734" i="6" s="1"/>
  <c r="AD1734" i="6" s="1"/>
  <c r="AB1742" i="6"/>
  <c r="AC1742" i="6" s="1"/>
  <c r="AD1742" i="6" s="1"/>
  <c r="AB1750" i="6"/>
  <c r="AC1750" i="6" s="1"/>
  <c r="AD1750" i="6" s="1"/>
  <c r="AB1758" i="6"/>
  <c r="AC1758" i="6" s="1"/>
  <c r="AD1758" i="6" s="1"/>
  <c r="AB1766" i="6"/>
  <c r="AC1766" i="6" s="1"/>
  <c r="AD1766" i="6" s="1"/>
  <c r="AC1774" i="6"/>
  <c r="AD1774" i="6" s="1"/>
  <c r="AB1774" i="6"/>
  <c r="AB1790" i="6"/>
  <c r="AC1790" i="6" s="1"/>
  <c r="AD1790" i="6" s="1"/>
  <c r="AB1798" i="6"/>
  <c r="AC1798" i="6" s="1"/>
  <c r="AD1798" i="6" s="1"/>
  <c r="AB1806" i="6"/>
  <c r="AC1806" i="6" s="1"/>
  <c r="AD1806" i="6" s="1"/>
  <c r="AC1814" i="6"/>
  <c r="AD1814" i="6" s="1"/>
  <c r="AB1814" i="6"/>
  <c r="AB1822" i="6"/>
  <c r="AC1822" i="6" s="1"/>
  <c r="AD1822" i="6" s="1"/>
  <c r="AB76" i="6"/>
  <c r="AB332" i="6"/>
  <c r="AB590" i="6"/>
  <c r="AC590" i="6" s="1"/>
  <c r="AD590" i="6" s="1"/>
  <c r="AB931" i="6"/>
  <c r="AB1443" i="6"/>
  <c r="AB124" i="6"/>
  <c r="AC124" i="6" s="1"/>
  <c r="AD124" i="6" s="1"/>
  <c r="AB252" i="6"/>
  <c r="AC252" i="6" s="1"/>
  <c r="AD252" i="6" s="1"/>
  <c r="AB380" i="6"/>
  <c r="AC380" i="6" s="1"/>
  <c r="AD380" i="6" s="1"/>
  <c r="AB508" i="6"/>
  <c r="AC508" i="6" s="1"/>
  <c r="AD508" i="6" s="1"/>
  <c r="AB654" i="6"/>
  <c r="AC654" i="6" s="1"/>
  <c r="AD654" i="6" s="1"/>
  <c r="AB824" i="6"/>
  <c r="AB995" i="6"/>
  <c r="AB1166" i="6"/>
  <c r="AC1166" i="6" s="1"/>
  <c r="AD1166" i="6" s="1"/>
  <c r="AB1336" i="6"/>
  <c r="AC1336" i="6" s="1"/>
  <c r="AD1336" i="6" s="1"/>
  <c r="AB1520" i="6"/>
  <c r="AB1776" i="6"/>
  <c r="AB5" i="5"/>
  <c r="AH5" i="5" s="1"/>
  <c r="AY17" i="10" s="1"/>
  <c r="AE29" i="5"/>
  <c r="AE77" i="5"/>
  <c r="AH77" i="5" s="1"/>
  <c r="AB38" i="6"/>
  <c r="AC38" i="6" s="1"/>
  <c r="AD38" i="6" s="1"/>
  <c r="AC78" i="6"/>
  <c r="AD78" i="6" s="1"/>
  <c r="AB78" i="6"/>
  <c r="AC110" i="6"/>
  <c r="AD110" i="6" s="1"/>
  <c r="AB110" i="6"/>
  <c r="AB142" i="6"/>
  <c r="AC142" i="6" s="1"/>
  <c r="AD142" i="6" s="1"/>
  <c r="AB174" i="6"/>
  <c r="AC174" i="6" s="1"/>
  <c r="AD174" i="6" s="1"/>
  <c r="AC198" i="6"/>
  <c r="AD198" i="6" s="1"/>
  <c r="AB198" i="6"/>
  <c r="AB230" i="6"/>
  <c r="AC230" i="6" s="1"/>
  <c r="AD230" i="6" s="1"/>
  <c r="AB262" i="6"/>
  <c r="AC262" i="6" s="1"/>
  <c r="AD262" i="6" s="1"/>
  <c r="AC310" i="6"/>
  <c r="AD310" i="6" s="1"/>
  <c r="AB310" i="6"/>
  <c r="AB406" i="6"/>
  <c r="AC406" i="6" s="1"/>
  <c r="AD406" i="6" s="1"/>
  <c r="AE43" i="5"/>
  <c r="AB10" i="6"/>
  <c r="AC10" i="6" s="1"/>
  <c r="AD10" i="6" s="1"/>
  <c r="AC18" i="6"/>
  <c r="AD18" i="6" s="1"/>
  <c r="AB18" i="6"/>
  <c r="AB26" i="6"/>
  <c r="AC26" i="6" s="1"/>
  <c r="AD26" i="6" s="1"/>
  <c r="AB34" i="6"/>
  <c r="AC34" i="6" s="1"/>
  <c r="AD34" i="6" s="1"/>
  <c r="AC42" i="6"/>
  <c r="AD42" i="6" s="1"/>
  <c r="AB42" i="6"/>
  <c r="AC50" i="6"/>
  <c r="AD50" i="6" s="1"/>
  <c r="AB50" i="6"/>
  <c r="AB58" i="6"/>
  <c r="AC58" i="6" s="1"/>
  <c r="AD58" i="6" s="1"/>
  <c r="AB66" i="6"/>
  <c r="AC66" i="6" s="1"/>
  <c r="AD66" i="6" s="1"/>
  <c r="AC74" i="6"/>
  <c r="AD74" i="6" s="1"/>
  <c r="AB74" i="6"/>
  <c r="AB82" i="6"/>
  <c r="AC82" i="6" s="1"/>
  <c r="AD82" i="6" s="1"/>
  <c r="AB90" i="6"/>
  <c r="AC90" i="6" s="1"/>
  <c r="AD90" i="6" s="1"/>
  <c r="AC98" i="6"/>
  <c r="AD98" i="6" s="1"/>
  <c r="AB98" i="6"/>
  <c r="AB106" i="6"/>
  <c r="AC106" i="6" s="1"/>
  <c r="AD106" i="6" s="1"/>
  <c r="AC114" i="6"/>
  <c r="AD114" i="6" s="1"/>
  <c r="AB114" i="6"/>
  <c r="AB122" i="6"/>
  <c r="AC122" i="6" s="1"/>
  <c r="AD122" i="6" s="1"/>
  <c r="AC130" i="6"/>
  <c r="AD130" i="6" s="1"/>
  <c r="AB130" i="6"/>
  <c r="AB138" i="6"/>
  <c r="AC138" i="6" s="1"/>
  <c r="AD138" i="6" s="1"/>
  <c r="AC146" i="6"/>
  <c r="AD146" i="6" s="1"/>
  <c r="AB146" i="6"/>
  <c r="AB154" i="6"/>
  <c r="AC154" i="6" s="1"/>
  <c r="AD154" i="6" s="1"/>
  <c r="AC162" i="6"/>
  <c r="AD162" i="6" s="1"/>
  <c r="AB162" i="6"/>
  <c r="AC170" i="6"/>
  <c r="AD170" i="6" s="1"/>
  <c r="AB170" i="6"/>
  <c r="AB178" i="6"/>
  <c r="AC178" i="6" s="1"/>
  <c r="AD178" i="6" s="1"/>
  <c r="AB186" i="6"/>
  <c r="AC186" i="6" s="1"/>
  <c r="AD186" i="6" s="1"/>
  <c r="AB194" i="6"/>
  <c r="AC194" i="6" s="1"/>
  <c r="AD194" i="6" s="1"/>
  <c r="AC202" i="6"/>
  <c r="AD202" i="6" s="1"/>
  <c r="AB202" i="6"/>
  <c r="AB210" i="6"/>
  <c r="AC210" i="6" s="1"/>
  <c r="AD210" i="6" s="1"/>
  <c r="AB218" i="6"/>
  <c r="AC218" i="6" s="1"/>
  <c r="AD218" i="6" s="1"/>
  <c r="AC226" i="6"/>
  <c r="AD226" i="6" s="1"/>
  <c r="AB226" i="6"/>
  <c r="AC234" i="6"/>
  <c r="AD234" i="6" s="1"/>
  <c r="AB234" i="6"/>
  <c r="AC242" i="6"/>
  <c r="AD242" i="6" s="1"/>
  <c r="AB242" i="6"/>
  <c r="AB250" i="6"/>
  <c r="AC250" i="6" s="1"/>
  <c r="AD250" i="6" s="1"/>
  <c r="AC258" i="6"/>
  <c r="AD258" i="6" s="1"/>
  <c r="AB258" i="6"/>
  <c r="AB266" i="6"/>
  <c r="AC266" i="6" s="1"/>
  <c r="AD266" i="6" s="1"/>
  <c r="AC274" i="6"/>
  <c r="AD274" i="6" s="1"/>
  <c r="AB274" i="6"/>
  <c r="AB282" i="6"/>
  <c r="AC282" i="6" s="1"/>
  <c r="AD282" i="6" s="1"/>
  <c r="AB290" i="6"/>
  <c r="AC290" i="6" s="1"/>
  <c r="AD290" i="6" s="1"/>
  <c r="AC298" i="6"/>
  <c r="AD298" i="6" s="1"/>
  <c r="AB298" i="6"/>
  <c r="AC306" i="6"/>
  <c r="AD306" i="6" s="1"/>
  <c r="AB306" i="6"/>
  <c r="AB314" i="6"/>
  <c r="AC314" i="6" s="1"/>
  <c r="AD314" i="6" s="1"/>
  <c r="AB322" i="6"/>
  <c r="AC322" i="6" s="1"/>
  <c r="AD322" i="6" s="1"/>
  <c r="AC330" i="6"/>
  <c r="AD330" i="6" s="1"/>
  <c r="AB330" i="6"/>
  <c r="AB338" i="6"/>
  <c r="AC338" i="6" s="1"/>
  <c r="AD338" i="6" s="1"/>
  <c r="AB346" i="6"/>
  <c r="AC346" i="6" s="1"/>
  <c r="AD346" i="6" s="1"/>
  <c r="AC354" i="6"/>
  <c r="AD354" i="6" s="1"/>
  <c r="AB354" i="6"/>
  <c r="AB362" i="6"/>
  <c r="AC362" i="6" s="1"/>
  <c r="AD362" i="6" s="1"/>
  <c r="AC370" i="6"/>
  <c r="AD370" i="6" s="1"/>
  <c r="AB370" i="6"/>
  <c r="AB378" i="6"/>
  <c r="AC378" i="6" s="1"/>
  <c r="AD378" i="6" s="1"/>
  <c r="AC386" i="6"/>
  <c r="AD386" i="6" s="1"/>
  <c r="AB386" i="6"/>
  <c r="AB394" i="6"/>
  <c r="AC394" i="6" s="1"/>
  <c r="AD394" i="6" s="1"/>
  <c r="AC402" i="6"/>
  <c r="AD402" i="6" s="1"/>
  <c r="AB402" i="6"/>
  <c r="AB410" i="6"/>
  <c r="AC410" i="6" s="1"/>
  <c r="AD410" i="6" s="1"/>
  <c r="AC418" i="6"/>
  <c r="AD418" i="6" s="1"/>
  <c r="AB418" i="6"/>
  <c r="AC426" i="6"/>
  <c r="AD426" i="6" s="1"/>
  <c r="AB426" i="6"/>
  <c r="AB434" i="6"/>
  <c r="AC434" i="6" s="1"/>
  <c r="AD434" i="6" s="1"/>
  <c r="AB442" i="6"/>
  <c r="AC442" i="6" s="1"/>
  <c r="AD442" i="6" s="1"/>
  <c r="AB450" i="6"/>
  <c r="AC450" i="6" s="1"/>
  <c r="AD450" i="6" s="1"/>
  <c r="AC458" i="6"/>
  <c r="AD458" i="6" s="1"/>
  <c r="AB458" i="6"/>
  <c r="AB466" i="6"/>
  <c r="AC466" i="6" s="1"/>
  <c r="AD466" i="6" s="1"/>
  <c r="AB474" i="6"/>
  <c r="AC474" i="6" s="1"/>
  <c r="AD474" i="6" s="1"/>
  <c r="AC482" i="6"/>
  <c r="AD482" i="6" s="1"/>
  <c r="AB482" i="6"/>
  <c r="AC490" i="6"/>
  <c r="AD490" i="6" s="1"/>
  <c r="AB490" i="6"/>
  <c r="AC498" i="6"/>
  <c r="AD498" i="6" s="1"/>
  <c r="AB498" i="6"/>
  <c r="AB506" i="6"/>
  <c r="AC506" i="6" s="1"/>
  <c r="AD506" i="6" s="1"/>
  <c r="AC514" i="6"/>
  <c r="AD514" i="6" s="1"/>
  <c r="AB514" i="6"/>
  <c r="AB522" i="6"/>
  <c r="AC522" i="6" s="1"/>
  <c r="AD522" i="6" s="1"/>
  <c r="AC530" i="6"/>
  <c r="AD530" i="6" s="1"/>
  <c r="AB530" i="6"/>
  <c r="AB538" i="6"/>
  <c r="AC538" i="6" s="1"/>
  <c r="AD538" i="6" s="1"/>
  <c r="AB546" i="6"/>
  <c r="AC546" i="6" s="1"/>
  <c r="AD546" i="6" s="1"/>
  <c r="AC554" i="6"/>
  <c r="AD554" i="6" s="1"/>
  <c r="AB554" i="6"/>
  <c r="AC562" i="6"/>
  <c r="AD562" i="6" s="1"/>
  <c r="AB562" i="6"/>
  <c r="AB570" i="6"/>
  <c r="AC570" i="6" s="1"/>
  <c r="AD570" i="6" s="1"/>
  <c r="AB578" i="6"/>
  <c r="AC578" i="6" s="1"/>
  <c r="AD578" i="6" s="1"/>
  <c r="AC586" i="6"/>
  <c r="AD586" i="6" s="1"/>
  <c r="AB586" i="6"/>
  <c r="AB594" i="6"/>
  <c r="AC594" i="6" s="1"/>
  <c r="AD594" i="6" s="1"/>
  <c r="AB602" i="6"/>
  <c r="AC602" i="6" s="1"/>
  <c r="AD602" i="6" s="1"/>
  <c r="AC610" i="6"/>
  <c r="AD610" i="6" s="1"/>
  <c r="AB610" i="6"/>
  <c r="AB618" i="6"/>
  <c r="AC618" i="6" s="1"/>
  <c r="AD618" i="6" s="1"/>
  <c r="AC626" i="6"/>
  <c r="AD626" i="6" s="1"/>
  <c r="AB626" i="6"/>
  <c r="AB634" i="6"/>
  <c r="AC634" i="6" s="1"/>
  <c r="AD634" i="6" s="1"/>
  <c r="AC642" i="6"/>
  <c r="AD642" i="6" s="1"/>
  <c r="AB642" i="6"/>
  <c r="AB650" i="6"/>
  <c r="AC650" i="6" s="1"/>
  <c r="AD650" i="6" s="1"/>
  <c r="AC658" i="6"/>
  <c r="AD658" i="6" s="1"/>
  <c r="AB658" i="6"/>
  <c r="AB666" i="6"/>
  <c r="AC666" i="6" s="1"/>
  <c r="AD666" i="6" s="1"/>
  <c r="AC674" i="6"/>
  <c r="AD674" i="6" s="1"/>
  <c r="AB674" i="6"/>
  <c r="AC682" i="6"/>
  <c r="AD682" i="6" s="1"/>
  <c r="AB682" i="6"/>
  <c r="AB690" i="6"/>
  <c r="AC690" i="6" s="1"/>
  <c r="AD690" i="6" s="1"/>
  <c r="AB698" i="6"/>
  <c r="AC698" i="6" s="1"/>
  <c r="AD698" i="6" s="1"/>
  <c r="AB706" i="6"/>
  <c r="AC706" i="6" s="1"/>
  <c r="AD706" i="6" s="1"/>
  <c r="AB714" i="6"/>
  <c r="AC714" i="6" s="1"/>
  <c r="AD714" i="6" s="1"/>
  <c r="AB722" i="6"/>
  <c r="AC722" i="6" s="1"/>
  <c r="AD722" i="6" s="1"/>
  <c r="AB730" i="6"/>
  <c r="AC730" i="6" s="1"/>
  <c r="AD730" i="6" s="1"/>
  <c r="AB738" i="6"/>
  <c r="AC738" i="6" s="1"/>
  <c r="AD738" i="6" s="1"/>
  <c r="AB746" i="6"/>
  <c r="AC746" i="6" s="1"/>
  <c r="AD746" i="6" s="1"/>
  <c r="AB754" i="6"/>
  <c r="AC754" i="6" s="1"/>
  <c r="AD754" i="6" s="1"/>
  <c r="AC762" i="6"/>
  <c r="AD762" i="6" s="1"/>
  <c r="AB762" i="6"/>
  <c r="AB770" i="6"/>
  <c r="AC770" i="6" s="1"/>
  <c r="AD770" i="6" s="1"/>
  <c r="AB778" i="6"/>
  <c r="AC778" i="6"/>
  <c r="AD778" i="6" s="1"/>
  <c r="AB786" i="6"/>
  <c r="AC786" i="6" s="1"/>
  <c r="AD786" i="6" s="1"/>
  <c r="AB794" i="6"/>
  <c r="AC794" i="6" s="1"/>
  <c r="AD794" i="6" s="1"/>
  <c r="AB802" i="6"/>
  <c r="AC802" i="6" s="1"/>
  <c r="AD802" i="6" s="1"/>
  <c r="AB810" i="6"/>
  <c r="AC810" i="6" s="1"/>
  <c r="AD810" i="6" s="1"/>
  <c r="AB818" i="6"/>
  <c r="AC818" i="6" s="1"/>
  <c r="AD818" i="6" s="1"/>
  <c r="AB826" i="6"/>
  <c r="AC826" i="6" s="1"/>
  <c r="AD826" i="6" s="1"/>
  <c r="AB834" i="6"/>
  <c r="AC834" i="6" s="1"/>
  <c r="AD834" i="6" s="1"/>
  <c r="AB842" i="6"/>
  <c r="AC842" i="6" s="1"/>
  <c r="AD842" i="6" s="1"/>
  <c r="AB850" i="6"/>
  <c r="AC850" i="6" s="1"/>
  <c r="AD850" i="6" s="1"/>
  <c r="AB858" i="6"/>
  <c r="AC858" i="6" s="1"/>
  <c r="AD858" i="6" s="1"/>
  <c r="AB866" i="6"/>
  <c r="AC866" i="6" s="1"/>
  <c r="AD866" i="6" s="1"/>
  <c r="AB874" i="6"/>
  <c r="AC874" i="6"/>
  <c r="AD874" i="6" s="1"/>
  <c r="AB882" i="6"/>
  <c r="AC882" i="6" s="1"/>
  <c r="AD882" i="6" s="1"/>
  <c r="AC890" i="6"/>
  <c r="AD890" i="6" s="1"/>
  <c r="AB890" i="6"/>
  <c r="AB898" i="6"/>
  <c r="AC898" i="6" s="1"/>
  <c r="AD898" i="6" s="1"/>
  <c r="AB906" i="6"/>
  <c r="AC906" i="6" s="1"/>
  <c r="AD906" i="6" s="1"/>
  <c r="AB914" i="6"/>
  <c r="AC914" i="6" s="1"/>
  <c r="AD914" i="6" s="1"/>
  <c r="AB922" i="6"/>
  <c r="AC922" i="6" s="1"/>
  <c r="AD922" i="6" s="1"/>
  <c r="AB930" i="6"/>
  <c r="AC930" i="6" s="1"/>
  <c r="AD930" i="6" s="1"/>
  <c r="AB938" i="6"/>
  <c r="AC938" i="6" s="1"/>
  <c r="AD938" i="6" s="1"/>
  <c r="AB946" i="6"/>
  <c r="AC946" i="6" s="1"/>
  <c r="AD946" i="6" s="1"/>
  <c r="AC954" i="6"/>
  <c r="AD954" i="6" s="1"/>
  <c r="AB954" i="6"/>
  <c r="AB962" i="6"/>
  <c r="AC962" i="6" s="1"/>
  <c r="AD962" i="6" s="1"/>
  <c r="AB970" i="6"/>
  <c r="AC970" i="6"/>
  <c r="AD970" i="6" s="1"/>
  <c r="AB978" i="6"/>
  <c r="AC978" i="6" s="1"/>
  <c r="AD978" i="6" s="1"/>
  <c r="AB986" i="6"/>
  <c r="AC986" i="6" s="1"/>
  <c r="AD986" i="6" s="1"/>
  <c r="AB994" i="6"/>
  <c r="AC994" i="6" s="1"/>
  <c r="AD994" i="6" s="1"/>
  <c r="AB1002" i="6"/>
  <c r="AC1002" i="6" s="1"/>
  <c r="AD1002" i="6" s="1"/>
  <c r="AB1010" i="6"/>
  <c r="AC1010" i="6" s="1"/>
  <c r="AD1010" i="6" s="1"/>
  <c r="AB1018" i="6"/>
  <c r="AC1018" i="6" s="1"/>
  <c r="AD1018" i="6" s="1"/>
  <c r="AB1026" i="6"/>
  <c r="AC1026" i="6" s="1"/>
  <c r="AD1026" i="6" s="1"/>
  <c r="AB1034" i="6"/>
  <c r="AB1042" i="6"/>
  <c r="AB1050" i="6"/>
  <c r="AB1106" i="6"/>
  <c r="AB1114" i="6"/>
  <c r="AB1170" i="6"/>
  <c r="AB1178" i="6"/>
  <c r="AB1234" i="6"/>
  <c r="AB1242" i="6"/>
  <c r="AC1242" i="6" s="1"/>
  <c r="AD1242" i="6" s="1"/>
  <c r="AB1298" i="6"/>
  <c r="AB1306" i="6"/>
  <c r="AC1306" i="6" s="1"/>
  <c r="AD1306" i="6" s="1"/>
  <c r="AB1362" i="6"/>
  <c r="AB1370" i="6"/>
  <c r="AB1426" i="6"/>
  <c r="AB1434" i="6"/>
  <c r="AB1474" i="6"/>
  <c r="AC1474" i="6" s="1"/>
  <c r="AD1474" i="6" s="1"/>
  <c r="AB1498" i="6"/>
  <c r="AB1522" i="6"/>
  <c r="AB1554" i="6"/>
  <c r="AB1586" i="6"/>
  <c r="AB1618" i="6"/>
  <c r="AB1650" i="6"/>
  <c r="AB1682" i="6"/>
  <c r="AB1714" i="6"/>
  <c r="AB1746" i="6"/>
  <c r="AB1778" i="6"/>
  <c r="AB1810" i="6"/>
  <c r="AB12" i="6"/>
  <c r="AB140" i="6"/>
  <c r="AB268" i="6"/>
  <c r="AB396" i="6"/>
  <c r="AB524" i="6"/>
  <c r="AB675" i="6"/>
  <c r="AB846" i="6"/>
  <c r="AC846" i="6" s="1"/>
  <c r="AD846" i="6" s="1"/>
  <c r="AB1016" i="6"/>
  <c r="AB1187" i="6"/>
  <c r="AB1358" i="6"/>
  <c r="AC1358" i="6" s="1"/>
  <c r="AD1358" i="6" s="1"/>
  <c r="AB1552" i="6"/>
  <c r="AB1808" i="6"/>
  <c r="AE33" i="5"/>
  <c r="AC70" i="6"/>
  <c r="AD70" i="6" s="1"/>
  <c r="AB70" i="6"/>
  <c r="AB318" i="6"/>
  <c r="AC318" i="6" s="1"/>
  <c r="AD318" i="6" s="1"/>
  <c r="AC3" i="5"/>
  <c r="AF35" i="5"/>
  <c r="Z11" i="6"/>
  <c r="AC11" i="6"/>
  <c r="AD11" i="6" s="1"/>
  <c r="AB11" i="6"/>
  <c r="Z19" i="6"/>
  <c r="AB19" i="6"/>
  <c r="AC19" i="6" s="1"/>
  <c r="AD19" i="6" s="1"/>
  <c r="Z27" i="6"/>
  <c r="AB27" i="6"/>
  <c r="AC27" i="6" s="1"/>
  <c r="AD27" i="6" s="1"/>
  <c r="AC35" i="6"/>
  <c r="AD35" i="6" s="1"/>
  <c r="AB35" i="6"/>
  <c r="AB43" i="6"/>
  <c r="AC43" i="6" s="1"/>
  <c r="AD43" i="6" s="1"/>
  <c r="AB51" i="6"/>
  <c r="AC51" i="6" s="1"/>
  <c r="AD51" i="6" s="1"/>
  <c r="AC59" i="6"/>
  <c r="AD59" i="6" s="1"/>
  <c r="AB59" i="6"/>
  <c r="AC67" i="6"/>
  <c r="AD67" i="6" s="1"/>
  <c r="AB67" i="6"/>
  <c r="AC75" i="6"/>
  <c r="AD75" i="6" s="1"/>
  <c r="AB75" i="6"/>
  <c r="AB83" i="6"/>
  <c r="AC83" i="6" s="1"/>
  <c r="AD83" i="6" s="1"/>
  <c r="AC91" i="6"/>
  <c r="AD91" i="6" s="1"/>
  <c r="AB91" i="6"/>
  <c r="AB99" i="6"/>
  <c r="AC99" i="6" s="1"/>
  <c r="AD99" i="6" s="1"/>
  <c r="AC107" i="6"/>
  <c r="AD107" i="6" s="1"/>
  <c r="AB107" i="6"/>
  <c r="AB115" i="6"/>
  <c r="AC115" i="6" s="1"/>
  <c r="AD115" i="6" s="1"/>
  <c r="AB123" i="6"/>
  <c r="AC123" i="6" s="1"/>
  <c r="AD123" i="6" s="1"/>
  <c r="AC131" i="6"/>
  <c r="AD131" i="6" s="1"/>
  <c r="AB131" i="6"/>
  <c r="AC139" i="6"/>
  <c r="AD139" i="6" s="1"/>
  <c r="AB139" i="6"/>
  <c r="AB147" i="6"/>
  <c r="AC147" i="6" s="1"/>
  <c r="AD147" i="6" s="1"/>
  <c r="AB155" i="6"/>
  <c r="AC155" i="6" s="1"/>
  <c r="AD155" i="6" s="1"/>
  <c r="AC163" i="6"/>
  <c r="AD163" i="6" s="1"/>
  <c r="AB163" i="6"/>
  <c r="AB171" i="6"/>
  <c r="AC171" i="6" s="1"/>
  <c r="AD171" i="6" s="1"/>
  <c r="AB179" i="6"/>
  <c r="AC179" i="6" s="1"/>
  <c r="AD179" i="6" s="1"/>
  <c r="AC187" i="6"/>
  <c r="AD187" i="6" s="1"/>
  <c r="AB187" i="6"/>
  <c r="AB195" i="6"/>
  <c r="AC195" i="6" s="1"/>
  <c r="AD195" i="6" s="1"/>
  <c r="AC203" i="6"/>
  <c r="AD203" i="6" s="1"/>
  <c r="AB203" i="6"/>
  <c r="AB211" i="6"/>
  <c r="AC211" i="6" s="1"/>
  <c r="AD211" i="6" s="1"/>
  <c r="AC219" i="6"/>
  <c r="AD219" i="6" s="1"/>
  <c r="AB219" i="6"/>
  <c r="AB227" i="6"/>
  <c r="AC227" i="6" s="1"/>
  <c r="AD227" i="6" s="1"/>
  <c r="AC235" i="6"/>
  <c r="AD235" i="6" s="1"/>
  <c r="AB235" i="6"/>
  <c r="AB243" i="6"/>
  <c r="AC243" i="6" s="1"/>
  <c r="AD243" i="6" s="1"/>
  <c r="AB635" i="6"/>
  <c r="AB643" i="6"/>
  <c r="AB699" i="6"/>
  <c r="AB707" i="6"/>
  <c r="AB763" i="6"/>
  <c r="AB771" i="6"/>
  <c r="AB827" i="6"/>
  <c r="AB835" i="6"/>
  <c r="AC835" i="6" s="1"/>
  <c r="AD835" i="6" s="1"/>
  <c r="AB891" i="6"/>
  <c r="AB899" i="6"/>
  <c r="AB955" i="6"/>
  <c r="AB963" i="6"/>
  <c r="AB1019" i="6"/>
  <c r="AB1027" i="6"/>
  <c r="AC1027" i="6" s="1"/>
  <c r="AD1027" i="6" s="1"/>
  <c r="AB1083" i="6"/>
  <c r="AB1091" i="6"/>
  <c r="AC1091" i="6" s="1"/>
  <c r="AD1091" i="6" s="1"/>
  <c r="AB1147" i="6"/>
  <c r="AB1155" i="6"/>
  <c r="AB1211" i="6"/>
  <c r="AB1219" i="6"/>
  <c r="AB1275" i="6"/>
  <c r="AB1283" i="6"/>
  <c r="AC1283" i="6" s="1"/>
  <c r="AD1283" i="6" s="1"/>
  <c r="AB1339" i="6"/>
  <c r="AB1347" i="6"/>
  <c r="AC1347" i="6" s="1"/>
  <c r="AD1347" i="6" s="1"/>
  <c r="AB1403" i="6"/>
  <c r="AB1411" i="6"/>
  <c r="AB1499" i="6"/>
  <c r="AB1507" i="6"/>
  <c r="AB28" i="6"/>
  <c r="AB156" i="6"/>
  <c r="AC156" i="6" s="1"/>
  <c r="AD156" i="6" s="1"/>
  <c r="AB284" i="6"/>
  <c r="AB412" i="6"/>
  <c r="AC412" i="6" s="1"/>
  <c r="AD412" i="6" s="1"/>
  <c r="AB540" i="6"/>
  <c r="AC540" i="6" s="1"/>
  <c r="AD540" i="6" s="1"/>
  <c r="AB696" i="6"/>
  <c r="AC696" i="6" s="1"/>
  <c r="AD696" i="6" s="1"/>
  <c r="AB867" i="6"/>
  <c r="AB1038" i="6"/>
  <c r="AC1038" i="6" s="1"/>
  <c r="AD1038" i="6" s="1"/>
  <c r="AB1208" i="6"/>
  <c r="AB1379" i="6"/>
  <c r="AB1584" i="6"/>
  <c r="AB17" i="5"/>
  <c r="AH17" i="5" s="1"/>
  <c r="AC30" i="6"/>
  <c r="AD30" i="6" s="1"/>
  <c r="AB30" i="6"/>
  <c r="AC222" i="6"/>
  <c r="AD222" i="6" s="1"/>
  <c r="AB222" i="6"/>
  <c r="AB3" i="5"/>
  <c r="AB19" i="5"/>
  <c r="AH19" i="5" s="1"/>
  <c r="AY32" i="10" s="1"/>
  <c r="AE39" i="5"/>
  <c r="AF39" i="5"/>
  <c r="AB20" i="5"/>
  <c r="AH20" i="5" s="1"/>
  <c r="AY11" i="10" s="1"/>
  <c r="AE28" i="5"/>
  <c r="AC28" i="6"/>
  <c r="AD28" i="6" s="1"/>
  <c r="AB52" i="6"/>
  <c r="AB100" i="6"/>
  <c r="AB132" i="6"/>
  <c r="AB164" i="6"/>
  <c r="AB196" i="6"/>
  <c r="AB228" i="6"/>
  <c r="AB260" i="6"/>
  <c r="AB292" i="6"/>
  <c r="AC292" i="6" s="1"/>
  <c r="AD292" i="6" s="1"/>
  <c r="AB340" i="6"/>
  <c r="AC348" i="6"/>
  <c r="AD348" i="6" s="1"/>
  <c r="AB388" i="6"/>
  <c r="AB420" i="6"/>
  <c r="AB468" i="6"/>
  <c r="AB484" i="6"/>
  <c r="AB532" i="6"/>
  <c r="AB604" i="6"/>
  <c r="AB636" i="6"/>
  <c r="AC636" i="6" s="1"/>
  <c r="AD636" i="6" s="1"/>
  <c r="AB668" i="6"/>
  <c r="AB732" i="6"/>
  <c r="AC732" i="6" s="1"/>
  <c r="AD732" i="6" s="1"/>
  <c r="AB764" i="6"/>
  <c r="AC764" i="6" s="1"/>
  <c r="AD764" i="6" s="1"/>
  <c r="AB796" i="6"/>
  <c r="AC796" i="6" s="1"/>
  <c r="AD796" i="6" s="1"/>
  <c r="AB828" i="6"/>
  <c r="AC828" i="6" s="1"/>
  <c r="AD828" i="6" s="1"/>
  <c r="AB868" i="6"/>
  <c r="AC868" i="6" s="1"/>
  <c r="AD868" i="6" s="1"/>
  <c r="AB900" i="6"/>
  <c r="AB924" i="6"/>
  <c r="AC924" i="6" s="1"/>
  <c r="AD924" i="6" s="1"/>
  <c r="AB988" i="6"/>
  <c r="AC988" i="6" s="1"/>
  <c r="AD988" i="6" s="1"/>
  <c r="AB1020" i="6"/>
  <c r="AC1020" i="6" s="1"/>
  <c r="AD1020" i="6" s="1"/>
  <c r="AB1052" i="6"/>
  <c r="AC1052" i="6" s="1"/>
  <c r="AD1052" i="6" s="1"/>
  <c r="AB1084" i="6"/>
  <c r="AC1084" i="6" s="1"/>
  <c r="AD1084" i="6" s="1"/>
  <c r="AB1124" i="6"/>
  <c r="AC1124" i="6" s="1"/>
  <c r="AD1124" i="6" s="1"/>
  <c r="AB1148" i="6"/>
  <c r="AC1148" i="6" s="1"/>
  <c r="AD1148" i="6" s="1"/>
  <c r="AB1156" i="6"/>
  <c r="AB1180" i="6"/>
  <c r="AC1180" i="6" s="1"/>
  <c r="AD1180" i="6" s="1"/>
  <c r="AB1188" i="6"/>
  <c r="AB1212" i="6"/>
  <c r="AC1212" i="6" s="1"/>
  <c r="AD1212" i="6" s="1"/>
  <c r="AB1220" i="6"/>
  <c r="AB1244" i="6"/>
  <c r="AC1244" i="6" s="1"/>
  <c r="AD1244" i="6" s="1"/>
  <c r="AB1252" i="6"/>
  <c r="AB1276" i="6"/>
  <c r="AC1276" i="6" s="1"/>
  <c r="AD1276" i="6" s="1"/>
  <c r="AB1284" i="6"/>
  <c r="AB1308" i="6"/>
  <c r="AC1308" i="6" s="1"/>
  <c r="AD1308" i="6" s="1"/>
  <c r="AB1316" i="6"/>
  <c r="AB1340" i="6"/>
  <c r="AC1340" i="6" s="1"/>
  <c r="AD1340" i="6" s="1"/>
  <c r="AB1348" i="6"/>
  <c r="AB1372" i="6"/>
  <c r="AC1372" i="6" s="1"/>
  <c r="AD1372" i="6" s="1"/>
  <c r="AB1380" i="6"/>
  <c r="AC1380" i="6" s="1"/>
  <c r="AD1380" i="6" s="1"/>
  <c r="AB1404" i="6"/>
  <c r="AC1404" i="6" s="1"/>
  <c r="AD1404" i="6" s="1"/>
  <c r="AB1412" i="6"/>
  <c r="AB1436" i="6"/>
  <c r="AC1436" i="6" s="1"/>
  <c r="AD1436" i="6" s="1"/>
  <c r="AB1824" i="6"/>
  <c r="AB1792" i="6"/>
  <c r="AB1760" i="6"/>
  <c r="AB1728" i="6"/>
  <c r="AB1696" i="6"/>
  <c r="AB1664" i="6"/>
  <c r="AB1632" i="6"/>
  <c r="AC1632" i="6" s="1"/>
  <c r="AD1632" i="6" s="1"/>
  <c r="AB1600" i="6"/>
  <c r="AB1568" i="6"/>
  <c r="AB1536" i="6"/>
  <c r="AB1496" i="6"/>
  <c r="AB1472" i="6"/>
  <c r="AB1456" i="6"/>
  <c r="AB1448" i="6"/>
  <c r="AB1432" i="6"/>
  <c r="AB1424" i="6"/>
  <c r="AB1368" i="6"/>
  <c r="AB1360" i="6"/>
  <c r="AB1304" i="6"/>
  <c r="AB1296" i="6"/>
  <c r="AB1240" i="6"/>
  <c r="AB1232" i="6"/>
  <c r="AB1176" i="6"/>
  <c r="AB1168" i="6"/>
  <c r="AB1112" i="6"/>
  <c r="AB1104" i="6"/>
  <c r="AB1048" i="6"/>
  <c r="AB1040" i="6"/>
  <c r="AB984" i="6"/>
  <c r="AB976" i="6"/>
  <c r="AB920" i="6"/>
  <c r="AB912" i="6"/>
  <c r="AB856" i="6"/>
  <c r="AB848" i="6"/>
  <c r="AB44" i="6"/>
  <c r="AB172" i="6"/>
  <c r="AB300" i="6"/>
  <c r="AB428" i="6"/>
  <c r="AB556" i="6"/>
  <c r="AC556" i="6" s="1"/>
  <c r="AD556" i="6" s="1"/>
  <c r="AB718" i="6"/>
  <c r="AC718" i="6" s="1"/>
  <c r="AD718" i="6" s="1"/>
  <c r="AB888" i="6"/>
  <c r="AB1059" i="6"/>
  <c r="AB1230" i="6"/>
  <c r="AC1230" i="6" s="1"/>
  <c r="AD1230" i="6" s="1"/>
  <c r="AB1400" i="6"/>
  <c r="AB1616" i="6"/>
  <c r="AE37" i="5"/>
  <c r="AB14" i="6"/>
  <c r="AC14" i="6" s="1"/>
  <c r="AD14" i="6" s="1"/>
  <c r="AB46" i="6"/>
  <c r="AC46" i="6" s="1"/>
  <c r="AD46" i="6" s="1"/>
  <c r="AC86" i="6"/>
  <c r="AD86" i="6" s="1"/>
  <c r="AB86" i="6"/>
  <c r="AC118" i="6"/>
  <c r="AD118" i="6" s="1"/>
  <c r="AB118" i="6"/>
  <c r="AB150" i="6"/>
  <c r="AC150" i="6" s="1"/>
  <c r="AD150" i="6" s="1"/>
  <c r="AB182" i="6"/>
  <c r="AC182" i="6" s="1"/>
  <c r="AD182" i="6" s="1"/>
  <c r="AC206" i="6"/>
  <c r="AD206" i="6" s="1"/>
  <c r="AB206" i="6"/>
  <c r="AC246" i="6"/>
  <c r="AD246" i="6" s="1"/>
  <c r="AB246" i="6"/>
  <c r="AB286" i="6"/>
  <c r="AC286" i="6" s="1"/>
  <c r="AD286" i="6" s="1"/>
  <c r="AB462" i="6"/>
  <c r="AC462" i="6" s="1"/>
  <c r="AD462" i="6" s="1"/>
  <c r="AE35" i="5"/>
  <c r="AC19" i="5"/>
  <c r="AF43" i="5"/>
  <c r="AB4" i="5"/>
  <c r="AH4" i="5" s="1"/>
  <c r="AY42" i="10" s="1"/>
  <c r="AE32" i="5"/>
  <c r="AB20" i="6"/>
  <c r="AB36" i="6"/>
  <c r="AB68" i="6"/>
  <c r="AB84" i="6"/>
  <c r="AC92" i="6"/>
  <c r="AD92" i="6" s="1"/>
  <c r="AB116" i="6"/>
  <c r="AB148" i="6"/>
  <c r="AB180" i="6"/>
  <c r="AB212" i="6"/>
  <c r="AB244" i="6"/>
  <c r="AB276" i="6"/>
  <c r="AC276" i="6" s="1"/>
  <c r="AD276" i="6" s="1"/>
  <c r="AC284" i="6"/>
  <c r="AD284" i="6" s="1"/>
  <c r="AB308" i="6"/>
  <c r="AB324" i="6"/>
  <c r="AB356" i="6"/>
  <c r="AB372" i="6"/>
  <c r="AB404" i="6"/>
  <c r="AB436" i="6"/>
  <c r="AC436" i="6" s="1"/>
  <c r="AD436" i="6" s="1"/>
  <c r="AB452" i="6"/>
  <c r="AC476" i="6"/>
  <c r="AD476" i="6" s="1"/>
  <c r="AB500" i="6"/>
  <c r="AB516" i="6"/>
  <c r="AB548" i="6"/>
  <c r="AB564" i="6"/>
  <c r="AB612" i="6"/>
  <c r="AB644" i="6"/>
  <c r="AC644" i="6" s="1"/>
  <c r="AD644" i="6" s="1"/>
  <c r="AB676" i="6"/>
  <c r="AB700" i="6"/>
  <c r="AB708" i="6"/>
  <c r="AB740" i="6"/>
  <c r="AB772" i="6"/>
  <c r="AB804" i="6"/>
  <c r="AB836" i="6"/>
  <c r="AB860" i="6"/>
  <c r="AC860" i="6" s="1"/>
  <c r="AD860" i="6" s="1"/>
  <c r="AB892" i="6"/>
  <c r="AC892" i="6" s="1"/>
  <c r="AD892" i="6" s="1"/>
  <c r="AB932" i="6"/>
  <c r="AB956" i="6"/>
  <c r="AC956" i="6" s="1"/>
  <c r="AD956" i="6" s="1"/>
  <c r="AB964" i="6"/>
  <c r="AB996" i="6"/>
  <c r="AB1028" i="6"/>
  <c r="AB1060" i="6"/>
  <c r="AB1092" i="6"/>
  <c r="AC4" i="5"/>
  <c r="AC20" i="5"/>
  <c r="AF28" i="5"/>
  <c r="AF32" i="5"/>
  <c r="AF36" i="5"/>
  <c r="AB5" i="6"/>
  <c r="AC5" i="6" s="1"/>
  <c r="AD5" i="6" s="1"/>
  <c r="AB13" i="6"/>
  <c r="AB21" i="6"/>
  <c r="AB29" i="6"/>
  <c r="AB37" i="6"/>
  <c r="AB45" i="6"/>
  <c r="AB53" i="6"/>
  <c r="AB61" i="6"/>
  <c r="AB69" i="6"/>
  <c r="AC69" i="6" s="1"/>
  <c r="AD69" i="6" s="1"/>
  <c r="AB77" i="6"/>
  <c r="AB85" i="6"/>
  <c r="AB93" i="6"/>
  <c r="AB101" i="6"/>
  <c r="AB109" i="6"/>
  <c r="AB117" i="6"/>
  <c r="AB125" i="6"/>
  <c r="AB133" i="6"/>
  <c r="AC133" i="6" s="1"/>
  <c r="AD133" i="6" s="1"/>
  <c r="AB141" i="6"/>
  <c r="AB149" i="6"/>
  <c r="AB157" i="6"/>
  <c r="AB165" i="6"/>
  <c r="AB173" i="6"/>
  <c r="AB181" i="6"/>
  <c r="AB189" i="6"/>
  <c r="AB197" i="6"/>
  <c r="AC197" i="6" s="1"/>
  <c r="AD197" i="6" s="1"/>
  <c r="AB205" i="6"/>
  <c r="AB213" i="6"/>
  <c r="AB221" i="6"/>
  <c r="AB229" i="6"/>
  <c r="AB237" i="6"/>
  <c r="AB245" i="6"/>
  <c r="AB253" i="6"/>
  <c r="AB261" i="6"/>
  <c r="AC261" i="6" s="1"/>
  <c r="AD261" i="6" s="1"/>
  <c r="AB269" i="6"/>
  <c r="AB277" i="6"/>
  <c r="AB285" i="6"/>
  <c r="AB293" i="6"/>
  <c r="AB301" i="6"/>
  <c r="AB309" i="6"/>
  <c r="AB317" i="6"/>
  <c r="AB325" i="6"/>
  <c r="AC325" i="6" s="1"/>
  <c r="AD325" i="6" s="1"/>
  <c r="AB333" i="6"/>
  <c r="AB341" i="6"/>
  <c r="AB349" i="6"/>
  <c r="AB357" i="6"/>
  <c r="AB365" i="6"/>
  <c r="AB373" i="6"/>
  <c r="AB381" i="6"/>
  <c r="AB389" i="6"/>
  <c r="AC389" i="6" s="1"/>
  <c r="AD389" i="6" s="1"/>
  <c r="AB397" i="6"/>
  <c r="AB405" i="6"/>
  <c r="AB413" i="6"/>
  <c r="AB421" i="6"/>
  <c r="AB429" i="6"/>
  <c r="AB437" i="6"/>
  <c r="AB445" i="6"/>
  <c r="AB453" i="6"/>
  <c r="AC453" i="6" s="1"/>
  <c r="AD453" i="6" s="1"/>
  <c r="AB461" i="6"/>
  <c r="AB469" i="6"/>
  <c r="AB477" i="6"/>
  <c r="AB485" i="6"/>
  <c r="AB493" i="6"/>
  <c r="AB501" i="6"/>
  <c r="AB509" i="6"/>
  <c r="AB517" i="6"/>
  <c r="AC517" i="6" s="1"/>
  <c r="AD517" i="6" s="1"/>
  <c r="AB525" i="6"/>
  <c r="AB533" i="6"/>
  <c r="AB541" i="6"/>
  <c r="AB549" i="6"/>
  <c r="AB557" i="6"/>
  <c r="AB565" i="6"/>
  <c r="AB573" i="6"/>
  <c r="AB581" i="6"/>
  <c r="AC581" i="6" s="1"/>
  <c r="AD581" i="6" s="1"/>
  <c r="AB60" i="6"/>
  <c r="AC60" i="6" s="1"/>
  <c r="AD60" i="6" s="1"/>
  <c r="AB188" i="6"/>
  <c r="AC188" i="6" s="1"/>
  <c r="AD188" i="6" s="1"/>
  <c r="AB316" i="6"/>
  <c r="AC316" i="6" s="1"/>
  <c r="AD316" i="6" s="1"/>
  <c r="AB444" i="6"/>
  <c r="AC444" i="6" s="1"/>
  <c r="AD444" i="6" s="1"/>
  <c r="AB572" i="6"/>
  <c r="AC572" i="6" s="1"/>
  <c r="AD572" i="6" s="1"/>
  <c r="AB739" i="6"/>
  <c r="AC739" i="6" s="1"/>
  <c r="AD739" i="6" s="1"/>
  <c r="AB910" i="6"/>
  <c r="AC910" i="6" s="1"/>
  <c r="AD910" i="6" s="1"/>
  <c r="AB1080" i="6"/>
  <c r="AB1251" i="6"/>
  <c r="AB1422" i="6"/>
  <c r="AC1422" i="6" s="1"/>
  <c r="AD1422" i="6" s="1"/>
  <c r="AB1648" i="6"/>
  <c r="AC17" i="5"/>
  <c r="AC21" i="5"/>
  <c r="AC25" i="5"/>
  <c r="AF29" i="5"/>
  <c r="AF33" i="5"/>
  <c r="AF37" i="5"/>
  <c r="AF77" i="5"/>
  <c r="AC447" i="6"/>
  <c r="AD447" i="6" s="1"/>
  <c r="AC599" i="6"/>
  <c r="AD599" i="6" s="1"/>
  <c r="AB599" i="6"/>
  <c r="AC607" i="6"/>
  <c r="AD607" i="6" s="1"/>
  <c r="AB607" i="6"/>
  <c r="AC631" i="6"/>
  <c r="AD631" i="6" s="1"/>
  <c r="AB631" i="6"/>
  <c r="AB639" i="6"/>
  <c r="AC639" i="6" s="1"/>
  <c r="AD639" i="6" s="1"/>
  <c r="AC663" i="6"/>
  <c r="AD663" i="6" s="1"/>
  <c r="AB663" i="6"/>
  <c r="AB671" i="6"/>
  <c r="AC671" i="6" s="1"/>
  <c r="AD671" i="6" s="1"/>
  <c r="AB695" i="6"/>
  <c r="AC695" i="6" s="1"/>
  <c r="AD695" i="6" s="1"/>
  <c r="AB703" i="6"/>
  <c r="AC703" i="6" s="1"/>
  <c r="AD703" i="6" s="1"/>
  <c r="AC727" i="6"/>
  <c r="AD727" i="6" s="1"/>
  <c r="AB727" i="6"/>
  <c r="AB735" i="6"/>
  <c r="AC735" i="6" s="1"/>
  <c r="AD735" i="6" s="1"/>
  <c r="AC759" i="6"/>
  <c r="AD759" i="6" s="1"/>
  <c r="AB759" i="6"/>
  <c r="AB767" i="6"/>
  <c r="AC767" i="6" s="1"/>
  <c r="AD767" i="6" s="1"/>
  <c r="AC783" i="6"/>
  <c r="AD783" i="6" s="1"/>
  <c r="AB791" i="6"/>
  <c r="AC791" i="6" s="1"/>
  <c r="AD791" i="6" s="1"/>
  <c r="AB799" i="6"/>
  <c r="AC799" i="6" s="1"/>
  <c r="AD799" i="6" s="1"/>
  <c r="AC807" i="6"/>
  <c r="AD807" i="6" s="1"/>
  <c r="AB823" i="6"/>
  <c r="AC823" i="6" s="1"/>
  <c r="AD823" i="6" s="1"/>
  <c r="AB831" i="6"/>
  <c r="AC831" i="6" s="1"/>
  <c r="AD831" i="6" s="1"/>
  <c r="AC855" i="6"/>
  <c r="AD855" i="6" s="1"/>
  <c r="AB855" i="6"/>
  <c r="AB863" i="6"/>
  <c r="AC863" i="6" s="1"/>
  <c r="AD863" i="6" s="1"/>
  <c r="AB887" i="6"/>
  <c r="AC887" i="6" s="1"/>
  <c r="AD887" i="6" s="1"/>
  <c r="AC895" i="6"/>
  <c r="AD895" i="6" s="1"/>
  <c r="AB895" i="6"/>
  <c r="AB919" i="6"/>
  <c r="AC919" i="6" s="1"/>
  <c r="AD919" i="6" s="1"/>
  <c r="AC927" i="6"/>
  <c r="AD927" i="6" s="1"/>
  <c r="AB927" i="6"/>
  <c r="AB951" i="6"/>
  <c r="AC951" i="6" s="1"/>
  <c r="AD951" i="6" s="1"/>
  <c r="AB959" i="6"/>
  <c r="AC959" i="6" s="1"/>
  <c r="AD959" i="6" s="1"/>
  <c r="AC983" i="6"/>
  <c r="AD983" i="6" s="1"/>
  <c r="AB983" i="6"/>
  <c r="AB991" i="6"/>
  <c r="AC991" i="6" s="1"/>
  <c r="AD991" i="6" s="1"/>
  <c r="AC1015" i="6"/>
  <c r="AD1015" i="6" s="1"/>
  <c r="AB1015" i="6"/>
  <c r="AC1023" i="6"/>
  <c r="AD1023" i="6" s="1"/>
  <c r="AB1023" i="6"/>
  <c r="AB1047" i="6"/>
  <c r="AC1047" i="6" s="1"/>
  <c r="AD1047" i="6" s="1"/>
  <c r="AC1055" i="6"/>
  <c r="AD1055" i="6" s="1"/>
  <c r="AB1055" i="6"/>
  <c r="AB1079" i="6"/>
  <c r="AC1079" i="6" s="1"/>
  <c r="AD1079" i="6" s="1"/>
  <c r="AB1087" i="6"/>
  <c r="AC1087" i="6" s="1"/>
  <c r="AD1087" i="6" s="1"/>
  <c r="AB1111" i="6"/>
  <c r="AC1111" i="6" s="1"/>
  <c r="AD1111" i="6" s="1"/>
  <c r="AB1119" i="6"/>
  <c r="AC1119" i="6" s="1"/>
  <c r="AD1119" i="6" s="1"/>
  <c r="AC1143" i="6"/>
  <c r="AD1143" i="6" s="1"/>
  <c r="AB1143" i="6"/>
  <c r="AC1151" i="6"/>
  <c r="AD1151" i="6" s="1"/>
  <c r="AB1151" i="6"/>
  <c r="AC1167" i="6"/>
  <c r="AD1167" i="6" s="1"/>
  <c r="AB1175" i="6"/>
  <c r="AC1175" i="6" s="1"/>
  <c r="AD1175" i="6" s="1"/>
  <c r="AB1183" i="6"/>
  <c r="AC1183" i="6" s="1"/>
  <c r="AD1183" i="6" s="1"/>
  <c r="AB1207" i="6"/>
  <c r="AC1207" i="6" s="1"/>
  <c r="AD1207" i="6" s="1"/>
  <c r="AB1215" i="6"/>
  <c r="AC1215" i="6" s="1"/>
  <c r="AD1215" i="6" s="1"/>
  <c r="AC1239" i="6"/>
  <c r="AD1239" i="6" s="1"/>
  <c r="AB1239" i="6"/>
  <c r="AB1247" i="6"/>
  <c r="AC1247" i="6" s="1"/>
  <c r="AD1247" i="6" s="1"/>
  <c r="AB1271" i="6"/>
  <c r="AC1271" i="6" s="1"/>
  <c r="AD1271" i="6" s="1"/>
  <c r="AC1279" i="6"/>
  <c r="AD1279" i="6" s="1"/>
  <c r="AB1279" i="6"/>
  <c r="AB1303" i="6"/>
  <c r="AC1303" i="6" s="1"/>
  <c r="AD1303" i="6" s="1"/>
  <c r="AC1311" i="6"/>
  <c r="AD1311" i="6" s="1"/>
  <c r="AB1311" i="6"/>
  <c r="AB1335" i="6"/>
  <c r="AC1335" i="6" s="1"/>
  <c r="AD1335" i="6" s="1"/>
  <c r="AB1343" i="6"/>
  <c r="AC1343" i="6" s="1"/>
  <c r="AD1343" i="6" s="1"/>
  <c r="AC1367" i="6"/>
  <c r="AD1367" i="6" s="1"/>
  <c r="AB1367" i="6"/>
  <c r="AB1375" i="6"/>
  <c r="AC1375" i="6" s="1"/>
  <c r="AD1375" i="6" s="1"/>
  <c r="AC1399" i="6"/>
  <c r="AD1399" i="6" s="1"/>
  <c r="AB1399" i="6"/>
  <c r="AB1407" i="6"/>
  <c r="AC1407" i="6" s="1"/>
  <c r="AD1407" i="6" s="1"/>
  <c r="AC1423" i="6"/>
  <c r="AD1423" i="6" s="1"/>
  <c r="AB1431" i="6"/>
  <c r="AC1431" i="6" s="1"/>
  <c r="AD1431" i="6" s="1"/>
  <c r="AB1439" i="6"/>
  <c r="AC1439" i="6" s="1"/>
  <c r="AD1439" i="6" s="1"/>
  <c r="AC1455" i="6"/>
  <c r="AD1455" i="6" s="1"/>
  <c r="AB1455" i="6"/>
  <c r="AB1463" i="6"/>
  <c r="AC1463" i="6" s="1"/>
  <c r="AD1463" i="6" s="1"/>
  <c r="AB1479" i="6"/>
  <c r="AC1479" i="6" s="1"/>
  <c r="AD1479" i="6" s="1"/>
  <c r="AC1495" i="6"/>
  <c r="AD1495" i="6" s="1"/>
  <c r="AB1503" i="6"/>
  <c r="AC1503" i="6" s="1"/>
  <c r="AD1503" i="6" s="1"/>
  <c r="AB1519" i="6"/>
  <c r="AC1519" i="6" s="1"/>
  <c r="AD1519" i="6" s="1"/>
  <c r="AC1535" i="6"/>
  <c r="AD1535" i="6" s="1"/>
  <c r="AB1535" i="6"/>
  <c r="AC1551" i="6"/>
  <c r="AD1551" i="6" s="1"/>
  <c r="AB1551" i="6"/>
  <c r="AC1567" i="6"/>
  <c r="AD1567" i="6" s="1"/>
  <c r="AB1567" i="6"/>
  <c r="AC1583" i="6"/>
  <c r="AD1583" i="6" s="1"/>
  <c r="AB1583" i="6"/>
  <c r="AB1599" i="6"/>
  <c r="AC1599" i="6" s="1"/>
  <c r="AD1599" i="6" s="1"/>
  <c r="AB1615" i="6"/>
  <c r="AC1615" i="6" s="1"/>
  <c r="AD1615" i="6" s="1"/>
  <c r="AB1631" i="6"/>
  <c r="AC1631" i="6" s="1"/>
  <c r="AD1631" i="6" s="1"/>
  <c r="AC1647" i="6"/>
  <c r="AD1647" i="6" s="1"/>
  <c r="AB1647" i="6"/>
  <c r="AB1663" i="6"/>
  <c r="AC1663" i="6" s="1"/>
  <c r="AD1663" i="6" s="1"/>
  <c r="AC1679" i="6"/>
  <c r="AD1679" i="6" s="1"/>
  <c r="AB1679" i="6"/>
  <c r="AC1695" i="6"/>
  <c r="AD1695" i="6" s="1"/>
  <c r="AB1695" i="6"/>
  <c r="AB1711" i="6"/>
  <c r="AC1711" i="6" s="1"/>
  <c r="AD1711" i="6" s="1"/>
  <c r="AC1719" i="6"/>
  <c r="AD1719" i="6" s="1"/>
  <c r="AB1727" i="6"/>
  <c r="AC1727" i="6" s="1"/>
  <c r="AD1727" i="6" s="1"/>
  <c r="AB1743" i="6"/>
  <c r="AC1743" i="6" s="1"/>
  <c r="AD1743" i="6" s="1"/>
  <c r="AB1759" i="6"/>
  <c r="AC1759" i="6" s="1"/>
  <c r="AD1759" i="6" s="1"/>
  <c r="AC1775" i="6"/>
  <c r="AD1775" i="6" s="1"/>
  <c r="AB1775" i="6"/>
  <c r="AB1791" i="6"/>
  <c r="AC1791" i="6" s="1"/>
  <c r="AD1791" i="6" s="1"/>
  <c r="AC1807" i="6"/>
  <c r="AD1807" i="6" s="1"/>
  <c r="AB1807" i="6"/>
  <c r="AB1823" i="6"/>
  <c r="AC1823" i="6" s="1"/>
  <c r="AD1823" i="6" s="1"/>
  <c r="AB591" i="6"/>
  <c r="AC591" i="6" s="1"/>
  <c r="AD591" i="6" s="1"/>
  <c r="AB655" i="6"/>
  <c r="AC655" i="6" s="1"/>
  <c r="AD655" i="6" s="1"/>
  <c r="AB719" i="6"/>
  <c r="AC719" i="6" s="1"/>
  <c r="AD719" i="6" s="1"/>
  <c r="AB783" i="6"/>
  <c r="AB847" i="6"/>
  <c r="AC847" i="6" s="1"/>
  <c r="AD847" i="6" s="1"/>
  <c r="AB911" i="6"/>
  <c r="AC911" i="6" s="1"/>
  <c r="AD911" i="6" s="1"/>
  <c r="AB975" i="6"/>
  <c r="AC975" i="6" s="1"/>
  <c r="AD975" i="6" s="1"/>
  <c r="AB1039" i="6"/>
  <c r="AC1039" i="6" s="1"/>
  <c r="AD1039" i="6" s="1"/>
  <c r="AB1082" i="6"/>
  <c r="AC1082" i="6" s="1"/>
  <c r="AD1082" i="6" s="1"/>
  <c r="AB1103" i="6"/>
  <c r="AC1103" i="6" s="1"/>
  <c r="AD1103" i="6" s="1"/>
  <c r="AB1146" i="6"/>
  <c r="AC1146" i="6" s="1"/>
  <c r="AD1146" i="6" s="1"/>
  <c r="AB1167" i="6"/>
  <c r="AB1210" i="6"/>
  <c r="AC1210" i="6" s="1"/>
  <c r="AD1210" i="6" s="1"/>
  <c r="AB1231" i="6"/>
  <c r="AC1231" i="6" s="1"/>
  <c r="AD1231" i="6" s="1"/>
  <c r="AB1274" i="6"/>
  <c r="AC1274" i="6" s="1"/>
  <c r="AD1274" i="6" s="1"/>
  <c r="AB1295" i="6"/>
  <c r="AC1295" i="6" s="1"/>
  <c r="AD1295" i="6" s="1"/>
  <c r="AB1338" i="6"/>
  <c r="AC1338" i="6" s="1"/>
  <c r="AD1338" i="6" s="1"/>
  <c r="AB1359" i="6"/>
  <c r="AC1359" i="6" s="1"/>
  <c r="AD1359" i="6" s="1"/>
  <c r="AB1402" i="6"/>
  <c r="AC1402" i="6" s="1"/>
  <c r="AD1402" i="6" s="1"/>
  <c r="AB1423" i="6"/>
  <c r="AB1471" i="6"/>
  <c r="AC1471" i="6" s="1"/>
  <c r="AD1471" i="6" s="1"/>
  <c r="AC1498" i="6"/>
  <c r="AD1498" i="6" s="1"/>
  <c r="AC1434" i="6"/>
  <c r="AD1434" i="6" s="1"/>
  <c r="AC1370" i="6"/>
  <c r="AD1370" i="6" s="1"/>
  <c r="AC1178" i="6"/>
  <c r="AD1178" i="6" s="1"/>
  <c r="AC1114" i="6"/>
  <c r="AD1114" i="6" s="1"/>
  <c r="AC1050" i="6"/>
  <c r="AD1050" i="6" s="1"/>
  <c r="AC5" i="5"/>
  <c r="AB6" i="5"/>
  <c r="AH6" i="5" s="1"/>
  <c r="AB22" i="5"/>
  <c r="AH22" i="5" s="1"/>
  <c r="AY27" i="10" s="1"/>
  <c r="AE34" i="5"/>
  <c r="AE58" i="5"/>
  <c r="AH78" i="5"/>
  <c r="AY61" i="10" s="1"/>
  <c r="AC8" i="6"/>
  <c r="AD8" i="6" s="1"/>
  <c r="AB8" i="6"/>
  <c r="AB16" i="6"/>
  <c r="AB24" i="6"/>
  <c r="AC24" i="6" s="1"/>
  <c r="AD24" i="6" s="1"/>
  <c r="AC32" i="6"/>
  <c r="AD32" i="6" s="1"/>
  <c r="AB32" i="6"/>
  <c r="AB40" i="6"/>
  <c r="AC40" i="6" s="1"/>
  <c r="AD40" i="6" s="1"/>
  <c r="AB48" i="6"/>
  <c r="AB56" i="6"/>
  <c r="AC56" i="6" s="1"/>
  <c r="AD56" i="6" s="1"/>
  <c r="AB64" i="6"/>
  <c r="AC64" i="6" s="1"/>
  <c r="AD64" i="6" s="1"/>
  <c r="AC72" i="6"/>
  <c r="AD72" i="6" s="1"/>
  <c r="AB72" i="6"/>
  <c r="AB80" i="6"/>
  <c r="AB88" i="6"/>
  <c r="AC88" i="6" s="1"/>
  <c r="AD88" i="6" s="1"/>
  <c r="AB96" i="6"/>
  <c r="AC96" i="6" s="1"/>
  <c r="AD96" i="6" s="1"/>
  <c r="AB104" i="6"/>
  <c r="AC104" i="6" s="1"/>
  <c r="AD104" i="6" s="1"/>
  <c r="AB112" i="6"/>
  <c r="AC112" i="6" s="1"/>
  <c r="AD112" i="6" s="1"/>
  <c r="AB120" i="6"/>
  <c r="AC120" i="6" s="1"/>
  <c r="AD120" i="6" s="1"/>
  <c r="AB128" i="6"/>
  <c r="AC128" i="6" s="1"/>
  <c r="AD128" i="6" s="1"/>
  <c r="AC136" i="6"/>
  <c r="AD136" i="6" s="1"/>
  <c r="AB136" i="6"/>
  <c r="AB144" i="6"/>
  <c r="AB152" i="6"/>
  <c r="AB160" i="6"/>
  <c r="AC160" i="6" s="1"/>
  <c r="AD160" i="6" s="1"/>
  <c r="AB168" i="6"/>
  <c r="AC168" i="6" s="1"/>
  <c r="AD168" i="6" s="1"/>
  <c r="AB176" i="6"/>
  <c r="AB184" i="6"/>
  <c r="AC184" i="6" s="1"/>
  <c r="AD184" i="6" s="1"/>
  <c r="AB192" i="6"/>
  <c r="AC192" i="6" s="1"/>
  <c r="AD192" i="6" s="1"/>
  <c r="AB200" i="6"/>
  <c r="AC200" i="6" s="1"/>
  <c r="AD200" i="6" s="1"/>
  <c r="AB208" i="6"/>
  <c r="AB216" i="6"/>
  <c r="AC216" i="6" s="1"/>
  <c r="AD216" i="6" s="1"/>
  <c r="AB224" i="6"/>
  <c r="AC224" i="6" s="1"/>
  <c r="AD224" i="6" s="1"/>
  <c r="AB232" i="6"/>
  <c r="AC232" i="6" s="1"/>
  <c r="AD232" i="6" s="1"/>
  <c r="AB240" i="6"/>
  <c r="AB248" i="6"/>
  <c r="AC248" i="6" s="1"/>
  <c r="AD248" i="6" s="1"/>
  <c r="AB256" i="6"/>
  <c r="AC256" i="6" s="1"/>
  <c r="AD256" i="6" s="1"/>
  <c r="AC264" i="6"/>
  <c r="AD264" i="6" s="1"/>
  <c r="AB264" i="6"/>
  <c r="AB272" i="6"/>
  <c r="AB280" i="6"/>
  <c r="AC288" i="6"/>
  <c r="AD288" i="6" s="1"/>
  <c r="AB288" i="6"/>
  <c r="AB296" i="6"/>
  <c r="AC296" i="6" s="1"/>
  <c r="AD296" i="6" s="1"/>
  <c r="AB304" i="6"/>
  <c r="AC304" i="6" s="1"/>
  <c r="AD304" i="6" s="1"/>
  <c r="AB312" i="6"/>
  <c r="AC312" i="6" s="1"/>
  <c r="AD312" i="6" s="1"/>
  <c r="AB320" i="6"/>
  <c r="AC320" i="6" s="1"/>
  <c r="AD320" i="6" s="1"/>
  <c r="AB328" i="6"/>
  <c r="AC328" i="6" s="1"/>
  <c r="AD328" i="6" s="1"/>
  <c r="AB336" i="6"/>
  <c r="AB344" i="6"/>
  <c r="AC344" i="6" s="1"/>
  <c r="AD344" i="6" s="1"/>
  <c r="AC352" i="6"/>
  <c r="AD352" i="6" s="1"/>
  <c r="AB352" i="6"/>
  <c r="AB360" i="6"/>
  <c r="AC360" i="6" s="1"/>
  <c r="AD360" i="6" s="1"/>
  <c r="AB368" i="6"/>
  <c r="AC368" i="6" s="1"/>
  <c r="AD368" i="6" s="1"/>
  <c r="AB376" i="6"/>
  <c r="AC376" i="6" s="1"/>
  <c r="AD376" i="6" s="1"/>
  <c r="AB384" i="6"/>
  <c r="AC384" i="6" s="1"/>
  <c r="AD384" i="6" s="1"/>
  <c r="AB392" i="6"/>
  <c r="AC392" i="6" s="1"/>
  <c r="AD392" i="6" s="1"/>
  <c r="AB400" i="6"/>
  <c r="AB408" i="6"/>
  <c r="AC416" i="6"/>
  <c r="AD416" i="6" s="1"/>
  <c r="AB416" i="6"/>
  <c r="AB424" i="6"/>
  <c r="AC424" i="6" s="1"/>
  <c r="AD424" i="6" s="1"/>
  <c r="AB432" i="6"/>
  <c r="AC432" i="6" s="1"/>
  <c r="AD432" i="6" s="1"/>
  <c r="AB440" i="6"/>
  <c r="AC440" i="6" s="1"/>
  <c r="AD440" i="6" s="1"/>
  <c r="AC448" i="6"/>
  <c r="AD448" i="6" s="1"/>
  <c r="AB448" i="6"/>
  <c r="AB456" i="6"/>
  <c r="AC456" i="6" s="1"/>
  <c r="AD456" i="6" s="1"/>
  <c r="AB464" i="6"/>
  <c r="AB472" i="6"/>
  <c r="AC472" i="6" s="1"/>
  <c r="AD472" i="6" s="1"/>
  <c r="AB480" i="6"/>
  <c r="AC480" i="6" s="1"/>
  <c r="AD480" i="6" s="1"/>
  <c r="AC488" i="6"/>
  <c r="AD488" i="6" s="1"/>
  <c r="AB488" i="6"/>
  <c r="AB496" i="6"/>
  <c r="AC496" i="6" s="1"/>
  <c r="AD496" i="6" s="1"/>
  <c r="AB504" i="6"/>
  <c r="AC504" i="6" s="1"/>
  <c r="AD504" i="6" s="1"/>
  <c r="AB512" i="6"/>
  <c r="AC512" i="6" s="1"/>
  <c r="AD512" i="6" s="1"/>
  <c r="AC520" i="6"/>
  <c r="AD520" i="6" s="1"/>
  <c r="AB520" i="6"/>
  <c r="AB528" i="6"/>
  <c r="AB536" i="6"/>
  <c r="AC544" i="6"/>
  <c r="AD544" i="6" s="1"/>
  <c r="AB544" i="6"/>
  <c r="AB552" i="6"/>
  <c r="AC552" i="6" s="1"/>
  <c r="AD552" i="6" s="1"/>
  <c r="AB560" i="6"/>
  <c r="AB568" i="6"/>
  <c r="AC568" i="6" s="1"/>
  <c r="AD568" i="6" s="1"/>
  <c r="AB576" i="6"/>
  <c r="AC576" i="6" s="1"/>
  <c r="AD576" i="6" s="1"/>
  <c r="AC608" i="6"/>
  <c r="AD608" i="6" s="1"/>
  <c r="AB608" i="6"/>
  <c r="AB616" i="6"/>
  <c r="AC616" i="6" s="1"/>
  <c r="AD616" i="6" s="1"/>
  <c r="AB640" i="6"/>
  <c r="AC640" i="6" s="1"/>
  <c r="AD640" i="6" s="1"/>
  <c r="AB648" i="6"/>
  <c r="AC648" i="6" s="1"/>
  <c r="AD648" i="6" s="1"/>
  <c r="AB672" i="6"/>
  <c r="AC672" i="6" s="1"/>
  <c r="AD672" i="6" s="1"/>
  <c r="AC680" i="6"/>
  <c r="AD680" i="6" s="1"/>
  <c r="AB680" i="6"/>
  <c r="AB704" i="6"/>
  <c r="AC704" i="6" s="1"/>
  <c r="AD704" i="6" s="1"/>
  <c r="AB712" i="6"/>
  <c r="AC712" i="6" s="1"/>
  <c r="AD712" i="6" s="1"/>
  <c r="AB736" i="6"/>
  <c r="AC736" i="6" s="1"/>
  <c r="AD736" i="6" s="1"/>
  <c r="AB744" i="6"/>
  <c r="AC744" i="6" s="1"/>
  <c r="AD744" i="6" s="1"/>
  <c r="AC760" i="6"/>
  <c r="AD760" i="6" s="1"/>
  <c r="AC768" i="6"/>
  <c r="AD768" i="6" s="1"/>
  <c r="AB768" i="6"/>
  <c r="AB776" i="6"/>
  <c r="AC776" i="6" s="1"/>
  <c r="AD776" i="6" s="1"/>
  <c r="AB800" i="6"/>
  <c r="AC800" i="6" s="1"/>
  <c r="AD800" i="6" s="1"/>
  <c r="AB808" i="6"/>
  <c r="AC808" i="6" s="1"/>
  <c r="AD808" i="6" s="1"/>
  <c r="AB840" i="6"/>
  <c r="AB872" i="6"/>
  <c r="AB904" i="6"/>
  <c r="AB936" i="6"/>
  <c r="AB968" i="6"/>
  <c r="AB1000" i="6"/>
  <c r="AB1032" i="6"/>
  <c r="AB1064" i="6"/>
  <c r="AC1064" i="6" s="1"/>
  <c r="AD1064" i="6" s="1"/>
  <c r="AB1096" i="6"/>
  <c r="AB1128" i="6"/>
  <c r="AB1160" i="6"/>
  <c r="AB1192" i="6"/>
  <c r="AB1224" i="6"/>
  <c r="AB1256" i="6"/>
  <c r="AB1288" i="6"/>
  <c r="AB1320" i="6"/>
  <c r="AC1320" i="6" s="1"/>
  <c r="AD1320" i="6" s="1"/>
  <c r="AB1352" i="6"/>
  <c r="AB1384" i="6"/>
  <c r="AB1416" i="6"/>
  <c r="AB1464" i="6"/>
  <c r="AB1488" i="6"/>
  <c r="AB1528" i="6"/>
  <c r="AB1544" i="6"/>
  <c r="AB1560" i="6"/>
  <c r="AB1576" i="6"/>
  <c r="AB1592" i="6"/>
  <c r="AB1608" i="6"/>
  <c r="AB1624" i="6"/>
  <c r="AB1640" i="6"/>
  <c r="AB1656" i="6"/>
  <c r="AB1672" i="6"/>
  <c r="AB1688" i="6"/>
  <c r="AB1704" i="6"/>
  <c r="AB1720" i="6"/>
  <c r="AB1736" i="6"/>
  <c r="AB1752" i="6"/>
  <c r="AB1768" i="6"/>
  <c r="AB1784" i="6"/>
  <c r="AB1800" i="6"/>
  <c r="AB1816" i="6"/>
  <c r="AB592" i="6"/>
  <c r="AC592" i="6" s="1"/>
  <c r="AD592" i="6" s="1"/>
  <c r="AB656" i="6"/>
  <c r="AC656" i="6" s="1"/>
  <c r="AD656" i="6" s="1"/>
  <c r="AB720" i="6"/>
  <c r="AC720" i="6" s="1"/>
  <c r="AD720" i="6" s="1"/>
  <c r="AB784" i="6"/>
  <c r="AC784" i="6" s="1"/>
  <c r="AD784" i="6" s="1"/>
  <c r="AB1447" i="6"/>
  <c r="AC1447" i="6" s="1"/>
  <c r="AD1447" i="6" s="1"/>
  <c r="AC688" i="6"/>
  <c r="AD688" i="6" s="1"/>
  <c r="AC624" i="6"/>
  <c r="AD624" i="6" s="1"/>
  <c r="AC560" i="6"/>
  <c r="AD560" i="6" s="1"/>
  <c r="AC240" i="6"/>
  <c r="AD240" i="6" s="1"/>
  <c r="AC176" i="6"/>
  <c r="AD176" i="6" s="1"/>
  <c r="AC48" i="6"/>
  <c r="AD48" i="6" s="1"/>
  <c r="AE26" i="5"/>
  <c r="AH26" i="5" s="1"/>
  <c r="AE30" i="5"/>
  <c r="AH30" i="5" s="1"/>
  <c r="AC6" i="5"/>
  <c r="AC22" i="5"/>
  <c r="AF26" i="5"/>
  <c r="AF30" i="5"/>
  <c r="AF34" i="5"/>
  <c r="AF58" i="5"/>
  <c r="AB9" i="6"/>
  <c r="AC9" i="6" s="1"/>
  <c r="AD9" i="6" s="1"/>
  <c r="AB17" i="6"/>
  <c r="AC17" i="6" s="1"/>
  <c r="AD17" i="6" s="1"/>
  <c r="AB25" i="6"/>
  <c r="AC25" i="6" s="1"/>
  <c r="AD25" i="6" s="1"/>
  <c r="AC33" i="6"/>
  <c r="AD33" i="6" s="1"/>
  <c r="AB33" i="6"/>
  <c r="AB41" i="6"/>
  <c r="AC41" i="6" s="1"/>
  <c r="AD41" i="6" s="1"/>
  <c r="AB49" i="6"/>
  <c r="AC49" i="6" s="1"/>
  <c r="AD49" i="6" s="1"/>
  <c r="AC57" i="6"/>
  <c r="AD57" i="6" s="1"/>
  <c r="AB57" i="6"/>
  <c r="AB65" i="6"/>
  <c r="AC65" i="6" s="1"/>
  <c r="AD65" i="6" s="1"/>
  <c r="AB73" i="6"/>
  <c r="AC73" i="6" s="1"/>
  <c r="AD73" i="6" s="1"/>
  <c r="AB81" i="6"/>
  <c r="AC81" i="6" s="1"/>
  <c r="AD81" i="6" s="1"/>
  <c r="AC89" i="6"/>
  <c r="AD89" i="6" s="1"/>
  <c r="AB89" i="6"/>
  <c r="AC97" i="6"/>
  <c r="AD97" i="6" s="1"/>
  <c r="AB97" i="6"/>
  <c r="AB105" i="6"/>
  <c r="AC105" i="6" s="1"/>
  <c r="AD105" i="6" s="1"/>
  <c r="AB113" i="6"/>
  <c r="AC113" i="6" s="1"/>
  <c r="AD113" i="6" s="1"/>
  <c r="AC121" i="6"/>
  <c r="AD121" i="6" s="1"/>
  <c r="AB121" i="6"/>
  <c r="AC129" i="6"/>
  <c r="AD129" i="6" s="1"/>
  <c r="AB129" i="6"/>
  <c r="AB137" i="6"/>
  <c r="AC137" i="6" s="1"/>
  <c r="AD137" i="6" s="1"/>
  <c r="AB145" i="6"/>
  <c r="AC145" i="6" s="1"/>
  <c r="AD145" i="6" s="1"/>
  <c r="AB153" i="6"/>
  <c r="AC153" i="6" s="1"/>
  <c r="AD153" i="6" s="1"/>
  <c r="AC161" i="6"/>
  <c r="AD161" i="6" s="1"/>
  <c r="AB161" i="6"/>
  <c r="AB169" i="6"/>
  <c r="AC169" i="6" s="1"/>
  <c r="AD169" i="6" s="1"/>
  <c r="AB177" i="6"/>
  <c r="AC177" i="6" s="1"/>
  <c r="AD177" i="6" s="1"/>
  <c r="AC185" i="6"/>
  <c r="AD185" i="6" s="1"/>
  <c r="AB185" i="6"/>
  <c r="AB193" i="6"/>
  <c r="AC193" i="6" s="1"/>
  <c r="AD193" i="6" s="1"/>
  <c r="AB201" i="6"/>
  <c r="AC201" i="6" s="1"/>
  <c r="AD201" i="6" s="1"/>
  <c r="AB209" i="6"/>
  <c r="AC209" i="6" s="1"/>
  <c r="AD209" i="6" s="1"/>
  <c r="AB217" i="6"/>
  <c r="AB225" i="6"/>
  <c r="AB233" i="6"/>
  <c r="AB241" i="6"/>
  <c r="AB249" i="6"/>
  <c r="AB257" i="6"/>
  <c r="AB265" i="6"/>
  <c r="AB273" i="6"/>
  <c r="AB281" i="6"/>
  <c r="AB289" i="6"/>
  <c r="AB297" i="6"/>
  <c r="AB305" i="6"/>
  <c r="AB313" i="6"/>
  <c r="AB321" i="6"/>
  <c r="AB329" i="6"/>
  <c r="AB337" i="6"/>
  <c r="AB345" i="6"/>
  <c r="AB353" i="6"/>
  <c r="AB361" i="6"/>
  <c r="AB369" i="6"/>
  <c r="AB377" i="6"/>
  <c r="AB385" i="6"/>
  <c r="AB393" i="6"/>
  <c r="AB401" i="6"/>
  <c r="AB409" i="6"/>
  <c r="AB417" i="6"/>
  <c r="AB425" i="6"/>
  <c r="AB433" i="6"/>
  <c r="AB441" i="6"/>
  <c r="AB449" i="6"/>
  <c r="AB457" i="6"/>
  <c r="AB465" i="6"/>
  <c r="AB473" i="6"/>
  <c r="AB481" i="6"/>
  <c r="AB489" i="6"/>
  <c r="AB497" i="6"/>
  <c r="AB505" i="6"/>
  <c r="AB513" i="6"/>
  <c r="AB521" i="6"/>
  <c r="AB529" i="6"/>
  <c r="AB537" i="6"/>
  <c r="AB545" i="6"/>
  <c r="AB553" i="6"/>
  <c r="AB561" i="6"/>
  <c r="AB569" i="6"/>
  <c r="AB15" i="6"/>
  <c r="AC15" i="6" s="1"/>
  <c r="AD15" i="6" s="1"/>
  <c r="AB31" i="6"/>
  <c r="AC31" i="6" s="1"/>
  <c r="AD31" i="6" s="1"/>
  <c r="AB47" i="6"/>
  <c r="AC47" i="6" s="1"/>
  <c r="AD47" i="6" s="1"/>
  <c r="AB63" i="6"/>
  <c r="AC63" i="6" s="1"/>
  <c r="AD63" i="6" s="1"/>
  <c r="AB79" i="6"/>
  <c r="AC79" i="6" s="1"/>
  <c r="AD79" i="6" s="1"/>
  <c r="AB95" i="6"/>
  <c r="AC95" i="6" s="1"/>
  <c r="AD95" i="6" s="1"/>
  <c r="AB111" i="6"/>
  <c r="AC111" i="6" s="1"/>
  <c r="AD111" i="6" s="1"/>
  <c r="AB127" i="6"/>
  <c r="AC127" i="6" s="1"/>
  <c r="AD127" i="6" s="1"/>
  <c r="AB143" i="6"/>
  <c r="AC143" i="6" s="1"/>
  <c r="AD143" i="6" s="1"/>
  <c r="AB159" i="6"/>
  <c r="AC159" i="6" s="1"/>
  <c r="AD159" i="6" s="1"/>
  <c r="AB175" i="6"/>
  <c r="AC175" i="6" s="1"/>
  <c r="AD175" i="6" s="1"/>
  <c r="AB191" i="6"/>
  <c r="AC191" i="6" s="1"/>
  <c r="AD191" i="6" s="1"/>
  <c r="AB207" i="6"/>
  <c r="AC207" i="6" s="1"/>
  <c r="AD207" i="6" s="1"/>
  <c r="AB223" i="6"/>
  <c r="AC223" i="6" s="1"/>
  <c r="AD223" i="6" s="1"/>
  <c r="AB239" i="6"/>
  <c r="AC239" i="6" s="1"/>
  <c r="AD239" i="6" s="1"/>
  <c r="AB255" i="6"/>
  <c r="AC255" i="6" s="1"/>
  <c r="AD255" i="6" s="1"/>
  <c r="AB271" i="6"/>
  <c r="AC271" i="6" s="1"/>
  <c r="AD271" i="6" s="1"/>
  <c r="AB287" i="6"/>
  <c r="AC287" i="6" s="1"/>
  <c r="AD287" i="6" s="1"/>
  <c r="AB303" i="6"/>
  <c r="AC303" i="6" s="1"/>
  <c r="AD303" i="6" s="1"/>
  <c r="AB319" i="6"/>
  <c r="AC319" i="6" s="1"/>
  <c r="AD319" i="6" s="1"/>
  <c r="AB335" i="6"/>
  <c r="AC335" i="6" s="1"/>
  <c r="AD335" i="6" s="1"/>
  <c r="AB351" i="6"/>
  <c r="AC351" i="6" s="1"/>
  <c r="AD351" i="6" s="1"/>
  <c r="AB367" i="6"/>
  <c r="AC367" i="6" s="1"/>
  <c r="AD367" i="6" s="1"/>
  <c r="AB383" i="6"/>
  <c r="AC383" i="6" s="1"/>
  <c r="AD383" i="6" s="1"/>
  <c r="AB399" i="6"/>
  <c r="AC399" i="6" s="1"/>
  <c r="AD399" i="6" s="1"/>
  <c r="AB415" i="6"/>
  <c r="AC415" i="6" s="1"/>
  <c r="AD415" i="6" s="1"/>
  <c r="AB431" i="6"/>
  <c r="AC431" i="6" s="1"/>
  <c r="AD431" i="6" s="1"/>
  <c r="AB447" i="6"/>
  <c r="AB463" i="6"/>
  <c r="AC463" i="6" s="1"/>
  <c r="AD463" i="6" s="1"/>
  <c r="AB479" i="6"/>
  <c r="AC479" i="6" s="1"/>
  <c r="AD479" i="6" s="1"/>
  <c r="AB495" i="6"/>
  <c r="AC495" i="6" s="1"/>
  <c r="AD495" i="6" s="1"/>
  <c r="AB511" i="6"/>
  <c r="AC511" i="6" s="1"/>
  <c r="AD511" i="6" s="1"/>
  <c r="AB527" i="6"/>
  <c r="AC527" i="6" s="1"/>
  <c r="AD527" i="6" s="1"/>
  <c r="AB543" i="6"/>
  <c r="AC543" i="6" s="1"/>
  <c r="AD543" i="6" s="1"/>
  <c r="AB559" i="6"/>
  <c r="AC559" i="6" s="1"/>
  <c r="AD559" i="6" s="1"/>
  <c r="AB575" i="6"/>
  <c r="AC575" i="6" s="1"/>
  <c r="AD575" i="6" s="1"/>
  <c r="AB615" i="6"/>
  <c r="AC615" i="6" s="1"/>
  <c r="AD615" i="6" s="1"/>
  <c r="AB679" i="6"/>
  <c r="AC679" i="6" s="1"/>
  <c r="AD679" i="6" s="1"/>
  <c r="AB743" i="6"/>
  <c r="AC743" i="6" s="1"/>
  <c r="AD743" i="6" s="1"/>
  <c r="AB807" i="6"/>
  <c r="AB871" i="6"/>
  <c r="AC871" i="6" s="1"/>
  <c r="AD871" i="6" s="1"/>
  <c r="AB935" i="6"/>
  <c r="AC935" i="6" s="1"/>
  <c r="AD935" i="6" s="1"/>
  <c r="AB999" i="6"/>
  <c r="AC999" i="6" s="1"/>
  <c r="AD999" i="6" s="1"/>
  <c r="AB1063" i="6"/>
  <c r="AC1063" i="6" s="1"/>
  <c r="AD1063" i="6" s="1"/>
  <c r="AB1127" i="6"/>
  <c r="AC1127" i="6" s="1"/>
  <c r="AD1127" i="6" s="1"/>
  <c r="AB1191" i="6"/>
  <c r="AC1191" i="6" s="1"/>
  <c r="AD1191" i="6" s="1"/>
  <c r="AB1255" i="6"/>
  <c r="AC1255" i="6" s="1"/>
  <c r="AD1255" i="6" s="1"/>
  <c r="AB1319" i="6"/>
  <c r="AC1319" i="6" s="1"/>
  <c r="AD1319" i="6" s="1"/>
  <c r="AB1383" i="6"/>
  <c r="AC1383" i="6" s="1"/>
  <c r="AD1383" i="6" s="1"/>
  <c r="AB1527" i="6"/>
  <c r="AC1527" i="6" s="1"/>
  <c r="AD1527" i="6" s="1"/>
  <c r="AB1559" i="6"/>
  <c r="AC1559" i="6" s="1"/>
  <c r="AD1559" i="6" s="1"/>
  <c r="AB1591" i="6"/>
  <c r="AC1591" i="6" s="1"/>
  <c r="AD1591" i="6" s="1"/>
  <c r="AB1623" i="6"/>
  <c r="AC1623" i="6" s="1"/>
  <c r="AD1623" i="6" s="1"/>
  <c r="AB1655" i="6"/>
  <c r="AC1655" i="6" s="1"/>
  <c r="AD1655" i="6" s="1"/>
  <c r="AB1687" i="6"/>
  <c r="AC1687" i="6" s="1"/>
  <c r="AD1687" i="6" s="1"/>
  <c r="AB1719" i="6"/>
  <c r="AB1751" i="6"/>
  <c r="AC1751" i="6" s="1"/>
  <c r="AD1751" i="6" s="1"/>
  <c r="AB1783" i="6"/>
  <c r="AC1783" i="6" s="1"/>
  <c r="AD1783" i="6" s="1"/>
  <c r="AB1815" i="6"/>
  <c r="AC1815" i="6" s="1"/>
  <c r="AD1815" i="6" s="1"/>
  <c r="AC687" i="6"/>
  <c r="AD687" i="6" s="1"/>
  <c r="AM36" i="10"/>
  <c r="AC1042" i="6"/>
  <c r="AD1042" i="6" s="1"/>
  <c r="AB1058" i="6"/>
  <c r="AC1058" i="6" s="1"/>
  <c r="AD1058" i="6" s="1"/>
  <c r="AB1066" i="6"/>
  <c r="AC1066" i="6" s="1"/>
  <c r="AD1066" i="6" s="1"/>
  <c r="AB1090" i="6"/>
  <c r="AC1090" i="6" s="1"/>
  <c r="AD1090" i="6" s="1"/>
  <c r="AB1098" i="6"/>
  <c r="AC1098" i="6" s="1"/>
  <c r="AD1098" i="6" s="1"/>
  <c r="AC1106" i="6"/>
  <c r="AD1106" i="6" s="1"/>
  <c r="AB1122" i="6"/>
  <c r="AC1122" i="6"/>
  <c r="AD1122" i="6" s="1"/>
  <c r="AB1130" i="6"/>
  <c r="AB1154" i="6"/>
  <c r="AC1154" i="6" s="1"/>
  <c r="AD1154" i="6" s="1"/>
  <c r="AB1162" i="6"/>
  <c r="AC1162" i="6" s="1"/>
  <c r="AD1162" i="6" s="1"/>
  <c r="AC1170" i="6"/>
  <c r="AD1170" i="6" s="1"/>
  <c r="AB1186" i="6"/>
  <c r="AC1186" i="6"/>
  <c r="AD1186" i="6" s="1"/>
  <c r="AB1194" i="6"/>
  <c r="AB1218" i="6"/>
  <c r="AC1218" i="6" s="1"/>
  <c r="AD1218" i="6" s="1"/>
  <c r="AB1226" i="6"/>
  <c r="AC1226" i="6" s="1"/>
  <c r="AD1226" i="6" s="1"/>
  <c r="AC1234" i="6"/>
  <c r="AD1234" i="6" s="1"/>
  <c r="AB1250" i="6"/>
  <c r="AC1250" i="6" s="1"/>
  <c r="AD1250" i="6" s="1"/>
  <c r="AB1258" i="6"/>
  <c r="AB1282" i="6"/>
  <c r="AC1282" i="6" s="1"/>
  <c r="AD1282" i="6" s="1"/>
  <c r="AB1290" i="6"/>
  <c r="AC1290" i="6" s="1"/>
  <c r="AD1290" i="6" s="1"/>
  <c r="AC1298" i="6"/>
  <c r="AD1298" i="6" s="1"/>
  <c r="AB1314" i="6"/>
  <c r="AC1314" i="6" s="1"/>
  <c r="AD1314" i="6" s="1"/>
  <c r="AB1322" i="6"/>
  <c r="AC1322" i="6" s="1"/>
  <c r="AD1322" i="6" s="1"/>
  <c r="AB1346" i="6"/>
  <c r="AC1346" i="6" s="1"/>
  <c r="AD1346" i="6" s="1"/>
  <c r="AB1354" i="6"/>
  <c r="AC1354" i="6" s="1"/>
  <c r="AD1354" i="6" s="1"/>
  <c r="AC1362" i="6"/>
  <c r="AD1362" i="6" s="1"/>
  <c r="AB1378" i="6"/>
  <c r="AC1378" i="6"/>
  <c r="AD1378" i="6" s="1"/>
  <c r="AB1386" i="6"/>
  <c r="AB1410" i="6"/>
  <c r="AC1410" i="6" s="1"/>
  <c r="AD1410" i="6" s="1"/>
  <c r="AB1418" i="6"/>
  <c r="AC1418" i="6" s="1"/>
  <c r="AD1418" i="6" s="1"/>
  <c r="AC1426" i="6"/>
  <c r="AD1426" i="6" s="1"/>
  <c r="AB1442" i="6"/>
  <c r="AC1442" i="6"/>
  <c r="AD1442" i="6" s="1"/>
  <c r="AB1450" i="6"/>
  <c r="AB1466" i="6"/>
  <c r="AC1466" i="6" s="1"/>
  <c r="AD1466" i="6" s="1"/>
  <c r="AB1490" i="6"/>
  <c r="AC1490" i="6" s="1"/>
  <c r="AD1490" i="6" s="1"/>
  <c r="AB1506" i="6"/>
  <c r="AC1506" i="6" s="1"/>
  <c r="AD1506" i="6" s="1"/>
  <c r="AB1514" i="6"/>
  <c r="AC1522" i="6"/>
  <c r="AD1522" i="6" s="1"/>
  <c r="AB1530" i="6"/>
  <c r="AC1530" i="6" s="1"/>
  <c r="AD1530" i="6" s="1"/>
  <c r="AB1546" i="6"/>
  <c r="AC1546" i="6" s="1"/>
  <c r="AD1546" i="6" s="1"/>
  <c r="AC1554" i="6"/>
  <c r="AD1554" i="6" s="1"/>
  <c r="AB1562" i="6"/>
  <c r="AC1562" i="6" s="1"/>
  <c r="AD1562" i="6" s="1"/>
  <c r="AB1578" i="6"/>
  <c r="AC1586" i="6"/>
  <c r="AD1586" i="6" s="1"/>
  <c r="AB1594" i="6"/>
  <c r="AC1594" i="6" s="1"/>
  <c r="AD1594" i="6" s="1"/>
  <c r="AB1610" i="6"/>
  <c r="AC1610" i="6" s="1"/>
  <c r="AD1610" i="6" s="1"/>
  <c r="AC1618" i="6"/>
  <c r="AD1618" i="6" s="1"/>
  <c r="AB1626" i="6"/>
  <c r="AC1626" i="6" s="1"/>
  <c r="AD1626" i="6" s="1"/>
  <c r="AB1642" i="6"/>
  <c r="AC1650" i="6"/>
  <c r="AD1650" i="6" s="1"/>
  <c r="AB1658" i="6"/>
  <c r="AC1658" i="6" s="1"/>
  <c r="AD1658" i="6" s="1"/>
  <c r="AB1674" i="6"/>
  <c r="AC1674" i="6" s="1"/>
  <c r="AD1674" i="6" s="1"/>
  <c r="AC1682" i="6"/>
  <c r="AD1682" i="6" s="1"/>
  <c r="AB1690" i="6"/>
  <c r="AC1690" i="6" s="1"/>
  <c r="AD1690" i="6" s="1"/>
  <c r="AB1706" i="6"/>
  <c r="AC1714" i="6"/>
  <c r="AD1714" i="6" s="1"/>
  <c r="AB1722" i="6"/>
  <c r="AC1722" i="6" s="1"/>
  <c r="AD1722" i="6" s="1"/>
  <c r="AB1738" i="6"/>
  <c r="AC1738" i="6" s="1"/>
  <c r="AD1738" i="6" s="1"/>
  <c r="AC1746" i="6"/>
  <c r="AD1746" i="6" s="1"/>
  <c r="AB1754" i="6"/>
  <c r="AC1754" i="6" s="1"/>
  <c r="AD1754" i="6" s="1"/>
  <c r="AB1770" i="6"/>
  <c r="AC1778" i="6"/>
  <c r="AD1778" i="6" s="1"/>
  <c r="AB1786" i="6"/>
  <c r="AC1786" i="6" s="1"/>
  <c r="AD1786" i="6" s="1"/>
  <c r="AB1802" i="6"/>
  <c r="AC1802" i="6" s="1"/>
  <c r="AD1802" i="6" s="1"/>
  <c r="AC1810" i="6"/>
  <c r="AD1810" i="6" s="1"/>
  <c r="AB1818" i="6"/>
  <c r="AC1818" i="6" s="1"/>
  <c r="AD1818" i="6" s="1"/>
  <c r="AB4" i="6"/>
  <c r="AC4" i="6" s="1"/>
  <c r="AD4" i="6" s="1"/>
  <c r="AB600" i="6"/>
  <c r="AC600" i="6" s="1"/>
  <c r="AD600" i="6" s="1"/>
  <c r="AB664" i="6"/>
  <c r="AC664" i="6" s="1"/>
  <c r="AD664" i="6" s="1"/>
  <c r="AB728" i="6"/>
  <c r="AC728" i="6" s="1"/>
  <c r="AD728" i="6" s="1"/>
  <c r="AB792" i="6"/>
  <c r="AC792" i="6" s="1"/>
  <c r="AD792" i="6" s="1"/>
  <c r="AB1482" i="6"/>
  <c r="AC1482" i="6" s="1"/>
  <c r="AD1482" i="6" s="1"/>
  <c r="AC668" i="6"/>
  <c r="AD668" i="6" s="1"/>
  <c r="AC604" i="6"/>
  <c r="AD604" i="6" s="1"/>
  <c r="AP36" i="10"/>
  <c r="AG36" i="10"/>
  <c r="AJ36" i="10"/>
  <c r="AV36" i="10"/>
  <c r="AG69" i="10"/>
  <c r="AV69" i="10"/>
  <c r="AM69" i="10"/>
  <c r="AJ69" i="10"/>
  <c r="AS69" i="10"/>
  <c r="AP69" i="10"/>
  <c r="AJ25" i="10"/>
  <c r="AS25" i="10"/>
  <c r="AP25" i="10"/>
  <c r="AG25" i="10"/>
  <c r="AV25" i="10"/>
  <c r="AR70" i="10"/>
  <c r="AF70" i="10"/>
  <c r="AO70" i="10"/>
  <c r="AI70" i="10"/>
  <c r="AL70" i="10"/>
  <c r="AB251" i="6"/>
  <c r="AC251" i="6" s="1"/>
  <c r="AD251" i="6" s="1"/>
  <c r="AB259" i="6"/>
  <c r="AC259" i="6" s="1"/>
  <c r="AD259" i="6" s="1"/>
  <c r="AC267" i="6"/>
  <c r="AD267" i="6" s="1"/>
  <c r="AB267" i="6"/>
  <c r="AB275" i="6"/>
  <c r="AC275" i="6" s="1"/>
  <c r="AD275" i="6" s="1"/>
  <c r="AB283" i="6"/>
  <c r="AC283" i="6" s="1"/>
  <c r="AD283" i="6" s="1"/>
  <c r="AC291" i="6"/>
  <c r="AD291" i="6" s="1"/>
  <c r="AB291" i="6"/>
  <c r="AB299" i="6"/>
  <c r="AC299" i="6" s="1"/>
  <c r="AD299" i="6" s="1"/>
  <c r="AB307" i="6"/>
  <c r="AC307" i="6" s="1"/>
  <c r="AD307" i="6" s="1"/>
  <c r="AB315" i="6"/>
  <c r="AC315" i="6" s="1"/>
  <c r="AD315" i="6" s="1"/>
  <c r="AC323" i="6"/>
  <c r="AD323" i="6" s="1"/>
  <c r="AB323" i="6"/>
  <c r="AC331" i="6"/>
  <c r="AD331" i="6" s="1"/>
  <c r="AB331" i="6"/>
  <c r="AB339" i="6"/>
  <c r="AC339" i="6" s="1"/>
  <c r="AD339" i="6" s="1"/>
  <c r="AB347" i="6"/>
  <c r="AC347" i="6" s="1"/>
  <c r="AD347" i="6" s="1"/>
  <c r="AC355" i="6"/>
  <c r="AD355" i="6" s="1"/>
  <c r="AB355" i="6"/>
  <c r="AC363" i="6"/>
  <c r="AD363" i="6" s="1"/>
  <c r="AB363" i="6"/>
  <c r="Z371" i="6"/>
  <c r="AC371" i="6"/>
  <c r="AD371" i="6" s="1"/>
  <c r="AB371" i="6"/>
  <c r="Z379" i="6"/>
  <c r="AC379" i="6"/>
  <c r="AD379" i="6" s="1"/>
  <c r="AB379" i="6"/>
  <c r="Z387" i="6"/>
  <c r="AB387" i="6"/>
  <c r="AC387" i="6" s="1"/>
  <c r="AD387" i="6" s="1"/>
  <c r="Z395" i="6"/>
  <c r="AB395" i="6"/>
  <c r="AC395" i="6" s="1"/>
  <c r="AD395" i="6" s="1"/>
  <c r="AC403" i="6"/>
  <c r="AD403" i="6" s="1"/>
  <c r="AB403" i="6"/>
  <c r="AB411" i="6"/>
  <c r="AC411" i="6" s="1"/>
  <c r="AD411" i="6" s="1"/>
  <c r="AB419" i="6"/>
  <c r="AC419" i="6" s="1"/>
  <c r="AD419" i="6" s="1"/>
  <c r="AB427" i="6"/>
  <c r="AC427" i="6" s="1"/>
  <c r="AD427" i="6" s="1"/>
  <c r="AC435" i="6"/>
  <c r="AD435" i="6" s="1"/>
  <c r="AB435" i="6"/>
  <c r="AC443" i="6"/>
  <c r="AD443" i="6" s="1"/>
  <c r="AB443" i="6"/>
  <c r="AB451" i="6"/>
  <c r="AC451" i="6" s="1"/>
  <c r="AD451" i="6" s="1"/>
  <c r="AB459" i="6"/>
  <c r="AC459" i="6" s="1"/>
  <c r="AD459" i="6" s="1"/>
  <c r="AB467" i="6"/>
  <c r="AC467" i="6" s="1"/>
  <c r="AD467" i="6" s="1"/>
  <c r="AC475" i="6"/>
  <c r="AD475" i="6" s="1"/>
  <c r="AB475" i="6"/>
  <c r="AB483" i="6"/>
  <c r="AC483" i="6" s="1"/>
  <c r="AD483" i="6" s="1"/>
  <c r="AB491" i="6"/>
  <c r="AC491" i="6" s="1"/>
  <c r="AD491" i="6" s="1"/>
  <c r="AB499" i="6"/>
  <c r="AC499" i="6" s="1"/>
  <c r="AD499" i="6" s="1"/>
  <c r="AB507" i="6"/>
  <c r="AC507" i="6" s="1"/>
  <c r="AD507" i="6" s="1"/>
  <c r="AB515" i="6"/>
  <c r="AC515" i="6" s="1"/>
  <c r="AD515" i="6" s="1"/>
  <c r="AB523" i="6"/>
  <c r="AC523" i="6" s="1"/>
  <c r="AD523" i="6" s="1"/>
  <c r="AC531" i="6"/>
  <c r="AD531" i="6" s="1"/>
  <c r="AB531" i="6"/>
  <c r="AB539" i="6"/>
  <c r="AC539" i="6" s="1"/>
  <c r="AD539" i="6" s="1"/>
  <c r="AB547" i="6"/>
  <c r="AC547" i="6" s="1"/>
  <c r="AD547" i="6" s="1"/>
  <c r="AB555" i="6"/>
  <c r="AC555" i="6" s="1"/>
  <c r="AD555" i="6" s="1"/>
  <c r="AC563" i="6"/>
  <c r="AD563" i="6" s="1"/>
  <c r="AB563" i="6"/>
  <c r="AC571" i="6"/>
  <c r="AD571" i="6" s="1"/>
  <c r="AB571" i="6"/>
  <c r="AB579" i="6"/>
  <c r="AC579" i="6" s="1"/>
  <c r="AD579" i="6" s="1"/>
  <c r="AB587" i="6"/>
  <c r="AC587" i="6" s="1"/>
  <c r="AD587" i="6" s="1"/>
  <c r="AB595" i="6"/>
  <c r="AC595" i="6" s="1"/>
  <c r="AD595" i="6" s="1"/>
  <c r="AC611" i="6"/>
  <c r="AD611" i="6" s="1"/>
  <c r="AB619" i="6"/>
  <c r="AC619" i="6" s="1"/>
  <c r="AD619" i="6" s="1"/>
  <c r="AB627" i="6"/>
  <c r="AC627" i="6" s="1"/>
  <c r="AD627" i="6" s="1"/>
  <c r="AC635" i="6"/>
  <c r="AD635" i="6" s="1"/>
  <c r="AC643" i="6"/>
  <c r="AD643" i="6" s="1"/>
  <c r="AC651" i="6"/>
  <c r="AD651" i="6" s="1"/>
  <c r="AB651" i="6"/>
  <c r="AB659" i="6"/>
  <c r="AC659" i="6" s="1"/>
  <c r="AD659" i="6" s="1"/>
  <c r="AC675" i="6"/>
  <c r="AD675" i="6" s="1"/>
  <c r="AB683" i="6"/>
  <c r="AC683" i="6" s="1"/>
  <c r="AD683" i="6" s="1"/>
  <c r="AC691" i="6"/>
  <c r="AD691" i="6" s="1"/>
  <c r="AB691" i="6"/>
  <c r="AC699" i="6"/>
  <c r="AD699" i="6" s="1"/>
  <c r="AC707" i="6"/>
  <c r="AD707" i="6" s="1"/>
  <c r="AB715" i="6"/>
  <c r="AC715" i="6" s="1"/>
  <c r="AD715" i="6" s="1"/>
  <c r="AC723" i="6"/>
  <c r="AD723" i="6" s="1"/>
  <c r="AB723" i="6"/>
  <c r="AC731" i="6"/>
  <c r="AD731" i="6" s="1"/>
  <c r="Z739" i="6"/>
  <c r="Z747" i="6"/>
  <c r="AB747" i="6"/>
  <c r="AC747" i="6" s="1"/>
  <c r="AD747" i="6" s="1"/>
  <c r="Z755" i="6"/>
  <c r="AB755" i="6"/>
  <c r="AC755" i="6" s="1"/>
  <c r="AD755" i="6" s="1"/>
  <c r="AC763" i="6"/>
  <c r="AD763" i="6" s="1"/>
  <c r="AC771" i="6"/>
  <c r="AD771" i="6" s="1"/>
  <c r="AC779" i="6"/>
  <c r="AD779" i="6" s="1"/>
  <c r="AB779" i="6"/>
  <c r="AC787" i="6"/>
  <c r="AD787" i="6" s="1"/>
  <c r="AB787" i="6"/>
  <c r="AC803" i="6"/>
  <c r="AD803" i="6" s="1"/>
  <c r="AC811" i="6"/>
  <c r="AD811" i="6" s="1"/>
  <c r="AB811" i="6"/>
  <c r="AC819" i="6"/>
  <c r="AD819" i="6" s="1"/>
  <c r="AB819" i="6"/>
  <c r="AC827" i="6"/>
  <c r="AD827" i="6" s="1"/>
  <c r="AB843" i="6"/>
  <c r="AC843" i="6" s="1"/>
  <c r="AD843" i="6" s="1"/>
  <c r="AB851" i="6"/>
  <c r="AC851" i="6" s="1"/>
  <c r="AD851" i="6" s="1"/>
  <c r="AC867" i="6"/>
  <c r="AD867" i="6" s="1"/>
  <c r="AB875" i="6"/>
  <c r="AC875" i="6" s="1"/>
  <c r="AD875" i="6" s="1"/>
  <c r="AB883" i="6"/>
  <c r="AC883" i="6" s="1"/>
  <c r="AD883" i="6" s="1"/>
  <c r="AC891" i="6"/>
  <c r="AD891" i="6" s="1"/>
  <c r="AC899" i="6"/>
  <c r="AD899" i="6" s="1"/>
  <c r="AB907" i="6"/>
  <c r="AC907" i="6" s="1"/>
  <c r="AD907" i="6" s="1"/>
  <c r="AC915" i="6"/>
  <c r="AD915" i="6" s="1"/>
  <c r="AB915" i="6"/>
  <c r="AC931" i="6"/>
  <c r="AD931" i="6" s="1"/>
  <c r="AC939" i="6"/>
  <c r="AD939" i="6" s="1"/>
  <c r="AB939" i="6"/>
  <c r="AC947" i="6"/>
  <c r="AD947" i="6" s="1"/>
  <c r="AB947" i="6"/>
  <c r="AC955" i="6"/>
  <c r="AD955" i="6" s="1"/>
  <c r="AC963" i="6"/>
  <c r="AD963" i="6" s="1"/>
  <c r="AB971" i="6"/>
  <c r="AC971" i="6" s="1"/>
  <c r="AD971" i="6" s="1"/>
  <c r="AC979" i="6"/>
  <c r="AD979" i="6" s="1"/>
  <c r="AB979" i="6"/>
  <c r="AC995" i="6"/>
  <c r="AD995" i="6" s="1"/>
  <c r="AC1003" i="6"/>
  <c r="AD1003" i="6" s="1"/>
  <c r="AB1003" i="6"/>
  <c r="AB1011" i="6"/>
  <c r="AC1011" i="6" s="1"/>
  <c r="AD1011" i="6" s="1"/>
  <c r="AC1019" i="6"/>
  <c r="AD1019" i="6" s="1"/>
  <c r="AC1035" i="6"/>
  <c r="AD1035" i="6" s="1"/>
  <c r="AB1035" i="6"/>
  <c r="AB1043" i="6"/>
  <c r="AC1043" i="6" s="1"/>
  <c r="AD1043" i="6" s="1"/>
  <c r="AC1059" i="6"/>
  <c r="AD1059" i="6" s="1"/>
  <c r="AC1067" i="6"/>
  <c r="AD1067" i="6" s="1"/>
  <c r="AB1067" i="6"/>
  <c r="AB1075" i="6"/>
  <c r="AC1075" i="6" s="1"/>
  <c r="AD1075" i="6" s="1"/>
  <c r="AC1083" i="6"/>
  <c r="AD1083" i="6" s="1"/>
  <c r="AB1099" i="6"/>
  <c r="AC1099" i="6" s="1"/>
  <c r="AD1099" i="6" s="1"/>
  <c r="AC1107" i="6"/>
  <c r="AD1107" i="6" s="1"/>
  <c r="AB1107" i="6"/>
  <c r="AC1123" i="6"/>
  <c r="AD1123" i="6" s="1"/>
  <c r="AC1131" i="6"/>
  <c r="AD1131" i="6" s="1"/>
  <c r="AB1131" i="6"/>
  <c r="AB1139" i="6"/>
  <c r="AC1139" i="6" s="1"/>
  <c r="AD1139" i="6" s="1"/>
  <c r="AC1147" i="6"/>
  <c r="AD1147" i="6" s="1"/>
  <c r="AC1155" i="6"/>
  <c r="AD1155" i="6" s="1"/>
  <c r="AC1163" i="6"/>
  <c r="AD1163" i="6" s="1"/>
  <c r="AB1163" i="6"/>
  <c r="AC1171" i="6"/>
  <c r="AD1171" i="6" s="1"/>
  <c r="AB1171" i="6"/>
  <c r="AC1187" i="6"/>
  <c r="AD1187" i="6" s="1"/>
  <c r="AC1195" i="6"/>
  <c r="AD1195" i="6" s="1"/>
  <c r="AB1195" i="6"/>
  <c r="AB1203" i="6"/>
  <c r="AC1203" i="6" s="1"/>
  <c r="AD1203" i="6" s="1"/>
  <c r="AC1211" i="6"/>
  <c r="AD1211" i="6" s="1"/>
  <c r="AC1219" i="6"/>
  <c r="AD1219" i="6" s="1"/>
  <c r="AB1227" i="6"/>
  <c r="AC1227" i="6" s="1"/>
  <c r="AD1227" i="6" s="1"/>
  <c r="AB1235" i="6"/>
  <c r="AC1235" i="6" s="1"/>
  <c r="AD1235" i="6" s="1"/>
  <c r="AC1251" i="6"/>
  <c r="AD1251" i="6" s="1"/>
  <c r="AC1259" i="6"/>
  <c r="AD1259" i="6" s="1"/>
  <c r="AB1259" i="6"/>
  <c r="AB1267" i="6"/>
  <c r="AC1267" i="6" s="1"/>
  <c r="AD1267" i="6" s="1"/>
  <c r="AC1275" i="6"/>
  <c r="AD1275" i="6" s="1"/>
  <c r="AC1291" i="6"/>
  <c r="AD1291" i="6" s="1"/>
  <c r="AB1291" i="6"/>
  <c r="AB1299" i="6"/>
  <c r="AC1299" i="6" s="1"/>
  <c r="AD1299" i="6" s="1"/>
  <c r="AC1315" i="6"/>
  <c r="AD1315" i="6" s="1"/>
  <c r="AC1323" i="6"/>
  <c r="AD1323" i="6" s="1"/>
  <c r="AB1323" i="6"/>
  <c r="AB1331" i="6"/>
  <c r="AC1331" i="6" s="1"/>
  <c r="AD1331" i="6" s="1"/>
  <c r="AC1339" i="6"/>
  <c r="AD1339" i="6" s="1"/>
  <c r="AB1355" i="6"/>
  <c r="AC1355" i="6" s="1"/>
  <c r="AD1355" i="6" s="1"/>
  <c r="AC1363" i="6"/>
  <c r="AD1363" i="6" s="1"/>
  <c r="AB1363" i="6"/>
  <c r="AC1379" i="6"/>
  <c r="AD1379" i="6" s="1"/>
  <c r="AC1387" i="6"/>
  <c r="AD1387" i="6" s="1"/>
  <c r="AB1387" i="6"/>
  <c r="AB1395" i="6"/>
  <c r="AC1395" i="6" s="1"/>
  <c r="AD1395" i="6" s="1"/>
  <c r="AC1403" i="6"/>
  <c r="AD1403" i="6" s="1"/>
  <c r="AC1411" i="6"/>
  <c r="AD1411" i="6" s="1"/>
  <c r="AC1419" i="6"/>
  <c r="AD1419" i="6" s="1"/>
  <c r="AB1419" i="6"/>
  <c r="AC1427" i="6"/>
  <c r="AD1427" i="6" s="1"/>
  <c r="AB1427" i="6"/>
  <c r="AC1443" i="6"/>
  <c r="AD1443" i="6" s="1"/>
  <c r="AC1451" i="6"/>
  <c r="AD1451" i="6" s="1"/>
  <c r="AB1451" i="6"/>
  <c r="AB1467" i="6"/>
  <c r="AC1467" i="6" s="1"/>
  <c r="AD1467" i="6" s="1"/>
  <c r="AC1475" i="6"/>
  <c r="AD1475" i="6" s="1"/>
  <c r="AB1475" i="6"/>
  <c r="Z1483" i="6"/>
  <c r="AB1491" i="6"/>
  <c r="AC1491" i="6" s="1"/>
  <c r="AD1491" i="6" s="1"/>
  <c r="AC1499" i="6"/>
  <c r="AD1499" i="6" s="1"/>
  <c r="AC1507" i="6"/>
  <c r="AD1507" i="6" s="1"/>
  <c r="Z1515" i="6"/>
  <c r="AB1515" i="6"/>
  <c r="AC1515" i="6" s="1"/>
  <c r="AD1515" i="6" s="1"/>
  <c r="AB1523" i="6"/>
  <c r="AC1523" i="6" s="1"/>
  <c r="AD1523" i="6" s="1"/>
  <c r="AB1531" i="6"/>
  <c r="AC1531" i="6" s="1"/>
  <c r="AD1531" i="6" s="1"/>
  <c r="AB1539" i="6"/>
  <c r="AC1539" i="6" s="1"/>
  <c r="AD1539" i="6" s="1"/>
  <c r="AB1547" i="6"/>
  <c r="AC1547" i="6"/>
  <c r="AD1547" i="6" s="1"/>
  <c r="AB1555" i="6"/>
  <c r="AC1555" i="6" s="1"/>
  <c r="AD1555" i="6" s="1"/>
  <c r="AB1563" i="6"/>
  <c r="AC1563" i="6" s="1"/>
  <c r="AD1563" i="6" s="1"/>
  <c r="AB1571" i="6"/>
  <c r="AC1571" i="6" s="1"/>
  <c r="AD1571" i="6" s="1"/>
  <c r="AB1579" i="6"/>
  <c r="AC1579" i="6"/>
  <c r="AD1579" i="6" s="1"/>
  <c r="AB1587" i="6"/>
  <c r="AC1587" i="6" s="1"/>
  <c r="AD1587" i="6" s="1"/>
  <c r="AB1595" i="6"/>
  <c r="AC1595" i="6" s="1"/>
  <c r="AD1595" i="6" s="1"/>
  <c r="AB1603" i="6"/>
  <c r="AC1603" i="6" s="1"/>
  <c r="AD1603" i="6" s="1"/>
  <c r="AB1611" i="6"/>
  <c r="AC1611" i="6" s="1"/>
  <c r="AD1611" i="6" s="1"/>
  <c r="AB1619" i="6"/>
  <c r="AC1619" i="6" s="1"/>
  <c r="AD1619" i="6" s="1"/>
  <c r="AB1627" i="6"/>
  <c r="AC1627" i="6" s="1"/>
  <c r="AD1627" i="6" s="1"/>
  <c r="AB1635" i="6"/>
  <c r="AC1635" i="6" s="1"/>
  <c r="AD1635" i="6" s="1"/>
  <c r="AB1643" i="6"/>
  <c r="AC1643" i="6" s="1"/>
  <c r="AD1643" i="6" s="1"/>
  <c r="AB1651" i="6"/>
  <c r="AC1651" i="6" s="1"/>
  <c r="AD1651" i="6" s="1"/>
  <c r="AB1659" i="6"/>
  <c r="AC1659" i="6" s="1"/>
  <c r="AD1659" i="6" s="1"/>
  <c r="AB1667" i="6"/>
  <c r="AC1667" i="6" s="1"/>
  <c r="AD1667" i="6" s="1"/>
  <c r="AB1675" i="6"/>
  <c r="AC1675" i="6" s="1"/>
  <c r="AD1675" i="6" s="1"/>
  <c r="AB1683" i="6"/>
  <c r="AC1683" i="6" s="1"/>
  <c r="AD1683" i="6" s="1"/>
  <c r="AB1691" i="6"/>
  <c r="AC1691" i="6" s="1"/>
  <c r="AD1691" i="6" s="1"/>
  <c r="AB1699" i="6"/>
  <c r="AC1699" i="6" s="1"/>
  <c r="AD1699" i="6" s="1"/>
  <c r="AB1707" i="6"/>
  <c r="AC1707" i="6" s="1"/>
  <c r="AD1707" i="6" s="1"/>
  <c r="AB1715" i="6"/>
  <c r="AC1715" i="6" s="1"/>
  <c r="AD1715" i="6" s="1"/>
  <c r="AB1723" i="6"/>
  <c r="AC1723" i="6" s="1"/>
  <c r="AD1723" i="6" s="1"/>
  <c r="AB1731" i="6"/>
  <c r="AC1731" i="6" s="1"/>
  <c r="AD1731" i="6" s="1"/>
  <c r="AB1739" i="6"/>
  <c r="AC1739" i="6" s="1"/>
  <c r="AD1739" i="6" s="1"/>
  <c r="AB1747" i="6"/>
  <c r="AC1747" i="6" s="1"/>
  <c r="AD1747" i="6" s="1"/>
  <c r="AB1755" i="6"/>
  <c r="AC1755" i="6" s="1"/>
  <c r="AD1755" i="6" s="1"/>
  <c r="AB1763" i="6"/>
  <c r="AC1763" i="6" s="1"/>
  <c r="AD1763" i="6" s="1"/>
  <c r="AB1771" i="6"/>
  <c r="AC1771" i="6"/>
  <c r="AD1771" i="6" s="1"/>
  <c r="AB1779" i="6"/>
  <c r="AC1779" i="6" s="1"/>
  <c r="AD1779" i="6" s="1"/>
  <c r="AB1787" i="6"/>
  <c r="AC1787" i="6" s="1"/>
  <c r="AD1787" i="6" s="1"/>
  <c r="AB1795" i="6"/>
  <c r="AC1795" i="6" s="1"/>
  <c r="AD1795" i="6" s="1"/>
  <c r="AB1803" i="6"/>
  <c r="AC1803" i="6"/>
  <c r="AD1803" i="6" s="1"/>
  <c r="AB1811" i="6"/>
  <c r="AC1811" i="6" s="1"/>
  <c r="AD1811" i="6" s="1"/>
  <c r="AB1819" i="6"/>
  <c r="AC1819" i="6" s="1"/>
  <c r="AD1819" i="6" s="1"/>
  <c r="AB1827" i="6"/>
  <c r="AC1827" i="6" s="1"/>
  <c r="AD1827" i="6" s="1"/>
  <c r="AB751" i="6"/>
  <c r="AC751" i="6" s="1"/>
  <c r="AD751" i="6" s="1"/>
  <c r="AB815" i="6"/>
  <c r="AC815" i="6" s="1"/>
  <c r="AD815" i="6" s="1"/>
  <c r="AB879" i="6"/>
  <c r="AC879" i="6" s="1"/>
  <c r="AD879" i="6" s="1"/>
  <c r="AB943" i="6"/>
  <c r="AC943" i="6" s="1"/>
  <c r="AD943" i="6" s="1"/>
  <c r="AB1007" i="6"/>
  <c r="AC1007" i="6" s="1"/>
  <c r="AD1007" i="6" s="1"/>
  <c r="AB1071" i="6"/>
  <c r="AC1071" i="6" s="1"/>
  <c r="AD1071" i="6" s="1"/>
  <c r="AB1135" i="6"/>
  <c r="AC1135" i="6" s="1"/>
  <c r="AD1135" i="6" s="1"/>
  <c r="AB1199" i="6"/>
  <c r="AC1199" i="6" s="1"/>
  <c r="AD1199" i="6" s="1"/>
  <c r="AB1263" i="6"/>
  <c r="AC1263" i="6" s="1"/>
  <c r="AD1263" i="6" s="1"/>
  <c r="AB1327" i="6"/>
  <c r="AC1327" i="6" s="1"/>
  <c r="AD1327" i="6" s="1"/>
  <c r="AB1391" i="6"/>
  <c r="AC1391" i="6" s="1"/>
  <c r="AD1391" i="6" s="1"/>
  <c r="AB1458" i="6"/>
  <c r="AC1458" i="6" s="1"/>
  <c r="AD1458" i="6" s="1"/>
  <c r="AB1483" i="6"/>
  <c r="AC1483" i="6" s="1"/>
  <c r="AD1483" i="6" s="1"/>
  <c r="AB1538" i="6"/>
  <c r="AC1538" i="6" s="1"/>
  <c r="AD1538" i="6" s="1"/>
  <c r="AB1570" i="6"/>
  <c r="AC1570" i="6" s="1"/>
  <c r="AD1570" i="6" s="1"/>
  <c r="AB1602" i="6"/>
  <c r="AC1602" i="6" s="1"/>
  <c r="AD1602" i="6" s="1"/>
  <c r="AB1634" i="6"/>
  <c r="AC1634" i="6" s="1"/>
  <c r="AD1634" i="6" s="1"/>
  <c r="AB1666" i="6"/>
  <c r="AC1666" i="6" s="1"/>
  <c r="AD1666" i="6" s="1"/>
  <c r="AB1698" i="6"/>
  <c r="AC1698" i="6" s="1"/>
  <c r="AD1698" i="6" s="1"/>
  <c r="AB1730" i="6"/>
  <c r="AC1730" i="6" s="1"/>
  <c r="AD1730" i="6" s="1"/>
  <c r="AB1762" i="6"/>
  <c r="AC1762" i="6" s="1"/>
  <c r="AD1762" i="6" s="1"/>
  <c r="AB1794" i="6"/>
  <c r="AC1794" i="6" s="1"/>
  <c r="AD1794" i="6" s="1"/>
  <c r="AB1826" i="6"/>
  <c r="AC1826" i="6" s="1"/>
  <c r="AD1826" i="6" s="1"/>
  <c r="AC1770" i="6"/>
  <c r="AD1770" i="6" s="1"/>
  <c r="AC1706" i="6"/>
  <c r="AD1706" i="6" s="1"/>
  <c r="AC1642" i="6"/>
  <c r="AD1642" i="6" s="1"/>
  <c r="AC1578" i="6"/>
  <c r="AD1578" i="6" s="1"/>
  <c r="AC1514" i="6"/>
  <c r="AD1514" i="6" s="1"/>
  <c r="AC1450" i="6"/>
  <c r="AD1450" i="6" s="1"/>
  <c r="AC1386" i="6"/>
  <c r="AD1386" i="6" s="1"/>
  <c r="AC1258" i="6"/>
  <c r="AD1258" i="6" s="1"/>
  <c r="AC1194" i="6"/>
  <c r="AD1194" i="6" s="1"/>
  <c r="AC1130" i="6"/>
  <c r="AD1130" i="6" s="1"/>
  <c r="AC1034" i="6"/>
  <c r="AD1034" i="6" s="1"/>
  <c r="AC536" i="6"/>
  <c r="AD536" i="6" s="1"/>
  <c r="AC408" i="6"/>
  <c r="AD408" i="6" s="1"/>
  <c r="AC280" i="6"/>
  <c r="AD280" i="6" s="1"/>
  <c r="AC152" i="6"/>
  <c r="AD152" i="6" s="1"/>
  <c r="AF14" i="10"/>
  <c r="AU14" i="10"/>
  <c r="AR14" i="10"/>
  <c r="AI14" i="10"/>
  <c r="AL14" i="10"/>
  <c r="AU74" i="10"/>
  <c r="AR74" i="10"/>
  <c r="AI74" i="10"/>
  <c r="AF74" i="10"/>
  <c r="AL74" i="10"/>
  <c r="AO74" i="10"/>
  <c r="AU16" i="10"/>
  <c r="AF16" i="10"/>
  <c r="AI16" i="10"/>
  <c r="AR16" i="10"/>
  <c r="AO14" i="10"/>
  <c r="AE36" i="5"/>
  <c r="AH68" i="5"/>
  <c r="AY53" i="10" s="1"/>
  <c r="AC12" i="6"/>
  <c r="AD12" i="6" s="1"/>
  <c r="AC20" i="6"/>
  <c r="AD20" i="6" s="1"/>
  <c r="AC36" i="6"/>
  <c r="AD36" i="6" s="1"/>
  <c r="AC44" i="6"/>
  <c r="AD44" i="6" s="1"/>
  <c r="AC52" i="6"/>
  <c r="AD52" i="6" s="1"/>
  <c r="AC68" i="6"/>
  <c r="AD68" i="6" s="1"/>
  <c r="AC76" i="6"/>
  <c r="AD76" i="6" s="1"/>
  <c r="AC84" i="6"/>
  <c r="AD84" i="6" s="1"/>
  <c r="AC100" i="6"/>
  <c r="AD100" i="6" s="1"/>
  <c r="AC108" i="6"/>
  <c r="AD108" i="6" s="1"/>
  <c r="AC116" i="6"/>
  <c r="AD116" i="6" s="1"/>
  <c r="AC132" i="6"/>
  <c r="AD132" i="6" s="1"/>
  <c r="AC140" i="6"/>
  <c r="AD140" i="6" s="1"/>
  <c r="AC148" i="6"/>
  <c r="AD148" i="6" s="1"/>
  <c r="AC164" i="6"/>
  <c r="AD164" i="6" s="1"/>
  <c r="AC172" i="6"/>
  <c r="AD172" i="6" s="1"/>
  <c r="AC180" i="6"/>
  <c r="AD180" i="6" s="1"/>
  <c r="AC196" i="6"/>
  <c r="AD196" i="6" s="1"/>
  <c r="AC204" i="6"/>
  <c r="AD204" i="6" s="1"/>
  <c r="AC212" i="6"/>
  <c r="AD212" i="6" s="1"/>
  <c r="AC228" i="6"/>
  <c r="AD228" i="6" s="1"/>
  <c r="AC236" i="6"/>
  <c r="AD236" i="6" s="1"/>
  <c r="AC244" i="6"/>
  <c r="AD244" i="6" s="1"/>
  <c r="AC260" i="6"/>
  <c r="AD260" i="6" s="1"/>
  <c r="AC268" i="6"/>
  <c r="AD268" i="6" s="1"/>
  <c r="AC300" i="6"/>
  <c r="AD300" i="6" s="1"/>
  <c r="AC308" i="6"/>
  <c r="AD308" i="6" s="1"/>
  <c r="AC324" i="6"/>
  <c r="AD324" i="6" s="1"/>
  <c r="AC332" i="6"/>
  <c r="AD332" i="6" s="1"/>
  <c r="AC340" i="6"/>
  <c r="AD340" i="6" s="1"/>
  <c r="AC356" i="6"/>
  <c r="AD356" i="6" s="1"/>
  <c r="AC364" i="6"/>
  <c r="AD364" i="6" s="1"/>
  <c r="AC372" i="6"/>
  <c r="AD372" i="6" s="1"/>
  <c r="AC388" i="6"/>
  <c r="AD388" i="6" s="1"/>
  <c r="AC396" i="6"/>
  <c r="AD396" i="6" s="1"/>
  <c r="AC404" i="6"/>
  <c r="AD404" i="6" s="1"/>
  <c r="AC420" i="6"/>
  <c r="AD420" i="6" s="1"/>
  <c r="AC428" i="6"/>
  <c r="AD428" i="6" s="1"/>
  <c r="AC452" i="6"/>
  <c r="AD452" i="6" s="1"/>
  <c r="AC460" i="6"/>
  <c r="AD460" i="6" s="1"/>
  <c r="AC468" i="6"/>
  <c r="AD468" i="6" s="1"/>
  <c r="AC484" i="6"/>
  <c r="AD484" i="6" s="1"/>
  <c r="AC492" i="6"/>
  <c r="AD492" i="6" s="1"/>
  <c r="AC500" i="6"/>
  <c r="AD500" i="6" s="1"/>
  <c r="AC516" i="6"/>
  <c r="AD516" i="6" s="1"/>
  <c r="AC524" i="6"/>
  <c r="AD524" i="6" s="1"/>
  <c r="AC532" i="6"/>
  <c r="AD532" i="6" s="1"/>
  <c r="AC548" i="6"/>
  <c r="AD548" i="6" s="1"/>
  <c r="AC564" i="6"/>
  <c r="AD564" i="6" s="1"/>
  <c r="AC580" i="6"/>
  <c r="AD580" i="6" s="1"/>
  <c r="AB580" i="6"/>
  <c r="AB588" i="6"/>
  <c r="AC588" i="6" s="1"/>
  <c r="AD588" i="6" s="1"/>
  <c r="AC596" i="6"/>
  <c r="AD596" i="6" s="1"/>
  <c r="AB596" i="6"/>
  <c r="AC612" i="6"/>
  <c r="AD612" i="6" s="1"/>
  <c r="AB620" i="6"/>
  <c r="AC620" i="6" s="1"/>
  <c r="AD620" i="6" s="1"/>
  <c r="AB628" i="6"/>
  <c r="AC628" i="6" s="1"/>
  <c r="AD628" i="6" s="1"/>
  <c r="AB652" i="6"/>
  <c r="AC652" i="6" s="1"/>
  <c r="AD652" i="6" s="1"/>
  <c r="AB660" i="6"/>
  <c r="AC660" i="6" s="1"/>
  <c r="AD660" i="6" s="1"/>
  <c r="AC676" i="6"/>
  <c r="AD676" i="6" s="1"/>
  <c r="AB684" i="6"/>
  <c r="AC684" i="6" s="1"/>
  <c r="AD684" i="6" s="1"/>
  <c r="AB692" i="6"/>
  <c r="AC692" i="6" s="1"/>
  <c r="AD692" i="6" s="1"/>
  <c r="AC700" i="6"/>
  <c r="AD700" i="6" s="1"/>
  <c r="AC708" i="6"/>
  <c r="AD708" i="6" s="1"/>
  <c r="AB716" i="6"/>
  <c r="AC716" i="6" s="1"/>
  <c r="AD716" i="6" s="1"/>
  <c r="AB724" i="6"/>
  <c r="AC724" i="6" s="1"/>
  <c r="AD724" i="6" s="1"/>
  <c r="AC740" i="6"/>
  <c r="AD740" i="6" s="1"/>
  <c r="AB748" i="6"/>
  <c r="AC748" i="6" s="1"/>
  <c r="AD748" i="6" s="1"/>
  <c r="AB756" i="6"/>
  <c r="AC756" i="6" s="1"/>
  <c r="AD756" i="6" s="1"/>
  <c r="AC772" i="6"/>
  <c r="AD772" i="6" s="1"/>
  <c r="AB780" i="6"/>
  <c r="AC780" i="6" s="1"/>
  <c r="AD780" i="6" s="1"/>
  <c r="AB788" i="6"/>
  <c r="AC788" i="6" s="1"/>
  <c r="AD788" i="6" s="1"/>
  <c r="AC804" i="6"/>
  <c r="AD804" i="6" s="1"/>
  <c r="AB812" i="6"/>
  <c r="AC812" i="6" s="1"/>
  <c r="AD812" i="6" s="1"/>
  <c r="AB820" i="6"/>
  <c r="AC820" i="6" s="1"/>
  <c r="AD820" i="6" s="1"/>
  <c r="AC836" i="6"/>
  <c r="AD836" i="6" s="1"/>
  <c r="AB844" i="6"/>
  <c r="AC844" i="6" s="1"/>
  <c r="AD844" i="6" s="1"/>
  <c r="AB852" i="6"/>
  <c r="AC852" i="6" s="1"/>
  <c r="AD852" i="6" s="1"/>
  <c r="AB876" i="6"/>
  <c r="AC876" i="6" s="1"/>
  <c r="AD876" i="6" s="1"/>
  <c r="AB884" i="6"/>
  <c r="AC884" i="6" s="1"/>
  <c r="AD884" i="6" s="1"/>
  <c r="AC900" i="6"/>
  <c r="AD900" i="6" s="1"/>
  <c r="AB908" i="6"/>
  <c r="AC908" i="6" s="1"/>
  <c r="AD908" i="6" s="1"/>
  <c r="AB916" i="6"/>
  <c r="AC916" i="6" s="1"/>
  <c r="AD916" i="6" s="1"/>
  <c r="AC932" i="6"/>
  <c r="AD932" i="6" s="1"/>
  <c r="AB940" i="6"/>
  <c r="AC940" i="6" s="1"/>
  <c r="AD940" i="6" s="1"/>
  <c r="AB948" i="6"/>
  <c r="AC948" i="6" s="1"/>
  <c r="AD948" i="6" s="1"/>
  <c r="AC964" i="6"/>
  <c r="AD964" i="6" s="1"/>
  <c r="AB972" i="6"/>
  <c r="AC972" i="6" s="1"/>
  <c r="AD972" i="6" s="1"/>
  <c r="AB980" i="6"/>
  <c r="AC980" i="6" s="1"/>
  <c r="AD980" i="6" s="1"/>
  <c r="AC996" i="6"/>
  <c r="AD996" i="6" s="1"/>
  <c r="AB1004" i="6"/>
  <c r="AC1004" i="6" s="1"/>
  <c r="AD1004" i="6" s="1"/>
  <c r="AB1012" i="6"/>
  <c r="AC1012" i="6" s="1"/>
  <c r="AD1012" i="6" s="1"/>
  <c r="AC1028" i="6"/>
  <c r="AD1028" i="6" s="1"/>
  <c r="AB1036" i="6"/>
  <c r="AC1036" i="6" s="1"/>
  <c r="AD1036" i="6" s="1"/>
  <c r="AB1044" i="6"/>
  <c r="AC1044" i="6" s="1"/>
  <c r="AD1044" i="6" s="1"/>
  <c r="AC1060" i="6"/>
  <c r="AD1060" i="6" s="1"/>
  <c r="AB1068" i="6"/>
  <c r="AC1068" i="6" s="1"/>
  <c r="AD1068" i="6" s="1"/>
  <c r="AB1076" i="6"/>
  <c r="AC1076" i="6" s="1"/>
  <c r="AD1076" i="6" s="1"/>
  <c r="AC1092" i="6"/>
  <c r="AD1092" i="6" s="1"/>
  <c r="Z1100" i="6"/>
  <c r="AB1100" i="6"/>
  <c r="AC1100" i="6" s="1"/>
  <c r="AD1100" i="6" s="1"/>
  <c r="Z1108" i="6"/>
  <c r="AB1108" i="6"/>
  <c r="AC1108" i="6" s="1"/>
  <c r="AD1108" i="6" s="1"/>
  <c r="Z1116" i="6"/>
  <c r="AB1132" i="6"/>
  <c r="AC1132" i="6" s="1"/>
  <c r="AD1132" i="6" s="1"/>
  <c r="AB1140" i="6"/>
  <c r="AC1140" i="6" s="1"/>
  <c r="AD1140" i="6" s="1"/>
  <c r="AC1156" i="6"/>
  <c r="AD1156" i="6" s="1"/>
  <c r="AB1164" i="6"/>
  <c r="AC1164" i="6" s="1"/>
  <c r="AD1164" i="6" s="1"/>
  <c r="AB1172" i="6"/>
  <c r="AC1172" i="6"/>
  <c r="AD1172" i="6" s="1"/>
  <c r="AC1188" i="6"/>
  <c r="AD1188" i="6" s="1"/>
  <c r="AB1196" i="6"/>
  <c r="AC1196" i="6" s="1"/>
  <c r="AD1196" i="6" s="1"/>
  <c r="AB1204" i="6"/>
  <c r="AC1204" i="6" s="1"/>
  <c r="AD1204" i="6" s="1"/>
  <c r="AC1220" i="6"/>
  <c r="AD1220" i="6" s="1"/>
  <c r="AB1228" i="6"/>
  <c r="AC1228" i="6" s="1"/>
  <c r="AD1228" i="6" s="1"/>
  <c r="AB1236" i="6"/>
  <c r="AC1236" i="6" s="1"/>
  <c r="AD1236" i="6" s="1"/>
  <c r="AC1252" i="6"/>
  <c r="AD1252" i="6" s="1"/>
  <c r="AB1260" i="6"/>
  <c r="AC1260" i="6" s="1"/>
  <c r="AD1260" i="6" s="1"/>
  <c r="AB1268" i="6"/>
  <c r="AC1268" i="6" s="1"/>
  <c r="AD1268" i="6" s="1"/>
  <c r="AC1284" i="6"/>
  <c r="AD1284" i="6" s="1"/>
  <c r="AB1292" i="6"/>
  <c r="AC1292" i="6" s="1"/>
  <c r="AD1292" i="6" s="1"/>
  <c r="AB1300" i="6"/>
  <c r="AC1300" i="6"/>
  <c r="AD1300" i="6" s="1"/>
  <c r="AC1316" i="6"/>
  <c r="AD1316" i="6" s="1"/>
  <c r="AB1324" i="6"/>
  <c r="AC1324" i="6" s="1"/>
  <c r="AD1324" i="6" s="1"/>
  <c r="AB1332" i="6"/>
  <c r="AC1332" i="6" s="1"/>
  <c r="AD1332" i="6" s="1"/>
  <c r="AC1348" i="6"/>
  <c r="AD1348" i="6" s="1"/>
  <c r="AB1356" i="6"/>
  <c r="AC1356" i="6" s="1"/>
  <c r="AD1356" i="6" s="1"/>
  <c r="AB1364" i="6"/>
  <c r="AC1364" i="6" s="1"/>
  <c r="AD1364" i="6" s="1"/>
  <c r="AB1388" i="6"/>
  <c r="AC1388" i="6" s="1"/>
  <c r="AD1388" i="6" s="1"/>
  <c r="AB1396" i="6"/>
  <c r="AC1396" i="6" s="1"/>
  <c r="AD1396" i="6" s="1"/>
  <c r="AC1412" i="6"/>
  <c r="AD1412" i="6" s="1"/>
  <c r="AB1420" i="6"/>
  <c r="AC1420" i="6" s="1"/>
  <c r="AD1420" i="6" s="1"/>
  <c r="AB1428" i="6"/>
  <c r="AC1428" i="6"/>
  <c r="AD1428" i="6" s="1"/>
  <c r="AB1444" i="6"/>
  <c r="AC1444" i="6" s="1"/>
  <c r="AD1444" i="6" s="1"/>
  <c r="AB1452" i="6"/>
  <c r="AC1452" i="6" s="1"/>
  <c r="AD1452" i="6" s="1"/>
  <c r="AB1460" i="6"/>
  <c r="AC1460" i="6" s="1"/>
  <c r="AD1460" i="6" s="1"/>
  <c r="Z1468" i="6"/>
  <c r="AB1468" i="6"/>
  <c r="AC1468" i="6" s="1"/>
  <c r="AD1468" i="6" s="1"/>
  <c r="AB1476" i="6"/>
  <c r="AC1476" i="6" s="1"/>
  <c r="AD1476" i="6" s="1"/>
  <c r="Z1484" i="6"/>
  <c r="AB1484" i="6"/>
  <c r="AC1484" i="6" s="1"/>
  <c r="AD1484" i="6" s="1"/>
  <c r="AB1492" i="6"/>
  <c r="AC1492" i="6" s="1"/>
  <c r="AD1492" i="6" s="1"/>
  <c r="AB1500" i="6"/>
  <c r="AC1500" i="6" s="1"/>
  <c r="AD1500" i="6" s="1"/>
  <c r="AB1508" i="6"/>
  <c r="AC1508" i="6" s="1"/>
  <c r="AD1508" i="6" s="1"/>
  <c r="Z1516" i="6"/>
  <c r="AB1516" i="6"/>
  <c r="AC1516" i="6" s="1"/>
  <c r="AD1516" i="6" s="1"/>
  <c r="AB1524" i="6"/>
  <c r="AC1524" i="6" s="1"/>
  <c r="AD1524" i="6" s="1"/>
  <c r="AB1532" i="6"/>
  <c r="AC1532" i="6" s="1"/>
  <c r="AD1532" i="6" s="1"/>
  <c r="AB1540" i="6"/>
  <c r="AC1540" i="6" s="1"/>
  <c r="AD1540" i="6" s="1"/>
  <c r="AB1548" i="6"/>
  <c r="AC1548" i="6" s="1"/>
  <c r="AD1548" i="6" s="1"/>
  <c r="AB1556" i="6"/>
  <c r="AC1556" i="6" s="1"/>
  <c r="AD1556" i="6" s="1"/>
  <c r="AB1564" i="6"/>
  <c r="AC1564" i="6" s="1"/>
  <c r="AD1564" i="6" s="1"/>
  <c r="AB1572" i="6"/>
  <c r="AC1572" i="6" s="1"/>
  <c r="AD1572" i="6" s="1"/>
  <c r="AB1580" i="6"/>
  <c r="AC1580" i="6" s="1"/>
  <c r="AD1580" i="6" s="1"/>
  <c r="AB1588" i="6"/>
  <c r="AC1588" i="6"/>
  <c r="AD1588" i="6" s="1"/>
  <c r="AB1596" i="6"/>
  <c r="AC1596" i="6" s="1"/>
  <c r="AD1596" i="6" s="1"/>
  <c r="AB1604" i="6"/>
  <c r="AC1604" i="6"/>
  <c r="AD1604" i="6" s="1"/>
  <c r="AB1612" i="6"/>
  <c r="AC1612" i="6" s="1"/>
  <c r="AD1612" i="6" s="1"/>
  <c r="AB1620" i="6"/>
  <c r="AC1620" i="6" s="1"/>
  <c r="AD1620" i="6" s="1"/>
  <c r="AB1628" i="6"/>
  <c r="AC1628" i="6" s="1"/>
  <c r="AD1628" i="6" s="1"/>
  <c r="AB1636" i="6"/>
  <c r="AC1636" i="6" s="1"/>
  <c r="AD1636" i="6" s="1"/>
  <c r="AB1644" i="6"/>
  <c r="AC1644" i="6" s="1"/>
  <c r="AD1644" i="6" s="1"/>
  <c r="AB1652" i="6"/>
  <c r="AC1652" i="6" s="1"/>
  <c r="AD1652" i="6" s="1"/>
  <c r="AB1660" i="6"/>
  <c r="AC1660" i="6" s="1"/>
  <c r="AD1660" i="6" s="1"/>
  <c r="AB1668" i="6"/>
  <c r="AC1668" i="6" s="1"/>
  <c r="AD1668" i="6" s="1"/>
  <c r="AB1676" i="6"/>
  <c r="AC1676" i="6" s="1"/>
  <c r="AD1676" i="6" s="1"/>
  <c r="AB1684" i="6"/>
  <c r="AC1684" i="6" s="1"/>
  <c r="AD1684" i="6" s="1"/>
  <c r="AB1692" i="6"/>
  <c r="AC1692" i="6" s="1"/>
  <c r="AD1692" i="6" s="1"/>
  <c r="AB1700" i="6"/>
  <c r="AC1700" i="6" s="1"/>
  <c r="AD1700" i="6" s="1"/>
  <c r="AB1708" i="6"/>
  <c r="AC1708" i="6" s="1"/>
  <c r="AD1708" i="6" s="1"/>
  <c r="AB1716" i="6"/>
  <c r="AC1716" i="6"/>
  <c r="AD1716" i="6" s="1"/>
  <c r="AB1724" i="6"/>
  <c r="AC1724" i="6" s="1"/>
  <c r="AD1724" i="6" s="1"/>
  <c r="AB1732" i="6"/>
  <c r="AC1732" i="6" s="1"/>
  <c r="AD1732" i="6" s="1"/>
  <c r="AB1740" i="6"/>
  <c r="AC1740" i="6" s="1"/>
  <c r="AD1740" i="6" s="1"/>
  <c r="AB1748" i="6"/>
  <c r="AC1748" i="6" s="1"/>
  <c r="AD1748" i="6" s="1"/>
  <c r="AB1756" i="6"/>
  <c r="AC1756" i="6" s="1"/>
  <c r="AD1756" i="6" s="1"/>
  <c r="AB1764" i="6"/>
  <c r="AC1764" i="6" s="1"/>
  <c r="AD1764" i="6" s="1"/>
  <c r="AB1772" i="6"/>
  <c r="AC1772" i="6" s="1"/>
  <c r="AD1772" i="6" s="1"/>
  <c r="AB1780" i="6"/>
  <c r="AC1780" i="6" s="1"/>
  <c r="AD1780" i="6" s="1"/>
  <c r="AB1788" i="6"/>
  <c r="AC1788" i="6" s="1"/>
  <c r="AD1788" i="6" s="1"/>
  <c r="AB1796" i="6"/>
  <c r="AC1796" i="6" s="1"/>
  <c r="AD1796" i="6" s="1"/>
  <c r="AB1804" i="6"/>
  <c r="AC1804" i="6" s="1"/>
  <c r="AD1804" i="6" s="1"/>
  <c r="AB1812" i="6"/>
  <c r="AC1812" i="6" s="1"/>
  <c r="AD1812" i="6" s="1"/>
  <c r="AB1820" i="6"/>
  <c r="AC1820" i="6" s="1"/>
  <c r="AD1820" i="6" s="1"/>
  <c r="AB1828" i="6"/>
  <c r="AC1828" i="6" s="1"/>
  <c r="AD1828" i="6" s="1"/>
  <c r="AB583" i="6"/>
  <c r="AC583" i="6" s="1"/>
  <c r="AD583" i="6" s="1"/>
  <c r="AB603" i="6"/>
  <c r="AC603" i="6" s="1"/>
  <c r="AD603" i="6" s="1"/>
  <c r="AB667" i="6"/>
  <c r="AC667" i="6" s="1"/>
  <c r="AD667" i="6" s="1"/>
  <c r="AB731" i="6"/>
  <c r="AB752" i="6"/>
  <c r="AC752" i="6" s="1"/>
  <c r="AD752" i="6" s="1"/>
  <c r="AB795" i="6"/>
  <c r="AC795" i="6" s="1"/>
  <c r="AD795" i="6" s="1"/>
  <c r="AB816" i="6"/>
  <c r="AC816" i="6" s="1"/>
  <c r="AD816" i="6" s="1"/>
  <c r="AB859" i="6"/>
  <c r="AC859" i="6" s="1"/>
  <c r="AD859" i="6" s="1"/>
  <c r="AB880" i="6"/>
  <c r="AB923" i="6"/>
  <c r="AC923" i="6" s="1"/>
  <c r="AD923" i="6" s="1"/>
  <c r="AB944" i="6"/>
  <c r="AB987" i="6"/>
  <c r="AC987" i="6" s="1"/>
  <c r="AD987" i="6" s="1"/>
  <c r="AB1008" i="6"/>
  <c r="AC1008" i="6" s="1"/>
  <c r="AD1008" i="6" s="1"/>
  <c r="AB1051" i="6"/>
  <c r="AC1051" i="6" s="1"/>
  <c r="AD1051" i="6" s="1"/>
  <c r="AB1072" i="6"/>
  <c r="AB1115" i="6"/>
  <c r="AC1115" i="6" s="1"/>
  <c r="AD1115" i="6" s="1"/>
  <c r="AB1136" i="6"/>
  <c r="AB1179" i="6"/>
  <c r="AC1179" i="6" s="1"/>
  <c r="AD1179" i="6" s="1"/>
  <c r="AB1200" i="6"/>
  <c r="AB1243" i="6"/>
  <c r="AC1243" i="6" s="1"/>
  <c r="AD1243" i="6" s="1"/>
  <c r="AB1264" i="6"/>
  <c r="AC1264" i="6" s="1"/>
  <c r="AD1264" i="6" s="1"/>
  <c r="AB1307" i="6"/>
  <c r="AC1307" i="6" s="1"/>
  <c r="AD1307" i="6" s="1"/>
  <c r="AB1328" i="6"/>
  <c r="AB1371" i="6"/>
  <c r="AC1371" i="6" s="1"/>
  <c r="AD1371" i="6" s="1"/>
  <c r="AB1392" i="6"/>
  <c r="AB1435" i="6"/>
  <c r="AC1435" i="6" s="1"/>
  <c r="AD1435" i="6" s="1"/>
  <c r="AB1459" i="6"/>
  <c r="AC1459" i="6" s="1"/>
  <c r="AD1459" i="6" s="1"/>
  <c r="AB1511" i="6"/>
  <c r="AC1511" i="6" s="1"/>
  <c r="AD1511" i="6" s="1"/>
  <c r="AC528" i="6"/>
  <c r="AD528" i="6" s="1"/>
  <c r="AC464" i="6"/>
  <c r="AD464" i="6" s="1"/>
  <c r="AC400" i="6"/>
  <c r="AD400" i="6" s="1"/>
  <c r="AC336" i="6"/>
  <c r="AD336" i="6" s="1"/>
  <c r="AC272" i="6"/>
  <c r="AD272" i="6" s="1"/>
  <c r="AC208" i="6"/>
  <c r="AD208" i="6" s="1"/>
  <c r="AC144" i="6"/>
  <c r="AD144" i="6" s="1"/>
  <c r="AC80" i="6"/>
  <c r="AD80" i="6" s="1"/>
  <c r="AC16" i="6"/>
  <c r="AD16" i="6" s="1"/>
  <c r="AU70" i="10"/>
  <c r="AC13" i="6"/>
  <c r="AD13" i="6" s="1"/>
  <c r="AC21" i="6"/>
  <c r="AD21" i="6" s="1"/>
  <c r="AC29" i="6"/>
  <c r="AD29" i="6" s="1"/>
  <c r="AC37" i="6"/>
  <c r="AD37" i="6" s="1"/>
  <c r="AC45" i="6"/>
  <c r="AD45" i="6" s="1"/>
  <c r="AC53" i="6"/>
  <c r="AD53" i="6" s="1"/>
  <c r="AC61" i="6"/>
  <c r="AD61" i="6" s="1"/>
  <c r="AC77" i="6"/>
  <c r="AD77" i="6" s="1"/>
  <c r="AC85" i="6"/>
  <c r="AD85" i="6" s="1"/>
  <c r="AC93" i="6"/>
  <c r="AD93" i="6" s="1"/>
  <c r="AC101" i="6"/>
  <c r="AD101" i="6" s="1"/>
  <c r="AC109" i="6"/>
  <c r="AD109" i="6" s="1"/>
  <c r="AC117" i="6"/>
  <c r="AD117" i="6" s="1"/>
  <c r="AC125" i="6"/>
  <c r="AD125" i="6" s="1"/>
  <c r="AC141" i="6"/>
  <c r="AD141" i="6" s="1"/>
  <c r="AC149" i="6"/>
  <c r="AD149" i="6" s="1"/>
  <c r="AC157" i="6"/>
  <c r="AD157" i="6" s="1"/>
  <c r="AC165" i="6"/>
  <c r="AD165" i="6" s="1"/>
  <c r="AC173" i="6"/>
  <c r="AD173" i="6" s="1"/>
  <c r="AC181" i="6"/>
  <c r="AD181" i="6" s="1"/>
  <c r="AC189" i="6"/>
  <c r="AD189" i="6" s="1"/>
  <c r="AC205" i="6"/>
  <c r="AD205" i="6" s="1"/>
  <c r="AC213" i="6"/>
  <c r="AD213" i="6" s="1"/>
  <c r="AC221" i="6"/>
  <c r="AD221" i="6" s="1"/>
  <c r="AC229" i="6"/>
  <c r="AD229" i="6" s="1"/>
  <c r="AC237" i="6"/>
  <c r="AD237" i="6" s="1"/>
  <c r="AC245" i="6"/>
  <c r="AD245" i="6" s="1"/>
  <c r="AC253" i="6"/>
  <c r="AD253" i="6" s="1"/>
  <c r="AC269" i="6"/>
  <c r="AD269" i="6" s="1"/>
  <c r="AC277" i="6"/>
  <c r="AD277" i="6" s="1"/>
  <c r="AC285" i="6"/>
  <c r="AD285" i="6" s="1"/>
  <c r="AC293" i="6"/>
  <c r="AD293" i="6" s="1"/>
  <c r="AC301" i="6"/>
  <c r="AD301" i="6" s="1"/>
  <c r="AC309" i="6"/>
  <c r="AD309" i="6" s="1"/>
  <c r="AC317" i="6"/>
  <c r="AD317" i="6" s="1"/>
  <c r="AC333" i="6"/>
  <c r="AD333" i="6" s="1"/>
  <c r="AC341" i="6"/>
  <c r="AD341" i="6" s="1"/>
  <c r="AC349" i="6"/>
  <c r="AD349" i="6" s="1"/>
  <c r="AC357" i="6"/>
  <c r="AD357" i="6" s="1"/>
  <c r="AC365" i="6"/>
  <c r="AD365" i="6" s="1"/>
  <c r="AC373" i="6"/>
  <c r="AD373" i="6" s="1"/>
  <c r="AC381" i="6"/>
  <c r="AD381" i="6" s="1"/>
  <c r="AC397" i="6"/>
  <c r="AD397" i="6" s="1"/>
  <c r="AC405" i="6"/>
  <c r="AD405" i="6" s="1"/>
  <c r="AC413" i="6"/>
  <c r="AD413" i="6" s="1"/>
  <c r="AC421" i="6"/>
  <c r="AD421" i="6" s="1"/>
  <c r="AC429" i="6"/>
  <c r="AD429" i="6" s="1"/>
  <c r="AC437" i="6"/>
  <c r="AD437" i="6" s="1"/>
  <c r="AC445" i="6"/>
  <c r="AD445" i="6" s="1"/>
  <c r="AC461" i="6"/>
  <c r="AD461" i="6" s="1"/>
  <c r="AC469" i="6"/>
  <c r="AD469" i="6" s="1"/>
  <c r="AC477" i="6"/>
  <c r="AD477" i="6" s="1"/>
  <c r="AC485" i="6"/>
  <c r="AD485" i="6" s="1"/>
  <c r="AC493" i="6"/>
  <c r="AD493" i="6" s="1"/>
  <c r="AC501" i="6"/>
  <c r="AD501" i="6" s="1"/>
  <c r="AC509" i="6"/>
  <c r="AD509" i="6" s="1"/>
  <c r="AC525" i="6"/>
  <c r="AD525" i="6" s="1"/>
  <c r="AC533" i="6"/>
  <c r="AD533" i="6" s="1"/>
  <c r="AC541" i="6"/>
  <c r="AD541" i="6" s="1"/>
  <c r="AC549" i="6"/>
  <c r="AD549" i="6" s="1"/>
  <c r="AC557" i="6"/>
  <c r="AD557" i="6" s="1"/>
  <c r="AC565" i="6"/>
  <c r="AD565" i="6" s="1"/>
  <c r="AC573" i="6"/>
  <c r="AD573" i="6" s="1"/>
  <c r="AC589" i="6"/>
  <c r="AD589" i="6" s="1"/>
  <c r="AB589" i="6"/>
  <c r="AB597" i="6"/>
  <c r="AC597" i="6" s="1"/>
  <c r="AD597" i="6" s="1"/>
  <c r="AB605" i="6"/>
  <c r="AC605" i="6" s="1"/>
  <c r="AD605" i="6" s="1"/>
  <c r="AC613" i="6"/>
  <c r="AD613" i="6" s="1"/>
  <c r="AB613" i="6"/>
  <c r="AB621" i="6"/>
  <c r="AC621" i="6" s="1"/>
  <c r="AD621" i="6" s="1"/>
  <c r="AB629" i="6"/>
  <c r="AC629" i="6" s="1"/>
  <c r="AD629" i="6" s="1"/>
  <c r="AB637" i="6"/>
  <c r="AC637" i="6" s="1"/>
  <c r="AD637" i="6" s="1"/>
  <c r="AC645" i="6"/>
  <c r="AD645" i="6" s="1"/>
  <c r="AB645" i="6"/>
  <c r="AC653" i="6"/>
  <c r="AD653" i="6" s="1"/>
  <c r="AB653" i="6"/>
  <c r="AB661" i="6"/>
  <c r="AC661" i="6" s="1"/>
  <c r="AD661" i="6" s="1"/>
  <c r="AB669" i="6"/>
  <c r="AC669" i="6" s="1"/>
  <c r="AD669" i="6" s="1"/>
  <c r="AC677" i="6"/>
  <c r="AD677" i="6" s="1"/>
  <c r="AB677" i="6"/>
  <c r="AC685" i="6"/>
  <c r="AD685" i="6" s="1"/>
  <c r="AB685" i="6"/>
  <c r="AB693" i="6"/>
  <c r="AC693" i="6" s="1"/>
  <c r="AD693" i="6" s="1"/>
  <c r="AB701" i="6"/>
  <c r="AC701" i="6" s="1"/>
  <c r="AD701" i="6" s="1"/>
  <c r="AB709" i="6"/>
  <c r="AB717" i="6"/>
  <c r="AC717" i="6" s="1"/>
  <c r="AD717" i="6" s="1"/>
  <c r="AB725" i="6"/>
  <c r="AC725" i="6" s="1"/>
  <c r="AD725" i="6" s="1"/>
  <c r="AB733" i="6"/>
  <c r="AC733" i="6" s="1"/>
  <c r="AD733" i="6" s="1"/>
  <c r="AB741" i="6"/>
  <c r="AB749" i="6"/>
  <c r="AC749" i="6" s="1"/>
  <c r="AD749" i="6" s="1"/>
  <c r="AB757" i="6"/>
  <c r="AC757" i="6" s="1"/>
  <c r="AD757" i="6" s="1"/>
  <c r="AB765" i="6"/>
  <c r="AC765" i="6" s="1"/>
  <c r="AD765" i="6" s="1"/>
  <c r="AB773" i="6"/>
  <c r="AB781" i="6"/>
  <c r="AC781" i="6" s="1"/>
  <c r="AD781" i="6" s="1"/>
  <c r="AB789" i="6"/>
  <c r="AC789" i="6" s="1"/>
  <c r="AD789" i="6" s="1"/>
  <c r="AB797" i="6"/>
  <c r="AC797" i="6" s="1"/>
  <c r="AD797" i="6" s="1"/>
  <c r="AB805" i="6"/>
  <c r="AC805" i="6" s="1"/>
  <c r="AD805" i="6" s="1"/>
  <c r="AB813" i="6"/>
  <c r="AC813" i="6" s="1"/>
  <c r="AD813" i="6" s="1"/>
  <c r="AB821" i="6"/>
  <c r="AC821" i="6" s="1"/>
  <c r="AD821" i="6" s="1"/>
  <c r="AB829" i="6"/>
  <c r="AC829" i="6" s="1"/>
  <c r="AD829" i="6" s="1"/>
  <c r="AB837" i="6"/>
  <c r="AB845" i="6"/>
  <c r="AC845" i="6" s="1"/>
  <c r="AD845" i="6" s="1"/>
  <c r="AB853" i="6"/>
  <c r="AC853" i="6" s="1"/>
  <c r="AD853" i="6" s="1"/>
  <c r="AB861" i="6"/>
  <c r="AC861" i="6" s="1"/>
  <c r="AD861" i="6" s="1"/>
  <c r="AB869" i="6"/>
  <c r="AC869" i="6" s="1"/>
  <c r="AD869" i="6" s="1"/>
  <c r="AB877" i="6"/>
  <c r="AC877" i="6" s="1"/>
  <c r="AD877" i="6" s="1"/>
  <c r="AB885" i="6"/>
  <c r="AC885" i="6" s="1"/>
  <c r="AD885" i="6" s="1"/>
  <c r="AB893" i="6"/>
  <c r="AC893" i="6" s="1"/>
  <c r="AD893" i="6" s="1"/>
  <c r="AB901" i="6"/>
  <c r="AB909" i="6"/>
  <c r="AC909" i="6" s="1"/>
  <c r="AD909" i="6" s="1"/>
  <c r="AB917" i="6"/>
  <c r="AC917" i="6" s="1"/>
  <c r="AD917" i="6" s="1"/>
  <c r="AB925" i="6"/>
  <c r="AC925" i="6" s="1"/>
  <c r="AD925" i="6" s="1"/>
  <c r="AB933" i="6"/>
  <c r="AC933" i="6" s="1"/>
  <c r="AD933" i="6" s="1"/>
  <c r="AB941" i="6"/>
  <c r="AC941" i="6" s="1"/>
  <c r="AD941" i="6" s="1"/>
  <c r="AB949" i="6"/>
  <c r="AC949" i="6" s="1"/>
  <c r="AD949" i="6" s="1"/>
  <c r="AB957" i="6"/>
  <c r="AC957" i="6" s="1"/>
  <c r="AD957" i="6" s="1"/>
  <c r="AB965" i="6"/>
  <c r="AB973" i="6"/>
  <c r="AC973" i="6" s="1"/>
  <c r="AD973" i="6" s="1"/>
  <c r="AB981" i="6"/>
  <c r="AC981" i="6" s="1"/>
  <c r="AD981" i="6" s="1"/>
  <c r="AB989" i="6"/>
  <c r="AC989" i="6" s="1"/>
  <c r="AD989" i="6" s="1"/>
  <c r="AB997" i="6"/>
  <c r="AB1005" i="6"/>
  <c r="AC1005" i="6" s="1"/>
  <c r="AD1005" i="6" s="1"/>
  <c r="AB1013" i="6"/>
  <c r="AC1013" i="6" s="1"/>
  <c r="AD1013" i="6" s="1"/>
  <c r="AB1021" i="6"/>
  <c r="AC1021" i="6" s="1"/>
  <c r="AD1021" i="6" s="1"/>
  <c r="AB1029" i="6"/>
  <c r="AB1037" i="6"/>
  <c r="AC1037" i="6" s="1"/>
  <c r="AD1037" i="6" s="1"/>
  <c r="AB1045" i="6"/>
  <c r="AC1045" i="6" s="1"/>
  <c r="AD1045" i="6" s="1"/>
  <c r="AB1053" i="6"/>
  <c r="AC1053" i="6" s="1"/>
  <c r="AD1053" i="6" s="1"/>
  <c r="AB1061" i="6"/>
  <c r="AC1061" i="6" s="1"/>
  <c r="AD1061" i="6" s="1"/>
  <c r="AB1069" i="6"/>
  <c r="AC1069" i="6" s="1"/>
  <c r="AD1069" i="6" s="1"/>
  <c r="AB1077" i="6"/>
  <c r="AC1077" i="6" s="1"/>
  <c r="AD1077" i="6" s="1"/>
  <c r="AB1085" i="6"/>
  <c r="AC1085" i="6" s="1"/>
  <c r="AD1085" i="6" s="1"/>
  <c r="AB1093" i="6"/>
  <c r="AB1101" i="6"/>
  <c r="AC1101" i="6" s="1"/>
  <c r="AD1101" i="6" s="1"/>
  <c r="AB1109" i="6"/>
  <c r="AC1109" i="6" s="1"/>
  <c r="AD1109" i="6" s="1"/>
  <c r="AB1117" i="6"/>
  <c r="AC1117" i="6"/>
  <c r="AD1117" i="6" s="1"/>
  <c r="AB1125" i="6"/>
  <c r="AC1125" i="6" s="1"/>
  <c r="AD1125" i="6" s="1"/>
  <c r="AB1133" i="6"/>
  <c r="AC1133" i="6" s="1"/>
  <c r="AD1133" i="6" s="1"/>
  <c r="AB1141" i="6"/>
  <c r="AC1141" i="6" s="1"/>
  <c r="AD1141" i="6" s="1"/>
  <c r="AB1149" i="6"/>
  <c r="AC1149" i="6" s="1"/>
  <c r="AD1149" i="6" s="1"/>
  <c r="AB1157" i="6"/>
  <c r="AB1165" i="6"/>
  <c r="AC1165" i="6" s="1"/>
  <c r="AD1165" i="6" s="1"/>
  <c r="AB1173" i="6"/>
  <c r="AC1173" i="6" s="1"/>
  <c r="AD1173" i="6" s="1"/>
  <c r="AB1181" i="6"/>
  <c r="AC1181" i="6" s="1"/>
  <c r="AD1181" i="6" s="1"/>
  <c r="AB1189" i="6"/>
  <c r="AC1189" i="6" s="1"/>
  <c r="AD1189" i="6" s="1"/>
  <c r="AB1197" i="6"/>
  <c r="AC1197" i="6" s="1"/>
  <c r="AD1197" i="6" s="1"/>
  <c r="AB1205" i="6"/>
  <c r="AC1205" i="6" s="1"/>
  <c r="AD1205" i="6" s="1"/>
  <c r="AB1213" i="6"/>
  <c r="AC1213" i="6" s="1"/>
  <c r="AD1213" i="6" s="1"/>
  <c r="AB1221" i="6"/>
  <c r="AC1221" i="6" s="1"/>
  <c r="AD1221" i="6" s="1"/>
  <c r="AB1229" i="6"/>
  <c r="AC1229" i="6"/>
  <c r="AD1229" i="6" s="1"/>
  <c r="AB1237" i="6"/>
  <c r="AC1237" i="6" s="1"/>
  <c r="AD1237" i="6" s="1"/>
  <c r="AB1245" i="6"/>
  <c r="AC1245" i="6"/>
  <c r="AD1245" i="6" s="1"/>
  <c r="AB1253" i="6"/>
  <c r="AB1261" i="6"/>
  <c r="AC1261" i="6" s="1"/>
  <c r="AD1261" i="6" s="1"/>
  <c r="AB1269" i="6"/>
  <c r="AC1269" i="6" s="1"/>
  <c r="AD1269" i="6" s="1"/>
  <c r="AB1277" i="6"/>
  <c r="AC1277" i="6" s="1"/>
  <c r="AD1277" i="6" s="1"/>
  <c r="AB1285" i="6"/>
  <c r="AB1293" i="6"/>
  <c r="AC1293" i="6" s="1"/>
  <c r="AD1293" i="6" s="1"/>
  <c r="AB1301" i="6"/>
  <c r="AC1301" i="6" s="1"/>
  <c r="AD1301" i="6" s="1"/>
  <c r="AB1309" i="6"/>
  <c r="AC1309" i="6" s="1"/>
  <c r="AD1309" i="6" s="1"/>
  <c r="AB1317" i="6"/>
  <c r="AC1317" i="6" s="1"/>
  <c r="AD1317" i="6" s="1"/>
  <c r="AB1325" i="6"/>
  <c r="AC1325" i="6" s="1"/>
  <c r="AD1325" i="6" s="1"/>
  <c r="AB1333" i="6"/>
  <c r="AC1333" i="6" s="1"/>
  <c r="AD1333" i="6" s="1"/>
  <c r="AB1341" i="6"/>
  <c r="AC1341" i="6"/>
  <c r="AD1341" i="6" s="1"/>
  <c r="AB1349" i="6"/>
  <c r="AB1357" i="6"/>
  <c r="AC1357" i="6"/>
  <c r="AD1357" i="6" s="1"/>
  <c r="AB1365" i="6"/>
  <c r="AC1365" i="6" s="1"/>
  <c r="AD1365" i="6" s="1"/>
  <c r="AB1373" i="6"/>
  <c r="AC1373" i="6"/>
  <c r="AD1373" i="6" s="1"/>
  <c r="AB1381" i="6"/>
  <c r="AC1381" i="6" s="1"/>
  <c r="AD1381" i="6" s="1"/>
  <c r="AB1389" i="6"/>
  <c r="AC1389" i="6" s="1"/>
  <c r="AD1389" i="6" s="1"/>
  <c r="AB1397" i="6"/>
  <c r="AC1397" i="6" s="1"/>
  <c r="AD1397" i="6" s="1"/>
  <c r="AB1405" i="6"/>
  <c r="AC1405" i="6" s="1"/>
  <c r="AD1405" i="6" s="1"/>
  <c r="AB1413" i="6"/>
  <c r="AC1413" i="6" s="1"/>
  <c r="AD1413" i="6" s="1"/>
  <c r="AB1421" i="6"/>
  <c r="AC1421" i="6" s="1"/>
  <c r="AD1421" i="6" s="1"/>
  <c r="AB1429" i="6"/>
  <c r="AC1429" i="6" s="1"/>
  <c r="AD1429" i="6" s="1"/>
  <c r="AB1437" i="6"/>
  <c r="AC1437" i="6" s="1"/>
  <c r="AD1437" i="6" s="1"/>
  <c r="AB1445" i="6"/>
  <c r="AC1445" i="6" s="1"/>
  <c r="AD1445" i="6" s="1"/>
  <c r="AB1453" i="6"/>
  <c r="AC1453" i="6" s="1"/>
  <c r="AD1453" i="6" s="1"/>
  <c r="AB1461" i="6"/>
  <c r="AC1461" i="6" s="1"/>
  <c r="AD1461" i="6" s="1"/>
  <c r="AB1469" i="6"/>
  <c r="AC1469" i="6"/>
  <c r="AD1469" i="6" s="1"/>
  <c r="AB1477" i="6"/>
  <c r="AB1485" i="6"/>
  <c r="AC1485" i="6"/>
  <c r="AD1485" i="6" s="1"/>
  <c r="AB1493" i="6"/>
  <c r="AC1493" i="6" s="1"/>
  <c r="AD1493" i="6" s="1"/>
  <c r="AB1501" i="6"/>
  <c r="AC1501" i="6" s="1"/>
  <c r="AD1501" i="6" s="1"/>
  <c r="AB1509" i="6"/>
  <c r="AB1517" i="6"/>
  <c r="AC1517" i="6" s="1"/>
  <c r="AD1517" i="6" s="1"/>
  <c r="AB1525" i="6"/>
  <c r="AC1525" i="6" s="1"/>
  <c r="AD1525" i="6" s="1"/>
  <c r="AB1533" i="6"/>
  <c r="AC1533" i="6" s="1"/>
  <c r="AD1533" i="6" s="1"/>
  <c r="AB1541" i="6"/>
  <c r="AC1541" i="6" s="1"/>
  <c r="AD1541" i="6" s="1"/>
  <c r="AB1549" i="6"/>
  <c r="AC1549" i="6" s="1"/>
  <c r="AD1549" i="6" s="1"/>
  <c r="AB1557" i="6"/>
  <c r="AC1557" i="6" s="1"/>
  <c r="AD1557" i="6" s="1"/>
  <c r="AB1565" i="6"/>
  <c r="AC1565" i="6" s="1"/>
  <c r="AD1565" i="6" s="1"/>
  <c r="AB1573" i="6"/>
  <c r="AC1573" i="6" s="1"/>
  <c r="AD1573" i="6" s="1"/>
  <c r="AB1581" i="6"/>
  <c r="AC1581" i="6" s="1"/>
  <c r="AD1581" i="6" s="1"/>
  <c r="AB1589" i="6"/>
  <c r="AC1589" i="6" s="1"/>
  <c r="AD1589" i="6" s="1"/>
  <c r="AB1597" i="6"/>
  <c r="AC1597" i="6"/>
  <c r="AD1597" i="6" s="1"/>
  <c r="AB1605" i="6"/>
  <c r="AB1613" i="6"/>
  <c r="AC1613" i="6" s="1"/>
  <c r="AD1613" i="6" s="1"/>
  <c r="AB1621" i="6"/>
  <c r="AC1621" i="6" s="1"/>
  <c r="AD1621" i="6" s="1"/>
  <c r="AB1629" i="6"/>
  <c r="AC1629" i="6" s="1"/>
  <c r="AD1629" i="6" s="1"/>
  <c r="AB1637" i="6"/>
  <c r="AC1637" i="6" s="1"/>
  <c r="AD1637" i="6" s="1"/>
  <c r="AB1645" i="6"/>
  <c r="AC1645" i="6" s="1"/>
  <c r="AD1645" i="6" s="1"/>
  <c r="AB1653" i="6"/>
  <c r="AC1653" i="6" s="1"/>
  <c r="AD1653" i="6" s="1"/>
  <c r="AB1661" i="6"/>
  <c r="AC1661" i="6" s="1"/>
  <c r="AD1661" i="6" s="1"/>
  <c r="AB1669" i="6"/>
  <c r="AB1677" i="6"/>
  <c r="AC1677" i="6" s="1"/>
  <c r="AD1677" i="6" s="1"/>
  <c r="AB1685" i="6"/>
  <c r="AC1685" i="6" s="1"/>
  <c r="AD1685" i="6" s="1"/>
  <c r="AB1693" i="6"/>
  <c r="AC1693" i="6" s="1"/>
  <c r="AD1693" i="6" s="1"/>
  <c r="AB1701" i="6"/>
  <c r="AC1701" i="6" s="1"/>
  <c r="AD1701" i="6" s="1"/>
  <c r="AB1709" i="6"/>
  <c r="AC1709" i="6" s="1"/>
  <c r="AD1709" i="6" s="1"/>
  <c r="AB1717" i="6"/>
  <c r="AC1717" i="6" s="1"/>
  <c r="AD1717" i="6" s="1"/>
  <c r="AB1725" i="6"/>
  <c r="AC1725" i="6" s="1"/>
  <c r="AD1725" i="6" s="1"/>
  <c r="AB1733" i="6"/>
  <c r="AB1741" i="6"/>
  <c r="AC1741" i="6" s="1"/>
  <c r="AD1741" i="6" s="1"/>
  <c r="AB1749" i="6"/>
  <c r="AC1749" i="6" s="1"/>
  <c r="AD1749" i="6" s="1"/>
  <c r="AB1757" i="6"/>
  <c r="AC1757" i="6" s="1"/>
  <c r="AD1757" i="6" s="1"/>
  <c r="AB1765" i="6"/>
  <c r="AB1773" i="6"/>
  <c r="AC1773" i="6" s="1"/>
  <c r="AD1773" i="6" s="1"/>
  <c r="AB1781" i="6"/>
  <c r="AC1781" i="6" s="1"/>
  <c r="AD1781" i="6" s="1"/>
  <c r="AB1789" i="6"/>
  <c r="AC1789" i="6" s="1"/>
  <c r="AD1789" i="6" s="1"/>
  <c r="AB1797" i="6"/>
  <c r="AC1797" i="6" s="1"/>
  <c r="AD1797" i="6" s="1"/>
  <c r="AB1805" i="6"/>
  <c r="AC1805" i="6" s="1"/>
  <c r="AD1805" i="6" s="1"/>
  <c r="AB1813" i="6"/>
  <c r="AC1813" i="6" s="1"/>
  <c r="AD1813" i="6" s="1"/>
  <c r="AB1821" i="6"/>
  <c r="AC1821" i="6" s="1"/>
  <c r="AD1821" i="6" s="1"/>
  <c r="AB1829" i="6"/>
  <c r="AC1829" i="6" s="1"/>
  <c r="AD1829" i="6" s="1"/>
  <c r="AB7" i="6"/>
  <c r="AC7" i="6" s="1"/>
  <c r="AD7" i="6" s="1"/>
  <c r="AB23" i="6"/>
  <c r="AC23" i="6" s="1"/>
  <c r="AD23" i="6" s="1"/>
  <c r="AB39" i="6"/>
  <c r="AC39" i="6" s="1"/>
  <c r="AD39" i="6" s="1"/>
  <c r="AB55" i="6"/>
  <c r="AC55" i="6" s="1"/>
  <c r="AD55" i="6" s="1"/>
  <c r="AB71" i="6"/>
  <c r="AC71" i="6" s="1"/>
  <c r="AD71" i="6" s="1"/>
  <c r="AB87" i="6"/>
  <c r="AC87" i="6" s="1"/>
  <c r="AD87" i="6" s="1"/>
  <c r="AB103" i="6"/>
  <c r="AC103" i="6" s="1"/>
  <c r="AD103" i="6" s="1"/>
  <c r="AB119" i="6"/>
  <c r="AC119" i="6" s="1"/>
  <c r="AD119" i="6" s="1"/>
  <c r="AB135" i="6"/>
  <c r="AC135" i="6" s="1"/>
  <c r="AD135" i="6" s="1"/>
  <c r="AB151" i="6"/>
  <c r="AC151" i="6" s="1"/>
  <c r="AD151" i="6" s="1"/>
  <c r="AB167" i="6"/>
  <c r="AC167" i="6" s="1"/>
  <c r="AD167" i="6" s="1"/>
  <c r="AB183" i="6"/>
  <c r="AC183" i="6" s="1"/>
  <c r="AD183" i="6" s="1"/>
  <c r="AB199" i="6"/>
  <c r="AC199" i="6" s="1"/>
  <c r="AD199" i="6" s="1"/>
  <c r="AB215" i="6"/>
  <c r="AC215" i="6" s="1"/>
  <c r="AD215" i="6" s="1"/>
  <c r="AB231" i="6"/>
  <c r="AC231" i="6" s="1"/>
  <c r="AD231" i="6" s="1"/>
  <c r="AB247" i="6"/>
  <c r="AC247" i="6" s="1"/>
  <c r="AD247" i="6" s="1"/>
  <c r="AB263" i="6"/>
  <c r="AC263" i="6" s="1"/>
  <c r="AD263" i="6" s="1"/>
  <c r="AB279" i="6"/>
  <c r="AC279" i="6" s="1"/>
  <c r="AD279" i="6" s="1"/>
  <c r="AB295" i="6"/>
  <c r="AC295" i="6" s="1"/>
  <c r="AD295" i="6" s="1"/>
  <c r="AB311" i="6"/>
  <c r="AC311" i="6" s="1"/>
  <c r="AD311" i="6" s="1"/>
  <c r="AB327" i="6"/>
  <c r="AC327" i="6" s="1"/>
  <c r="AD327" i="6" s="1"/>
  <c r="AB343" i="6"/>
  <c r="AC343" i="6" s="1"/>
  <c r="AD343" i="6" s="1"/>
  <c r="AB359" i="6"/>
  <c r="AC359" i="6" s="1"/>
  <c r="AD359" i="6" s="1"/>
  <c r="AB375" i="6"/>
  <c r="AC375" i="6" s="1"/>
  <c r="AD375" i="6" s="1"/>
  <c r="AB391" i="6"/>
  <c r="AC391" i="6" s="1"/>
  <c r="AD391" i="6" s="1"/>
  <c r="AB407" i="6"/>
  <c r="AC407" i="6" s="1"/>
  <c r="AD407" i="6" s="1"/>
  <c r="AB423" i="6"/>
  <c r="AC423" i="6" s="1"/>
  <c r="AD423" i="6" s="1"/>
  <c r="AB439" i="6"/>
  <c r="AC439" i="6" s="1"/>
  <c r="AD439" i="6" s="1"/>
  <c r="AB455" i="6"/>
  <c r="AC455" i="6" s="1"/>
  <c r="AD455" i="6" s="1"/>
  <c r="AB471" i="6"/>
  <c r="AC471" i="6" s="1"/>
  <c r="AD471" i="6" s="1"/>
  <c r="AB487" i="6"/>
  <c r="AC487" i="6" s="1"/>
  <c r="AD487" i="6" s="1"/>
  <c r="AB503" i="6"/>
  <c r="AC503" i="6" s="1"/>
  <c r="AD503" i="6" s="1"/>
  <c r="AB519" i="6"/>
  <c r="AC519" i="6" s="1"/>
  <c r="AD519" i="6" s="1"/>
  <c r="AB535" i="6"/>
  <c r="AC535" i="6" s="1"/>
  <c r="AD535" i="6" s="1"/>
  <c r="AB551" i="6"/>
  <c r="AC551" i="6" s="1"/>
  <c r="AD551" i="6" s="1"/>
  <c r="AB567" i="6"/>
  <c r="AC567" i="6" s="1"/>
  <c r="AD567" i="6" s="1"/>
  <c r="AB584" i="6"/>
  <c r="AC584" i="6" s="1"/>
  <c r="AD584" i="6" s="1"/>
  <c r="AB647" i="6"/>
  <c r="AC647" i="6" s="1"/>
  <c r="AD647" i="6" s="1"/>
  <c r="AB711" i="6"/>
  <c r="AC711" i="6" s="1"/>
  <c r="AD711" i="6" s="1"/>
  <c r="AB775" i="6"/>
  <c r="AC775" i="6" s="1"/>
  <c r="AD775" i="6" s="1"/>
  <c r="AB839" i="6"/>
  <c r="AC839" i="6" s="1"/>
  <c r="AD839" i="6" s="1"/>
  <c r="AB903" i="6"/>
  <c r="AC903" i="6" s="1"/>
  <c r="AD903" i="6" s="1"/>
  <c r="AB967" i="6"/>
  <c r="AC967" i="6" s="1"/>
  <c r="AD967" i="6" s="1"/>
  <c r="AB1031" i="6"/>
  <c r="AC1031" i="6" s="1"/>
  <c r="AD1031" i="6" s="1"/>
  <c r="AB1074" i="6"/>
  <c r="AC1074" i="6" s="1"/>
  <c r="AD1074" i="6" s="1"/>
  <c r="AB1095" i="6"/>
  <c r="AC1095" i="6" s="1"/>
  <c r="AD1095" i="6" s="1"/>
  <c r="AB1116" i="6"/>
  <c r="AC1116" i="6" s="1"/>
  <c r="AD1116" i="6" s="1"/>
  <c r="AB1138" i="6"/>
  <c r="AC1138" i="6" s="1"/>
  <c r="AD1138" i="6" s="1"/>
  <c r="AB1159" i="6"/>
  <c r="AC1159" i="6" s="1"/>
  <c r="AD1159" i="6" s="1"/>
  <c r="AB1202" i="6"/>
  <c r="AC1202" i="6" s="1"/>
  <c r="AD1202" i="6" s="1"/>
  <c r="AB1223" i="6"/>
  <c r="AC1223" i="6" s="1"/>
  <c r="AD1223" i="6" s="1"/>
  <c r="AB1266" i="6"/>
  <c r="AC1266" i="6" s="1"/>
  <c r="AD1266" i="6" s="1"/>
  <c r="AB1287" i="6"/>
  <c r="AC1287" i="6" s="1"/>
  <c r="AD1287" i="6" s="1"/>
  <c r="AB1330" i="6"/>
  <c r="AC1330" i="6" s="1"/>
  <c r="AD1330" i="6" s="1"/>
  <c r="AB1351" i="6"/>
  <c r="AC1351" i="6" s="1"/>
  <c r="AD1351" i="6" s="1"/>
  <c r="AB1394" i="6"/>
  <c r="AC1394" i="6" s="1"/>
  <c r="AD1394" i="6" s="1"/>
  <c r="AB1415" i="6"/>
  <c r="AC1415" i="6" s="1"/>
  <c r="AD1415" i="6" s="1"/>
  <c r="AB1487" i="6"/>
  <c r="AC1487" i="6" s="1"/>
  <c r="AD1487" i="6" s="1"/>
  <c r="AB1512" i="6"/>
  <c r="AB1543" i="6"/>
  <c r="AC1543" i="6" s="1"/>
  <c r="AD1543" i="6" s="1"/>
  <c r="AB1575" i="6"/>
  <c r="AC1575" i="6" s="1"/>
  <c r="AD1575" i="6" s="1"/>
  <c r="AB1607" i="6"/>
  <c r="AC1607" i="6" s="1"/>
  <c r="AD1607" i="6" s="1"/>
  <c r="AB1639" i="6"/>
  <c r="AC1639" i="6" s="1"/>
  <c r="AD1639" i="6" s="1"/>
  <c r="AB1671" i="6"/>
  <c r="AC1671" i="6" s="1"/>
  <c r="AD1671" i="6" s="1"/>
  <c r="AB1703" i="6"/>
  <c r="AC1703" i="6" s="1"/>
  <c r="AD1703" i="6" s="1"/>
  <c r="AB1735" i="6"/>
  <c r="AC1735" i="6" s="1"/>
  <c r="AD1735" i="6" s="1"/>
  <c r="AB1767" i="6"/>
  <c r="AC1767" i="6" s="1"/>
  <c r="AD1767" i="6" s="1"/>
  <c r="AB1799" i="6"/>
  <c r="AC1799" i="6" s="1"/>
  <c r="AD1799" i="6" s="1"/>
  <c r="AC1765" i="6"/>
  <c r="AD1765" i="6" s="1"/>
  <c r="AC1733" i="6"/>
  <c r="AD1733" i="6" s="1"/>
  <c r="AC1669" i="6"/>
  <c r="AD1669" i="6" s="1"/>
  <c r="AC1605" i="6"/>
  <c r="AD1605" i="6" s="1"/>
  <c r="AC1509" i="6"/>
  <c r="AD1509" i="6" s="1"/>
  <c r="AC1477" i="6"/>
  <c r="AD1477" i="6" s="1"/>
  <c r="AC1349" i="6"/>
  <c r="AD1349" i="6" s="1"/>
  <c r="AC1285" i="6"/>
  <c r="AD1285" i="6" s="1"/>
  <c r="AC1253" i="6"/>
  <c r="AD1253" i="6" s="1"/>
  <c r="AC1157" i="6"/>
  <c r="AD1157" i="6" s="1"/>
  <c r="AC1093" i="6"/>
  <c r="AD1093" i="6" s="1"/>
  <c r="AC1029" i="6"/>
  <c r="AD1029" i="6" s="1"/>
  <c r="AC997" i="6"/>
  <c r="AD997" i="6" s="1"/>
  <c r="AC965" i="6"/>
  <c r="AD965" i="6" s="1"/>
  <c r="AC901" i="6"/>
  <c r="AD901" i="6" s="1"/>
  <c r="AC837" i="6"/>
  <c r="AD837" i="6" s="1"/>
  <c r="AC773" i="6"/>
  <c r="AD773" i="6" s="1"/>
  <c r="AC741" i="6"/>
  <c r="AD741" i="6" s="1"/>
  <c r="AC709" i="6"/>
  <c r="AD709" i="6" s="1"/>
  <c r="AL16" i="10"/>
  <c r="AF68" i="10"/>
  <c r="AU73" i="10"/>
  <c r="AR73" i="10"/>
  <c r="AO73" i="10"/>
  <c r="AL73" i="10"/>
  <c r="AI73" i="10"/>
  <c r="AL68" i="10"/>
  <c r="AI68" i="10"/>
  <c r="AO68" i="10"/>
  <c r="AG49" i="10"/>
  <c r="AM49" i="10"/>
  <c r="AJ49" i="10"/>
  <c r="AS49" i="10"/>
  <c r="AP49" i="10"/>
  <c r="AV39" i="10"/>
  <c r="AP39" i="10"/>
  <c r="AM39" i="10"/>
  <c r="AJ39" i="10"/>
  <c r="AG39" i="10"/>
  <c r="AC824" i="6"/>
  <c r="AD824" i="6" s="1"/>
  <c r="AC840" i="6"/>
  <c r="AD840" i="6" s="1"/>
  <c r="AC848" i="6"/>
  <c r="AD848" i="6" s="1"/>
  <c r="AC856" i="6"/>
  <c r="AD856" i="6" s="1"/>
  <c r="AC872" i="6"/>
  <c r="AD872" i="6" s="1"/>
  <c r="AC880" i="6"/>
  <c r="AD880" i="6" s="1"/>
  <c r="AC888" i="6"/>
  <c r="AD888" i="6" s="1"/>
  <c r="AC896" i="6"/>
  <c r="AD896" i="6" s="1"/>
  <c r="AC904" i="6"/>
  <c r="AD904" i="6" s="1"/>
  <c r="AC912" i="6"/>
  <c r="AD912" i="6" s="1"/>
  <c r="AC920" i="6"/>
  <c r="AD920" i="6" s="1"/>
  <c r="AC936" i="6"/>
  <c r="AD936" i="6" s="1"/>
  <c r="AC944" i="6"/>
  <c r="AD944" i="6" s="1"/>
  <c r="AC952" i="6"/>
  <c r="AD952" i="6" s="1"/>
  <c r="AC968" i="6"/>
  <c r="AD968" i="6" s="1"/>
  <c r="AC976" i="6"/>
  <c r="AD976" i="6" s="1"/>
  <c r="AC984" i="6"/>
  <c r="AD984" i="6" s="1"/>
  <c r="AC1000" i="6"/>
  <c r="AD1000" i="6" s="1"/>
  <c r="AC1016" i="6"/>
  <c r="AD1016" i="6" s="1"/>
  <c r="AC1032" i="6"/>
  <c r="AD1032" i="6" s="1"/>
  <c r="AC1040" i="6"/>
  <c r="AD1040" i="6" s="1"/>
  <c r="AC1048" i="6"/>
  <c r="AD1048" i="6" s="1"/>
  <c r="AC1072" i="6"/>
  <c r="AD1072" i="6" s="1"/>
  <c r="AC1080" i="6"/>
  <c r="AD1080" i="6" s="1"/>
  <c r="AC1096" i="6"/>
  <c r="AD1096" i="6" s="1"/>
  <c r="AC1104" i="6"/>
  <c r="AD1104" i="6" s="1"/>
  <c r="AC1112" i="6"/>
  <c r="AD1112" i="6" s="1"/>
  <c r="AC1120" i="6"/>
  <c r="AD1120" i="6" s="1"/>
  <c r="AC1128" i="6"/>
  <c r="AD1128" i="6" s="1"/>
  <c r="AC1136" i="6"/>
  <c r="AD1136" i="6" s="1"/>
  <c r="AC1144" i="6"/>
  <c r="AD1144" i="6" s="1"/>
  <c r="AC1160" i="6"/>
  <c r="AD1160" i="6" s="1"/>
  <c r="AC1168" i="6"/>
  <c r="AD1168" i="6" s="1"/>
  <c r="AC1176" i="6"/>
  <c r="AD1176" i="6" s="1"/>
  <c r="AC1192" i="6"/>
  <c r="AD1192" i="6" s="1"/>
  <c r="AC1200" i="6"/>
  <c r="AD1200" i="6" s="1"/>
  <c r="AC1208" i="6"/>
  <c r="AD1208" i="6" s="1"/>
  <c r="AC1224" i="6"/>
  <c r="AD1224" i="6" s="1"/>
  <c r="AC1232" i="6"/>
  <c r="AD1232" i="6" s="1"/>
  <c r="AC1240" i="6"/>
  <c r="AD1240" i="6" s="1"/>
  <c r="AC1256" i="6"/>
  <c r="AD1256" i="6" s="1"/>
  <c r="AC1272" i="6"/>
  <c r="AD1272" i="6" s="1"/>
  <c r="AC1280" i="6"/>
  <c r="AD1280" i="6" s="1"/>
  <c r="AC1288" i="6"/>
  <c r="AD1288" i="6" s="1"/>
  <c r="AC1296" i="6"/>
  <c r="AD1296" i="6" s="1"/>
  <c r="AC1304" i="6"/>
  <c r="AD1304" i="6" s="1"/>
  <c r="AC1328" i="6"/>
  <c r="AD1328" i="6" s="1"/>
  <c r="AC1352" i="6"/>
  <c r="AD1352" i="6" s="1"/>
  <c r="AC1360" i="6"/>
  <c r="AD1360" i="6" s="1"/>
  <c r="AC1368" i="6"/>
  <c r="AD1368" i="6" s="1"/>
  <c r="AC1384" i="6"/>
  <c r="AD1384" i="6" s="1"/>
  <c r="AC1392" i="6"/>
  <c r="AD1392" i="6" s="1"/>
  <c r="AC1400" i="6"/>
  <c r="AD1400" i="6" s="1"/>
  <c r="AC1416" i="6"/>
  <c r="AD1416" i="6" s="1"/>
  <c r="AC1424" i="6"/>
  <c r="AD1424" i="6" s="1"/>
  <c r="AC1432" i="6"/>
  <c r="AD1432" i="6" s="1"/>
  <c r="AC1448" i="6"/>
  <c r="AD1448" i="6" s="1"/>
  <c r="AC1456" i="6"/>
  <c r="AD1456" i="6" s="1"/>
  <c r="AC1464" i="6"/>
  <c r="AD1464" i="6" s="1"/>
  <c r="AC1472" i="6"/>
  <c r="AD1472" i="6" s="1"/>
  <c r="AC1488" i="6"/>
  <c r="AD1488" i="6" s="1"/>
  <c r="AC1496" i="6"/>
  <c r="AD1496" i="6" s="1"/>
  <c r="AC1512" i="6"/>
  <c r="AD1512" i="6" s="1"/>
  <c r="AC1520" i="6"/>
  <c r="AD1520" i="6" s="1"/>
  <c r="AC1528" i="6"/>
  <c r="AD1528" i="6" s="1"/>
  <c r="AC1536" i="6"/>
  <c r="AD1536" i="6" s="1"/>
  <c r="AC1544" i="6"/>
  <c r="AD1544" i="6" s="1"/>
  <c r="AC1552" i="6"/>
  <c r="AD1552" i="6" s="1"/>
  <c r="AC1560" i="6"/>
  <c r="AD1560" i="6" s="1"/>
  <c r="AC1568" i="6"/>
  <c r="AD1568" i="6" s="1"/>
  <c r="AC1576" i="6"/>
  <c r="AD1576" i="6" s="1"/>
  <c r="AC1584" i="6"/>
  <c r="AD1584" i="6" s="1"/>
  <c r="AC1592" i="6"/>
  <c r="AD1592" i="6" s="1"/>
  <c r="AC1600" i="6"/>
  <c r="AD1600" i="6" s="1"/>
  <c r="AC1608" i="6"/>
  <c r="AD1608" i="6" s="1"/>
  <c r="AC1616" i="6"/>
  <c r="AD1616" i="6" s="1"/>
  <c r="AC1624" i="6"/>
  <c r="AD1624" i="6" s="1"/>
  <c r="AC1640" i="6"/>
  <c r="AD1640" i="6" s="1"/>
  <c r="AC1648" i="6"/>
  <c r="AD1648" i="6" s="1"/>
  <c r="AC1656" i="6"/>
  <c r="AD1656" i="6" s="1"/>
  <c r="AC1664" i="6"/>
  <c r="AD1664" i="6" s="1"/>
  <c r="AC1672" i="6"/>
  <c r="AD1672" i="6" s="1"/>
  <c r="AC1680" i="6"/>
  <c r="AD1680" i="6" s="1"/>
  <c r="AC1688" i="6"/>
  <c r="AD1688" i="6" s="1"/>
  <c r="AC1696" i="6"/>
  <c r="AD1696" i="6" s="1"/>
  <c r="AC1704" i="6"/>
  <c r="AD1704" i="6" s="1"/>
  <c r="AC1712" i="6"/>
  <c r="AD1712" i="6" s="1"/>
  <c r="AC1720" i="6"/>
  <c r="AD1720" i="6" s="1"/>
  <c r="AC1728" i="6"/>
  <c r="AD1728" i="6" s="1"/>
  <c r="AC1736" i="6"/>
  <c r="AD1736" i="6" s="1"/>
  <c r="AC1744" i="6"/>
  <c r="AD1744" i="6" s="1"/>
  <c r="AC1752" i="6"/>
  <c r="AD1752" i="6" s="1"/>
  <c r="AC1760" i="6"/>
  <c r="AD1760" i="6" s="1"/>
  <c r="AC1768" i="6"/>
  <c r="AD1768" i="6" s="1"/>
  <c r="AC1776" i="6"/>
  <c r="AD1776" i="6" s="1"/>
  <c r="AC1784" i="6"/>
  <c r="AD1784" i="6" s="1"/>
  <c r="AC1792" i="6"/>
  <c r="AD1792" i="6" s="1"/>
  <c r="AC1800" i="6"/>
  <c r="AD1800" i="6" s="1"/>
  <c r="AC1808" i="6"/>
  <c r="AD1808" i="6" s="1"/>
  <c r="AC1816" i="6"/>
  <c r="AD1816" i="6" s="1"/>
  <c r="AC1824" i="6"/>
  <c r="AD1824" i="6" s="1"/>
  <c r="AB832" i="6"/>
  <c r="AC832" i="6" s="1"/>
  <c r="AD832" i="6" s="1"/>
  <c r="AB864" i="6"/>
  <c r="AC864" i="6" s="1"/>
  <c r="AD864" i="6" s="1"/>
  <c r="AB896" i="6"/>
  <c r="AB928" i="6"/>
  <c r="AC928" i="6" s="1"/>
  <c r="AD928" i="6" s="1"/>
  <c r="AB960" i="6"/>
  <c r="AC960" i="6" s="1"/>
  <c r="AD960" i="6" s="1"/>
  <c r="AB992" i="6"/>
  <c r="AC992" i="6" s="1"/>
  <c r="AD992" i="6" s="1"/>
  <c r="AB1024" i="6"/>
  <c r="AC1024" i="6" s="1"/>
  <c r="AD1024" i="6" s="1"/>
  <c r="AB1056" i="6"/>
  <c r="AC1056" i="6" s="1"/>
  <c r="AD1056" i="6" s="1"/>
  <c r="AB1088" i="6"/>
  <c r="AC1088" i="6" s="1"/>
  <c r="AD1088" i="6" s="1"/>
  <c r="AB1120" i="6"/>
  <c r="AB1152" i="6"/>
  <c r="AC1152" i="6" s="1"/>
  <c r="AD1152" i="6" s="1"/>
  <c r="AB1184" i="6"/>
  <c r="AC1184" i="6" s="1"/>
  <c r="AD1184" i="6" s="1"/>
  <c r="AB1216" i="6"/>
  <c r="AC1216" i="6" s="1"/>
  <c r="AD1216" i="6" s="1"/>
  <c r="AB1248" i="6"/>
  <c r="AC1248" i="6" s="1"/>
  <c r="AD1248" i="6" s="1"/>
  <c r="AB1280" i="6"/>
  <c r="AB1312" i="6"/>
  <c r="AC1312" i="6" s="1"/>
  <c r="AD1312" i="6" s="1"/>
  <c r="AB1344" i="6"/>
  <c r="AC1344" i="6" s="1"/>
  <c r="AD1344" i="6" s="1"/>
  <c r="AB1376" i="6"/>
  <c r="AC1376" i="6" s="1"/>
  <c r="AD1376" i="6" s="1"/>
  <c r="AB1408" i="6"/>
  <c r="AC1408" i="6" s="1"/>
  <c r="AD1408" i="6" s="1"/>
  <c r="AB1440" i="6"/>
  <c r="AC1440" i="6" s="1"/>
  <c r="AD1440" i="6" s="1"/>
  <c r="AB1504" i="6"/>
  <c r="AC1504" i="6" s="1"/>
  <c r="AD1504" i="6" s="1"/>
  <c r="AC217" i="6"/>
  <c r="AD217" i="6" s="1"/>
  <c r="AC225" i="6"/>
  <c r="AD225" i="6" s="1"/>
  <c r="AC233" i="6"/>
  <c r="AD233" i="6" s="1"/>
  <c r="AC241" i="6"/>
  <c r="AD241" i="6" s="1"/>
  <c r="AC249" i="6"/>
  <c r="AD249" i="6" s="1"/>
  <c r="AC257" i="6"/>
  <c r="AD257" i="6" s="1"/>
  <c r="AC265" i="6"/>
  <c r="AD265" i="6" s="1"/>
  <c r="AC273" i="6"/>
  <c r="AD273" i="6" s="1"/>
  <c r="AC281" i="6"/>
  <c r="AD281" i="6" s="1"/>
  <c r="AC289" i="6"/>
  <c r="AD289" i="6" s="1"/>
  <c r="AC297" i="6"/>
  <c r="AD297" i="6" s="1"/>
  <c r="AC305" i="6"/>
  <c r="AD305" i="6" s="1"/>
  <c r="AC313" i="6"/>
  <c r="AD313" i="6" s="1"/>
  <c r="AC321" i="6"/>
  <c r="AD321" i="6" s="1"/>
  <c r="AC329" i="6"/>
  <c r="AD329" i="6" s="1"/>
  <c r="AC337" i="6"/>
  <c r="AD337" i="6" s="1"/>
  <c r="AC345" i="6"/>
  <c r="AD345" i="6" s="1"/>
  <c r="AC353" i="6"/>
  <c r="AD353" i="6" s="1"/>
  <c r="AC361" i="6"/>
  <c r="AD361" i="6" s="1"/>
  <c r="AC369" i="6"/>
  <c r="AD369" i="6" s="1"/>
  <c r="AC377" i="6"/>
  <c r="AD377" i="6" s="1"/>
  <c r="AC385" i="6"/>
  <c r="AD385" i="6" s="1"/>
  <c r="AC393" i="6"/>
  <c r="AD393" i="6" s="1"/>
  <c r="AC401" i="6"/>
  <c r="AD401" i="6" s="1"/>
  <c r="AC409" i="6"/>
  <c r="AD409" i="6" s="1"/>
  <c r="AC417" i="6"/>
  <c r="AD417" i="6" s="1"/>
  <c r="AC425" i="6"/>
  <c r="AD425" i="6" s="1"/>
  <c r="AC433" i="6"/>
  <c r="AD433" i="6" s="1"/>
  <c r="AC441" i="6"/>
  <c r="AD441" i="6" s="1"/>
  <c r="AC449" i="6"/>
  <c r="AD449" i="6" s="1"/>
  <c r="AC457" i="6"/>
  <c r="AD457" i="6" s="1"/>
  <c r="AC465" i="6"/>
  <c r="AD465" i="6" s="1"/>
  <c r="AC473" i="6"/>
  <c r="AD473" i="6" s="1"/>
  <c r="AC481" i="6"/>
  <c r="AD481" i="6" s="1"/>
  <c r="AC489" i="6"/>
  <c r="AD489" i="6" s="1"/>
  <c r="AC497" i="6"/>
  <c r="AD497" i="6" s="1"/>
  <c r="AC505" i="6"/>
  <c r="AD505" i="6" s="1"/>
  <c r="AC513" i="6"/>
  <c r="AD513" i="6" s="1"/>
  <c r="AC521" i="6"/>
  <c r="AD521" i="6" s="1"/>
  <c r="AC529" i="6"/>
  <c r="AD529" i="6" s="1"/>
  <c r="AC537" i="6"/>
  <c r="AD537" i="6" s="1"/>
  <c r="AC545" i="6"/>
  <c r="AD545" i="6" s="1"/>
  <c r="AC553" i="6"/>
  <c r="AD553" i="6" s="1"/>
  <c r="AC561" i="6"/>
  <c r="AD561" i="6" s="1"/>
  <c r="AC569" i="6"/>
  <c r="AD569" i="6" s="1"/>
  <c r="AB577" i="6"/>
  <c r="AC577" i="6" s="1"/>
  <c r="AD577" i="6" s="1"/>
  <c r="AB585" i="6"/>
  <c r="AC585" i="6" s="1"/>
  <c r="AD585" i="6" s="1"/>
  <c r="AB593" i="6"/>
  <c r="AC593" i="6" s="1"/>
  <c r="AD593" i="6" s="1"/>
  <c r="AB601" i="6"/>
  <c r="AC601" i="6" s="1"/>
  <c r="AD601" i="6" s="1"/>
  <c r="AC609" i="6"/>
  <c r="AD609" i="6" s="1"/>
  <c r="AB609" i="6"/>
  <c r="AB617" i="6"/>
  <c r="AC617" i="6" s="1"/>
  <c r="AD617" i="6" s="1"/>
  <c r="AB625" i="6"/>
  <c r="AC625" i="6" s="1"/>
  <c r="AD625" i="6" s="1"/>
  <c r="AB633" i="6"/>
  <c r="AC633" i="6" s="1"/>
  <c r="AD633" i="6" s="1"/>
  <c r="AB641" i="6"/>
  <c r="AC641" i="6" s="1"/>
  <c r="AD641" i="6" s="1"/>
  <c r="AB649" i="6"/>
  <c r="AC649" i="6" s="1"/>
  <c r="AD649" i="6" s="1"/>
  <c r="AB657" i="6"/>
  <c r="AC657" i="6" s="1"/>
  <c r="AD657" i="6" s="1"/>
  <c r="AB665" i="6"/>
  <c r="AC665" i="6" s="1"/>
  <c r="AD665" i="6" s="1"/>
  <c r="AB673" i="6"/>
  <c r="AC673" i="6" s="1"/>
  <c r="AD673" i="6" s="1"/>
  <c r="AB681" i="6"/>
  <c r="AC681" i="6" s="1"/>
  <c r="AD681" i="6" s="1"/>
  <c r="AB689" i="6"/>
  <c r="AC689" i="6" s="1"/>
  <c r="AD689" i="6" s="1"/>
  <c r="AC697" i="6"/>
  <c r="AD697" i="6" s="1"/>
  <c r="AB697" i="6"/>
  <c r="AB705" i="6"/>
  <c r="AC705" i="6" s="1"/>
  <c r="AD705" i="6" s="1"/>
  <c r="AB713" i="6"/>
  <c r="AC713" i="6" s="1"/>
  <c r="AD713" i="6" s="1"/>
  <c r="AB721" i="6"/>
  <c r="AC721" i="6" s="1"/>
  <c r="AD721" i="6" s="1"/>
  <c r="AB729" i="6"/>
  <c r="AC729" i="6" s="1"/>
  <c r="AD729" i="6" s="1"/>
  <c r="AC737" i="6"/>
  <c r="AD737" i="6" s="1"/>
  <c r="AB737" i="6"/>
  <c r="AB745" i="6"/>
  <c r="AC745" i="6" s="1"/>
  <c r="AD745" i="6" s="1"/>
  <c r="AB753" i="6"/>
  <c r="AC753" i="6" s="1"/>
  <c r="AD753" i="6" s="1"/>
  <c r="AB761" i="6"/>
  <c r="AC761" i="6" s="1"/>
  <c r="AD761" i="6" s="1"/>
  <c r="AB769" i="6"/>
  <c r="AC769" i="6" s="1"/>
  <c r="AD769" i="6" s="1"/>
  <c r="AB777" i="6"/>
  <c r="AC777" i="6" s="1"/>
  <c r="AD777" i="6" s="1"/>
  <c r="AB785" i="6"/>
  <c r="AC785" i="6" s="1"/>
  <c r="AD785" i="6" s="1"/>
  <c r="AB793" i="6"/>
  <c r="AC793" i="6" s="1"/>
  <c r="AD793" i="6" s="1"/>
  <c r="AB801" i="6"/>
  <c r="AC801" i="6" s="1"/>
  <c r="AD801" i="6" s="1"/>
  <c r="AB809" i="6"/>
  <c r="AC809" i="6" s="1"/>
  <c r="AD809" i="6" s="1"/>
  <c r="AB817" i="6"/>
  <c r="AC817" i="6" s="1"/>
  <c r="AD817" i="6" s="1"/>
  <c r="AB825" i="6"/>
  <c r="AC825" i="6" s="1"/>
  <c r="AD825" i="6" s="1"/>
  <c r="AB833" i="6"/>
  <c r="AC833" i="6" s="1"/>
  <c r="AD833" i="6" s="1"/>
  <c r="AB841" i="6"/>
  <c r="AC841" i="6" s="1"/>
  <c r="AD841" i="6" s="1"/>
  <c r="AB849" i="6"/>
  <c r="AC849" i="6" s="1"/>
  <c r="AD849" i="6" s="1"/>
  <c r="AB857" i="6"/>
  <c r="AC857" i="6" s="1"/>
  <c r="AD857" i="6" s="1"/>
  <c r="AB865" i="6"/>
  <c r="AC865" i="6" s="1"/>
  <c r="AD865" i="6" s="1"/>
  <c r="AB873" i="6"/>
  <c r="AC873" i="6" s="1"/>
  <c r="AD873" i="6" s="1"/>
  <c r="AB881" i="6"/>
  <c r="AC881" i="6" s="1"/>
  <c r="AD881" i="6" s="1"/>
  <c r="AC889" i="6"/>
  <c r="AD889" i="6" s="1"/>
  <c r="AB889" i="6"/>
  <c r="AC897" i="6"/>
  <c r="AD897" i="6" s="1"/>
  <c r="AB897" i="6"/>
  <c r="AB905" i="6"/>
  <c r="AC905" i="6" s="1"/>
  <c r="AD905" i="6" s="1"/>
  <c r="AB913" i="6"/>
  <c r="AC913" i="6" s="1"/>
  <c r="AD913" i="6" s="1"/>
  <c r="AB921" i="6"/>
  <c r="AC921" i="6" s="1"/>
  <c r="AD921" i="6" s="1"/>
  <c r="AB929" i="6"/>
  <c r="AC929" i="6" s="1"/>
  <c r="AD929" i="6" s="1"/>
  <c r="AB937" i="6"/>
  <c r="AC937" i="6" s="1"/>
  <c r="AD937" i="6" s="1"/>
  <c r="AB945" i="6"/>
  <c r="AC945" i="6" s="1"/>
  <c r="AD945" i="6" s="1"/>
  <c r="AB953" i="6"/>
  <c r="AC953" i="6" s="1"/>
  <c r="AD953" i="6" s="1"/>
  <c r="AB961" i="6"/>
  <c r="AC961" i="6" s="1"/>
  <c r="AD961" i="6" s="1"/>
  <c r="AB969" i="6"/>
  <c r="AC969" i="6" s="1"/>
  <c r="AD969" i="6" s="1"/>
  <c r="AB977" i="6"/>
  <c r="AC977" i="6" s="1"/>
  <c r="AD977" i="6" s="1"/>
  <c r="AC985" i="6"/>
  <c r="AD985" i="6" s="1"/>
  <c r="AB985" i="6"/>
  <c r="AB993" i="6"/>
  <c r="AC993" i="6" s="1"/>
  <c r="AD993" i="6" s="1"/>
  <c r="AB1001" i="6"/>
  <c r="AC1001" i="6" s="1"/>
  <c r="AD1001" i="6" s="1"/>
  <c r="AB1009" i="6"/>
  <c r="AC1009" i="6" s="1"/>
  <c r="AD1009" i="6" s="1"/>
  <c r="AC1017" i="6"/>
  <c r="AD1017" i="6" s="1"/>
  <c r="AB1017" i="6"/>
  <c r="AC1025" i="6"/>
  <c r="AD1025" i="6" s="1"/>
  <c r="AB1025" i="6"/>
  <c r="AB1033" i="6"/>
  <c r="AC1033" i="6" s="1"/>
  <c r="AD1033" i="6" s="1"/>
  <c r="AB1041" i="6"/>
  <c r="AC1041" i="6" s="1"/>
  <c r="AD1041" i="6" s="1"/>
  <c r="AB1049" i="6"/>
  <c r="AC1049" i="6" s="1"/>
  <c r="AD1049" i="6" s="1"/>
  <c r="AB1057" i="6"/>
  <c r="AC1057" i="6" s="1"/>
  <c r="AD1057" i="6" s="1"/>
  <c r="AB1065" i="6"/>
  <c r="AC1065" i="6" s="1"/>
  <c r="AD1065" i="6" s="1"/>
  <c r="AB1073" i="6"/>
  <c r="AC1073" i="6" s="1"/>
  <c r="AD1073" i="6" s="1"/>
  <c r="AC1081" i="6"/>
  <c r="AD1081" i="6" s="1"/>
  <c r="AB1081" i="6"/>
  <c r="AB1089" i="6"/>
  <c r="AC1089" i="6" s="1"/>
  <c r="AD1089" i="6" s="1"/>
  <c r="AB1097" i="6"/>
  <c r="AC1097" i="6" s="1"/>
  <c r="AD1097" i="6" s="1"/>
  <c r="AB1105" i="6"/>
  <c r="AC1105" i="6" s="1"/>
  <c r="AD1105" i="6" s="1"/>
  <c r="AC1113" i="6"/>
  <c r="AD1113" i="6" s="1"/>
  <c r="AB1113" i="6"/>
  <c r="AB1121" i="6"/>
  <c r="AC1121" i="6" s="1"/>
  <c r="AD1121" i="6" s="1"/>
  <c r="AB1129" i="6"/>
  <c r="AC1129" i="6" s="1"/>
  <c r="AD1129" i="6" s="1"/>
  <c r="AB1137" i="6"/>
  <c r="AC1137" i="6" s="1"/>
  <c r="AD1137" i="6" s="1"/>
  <c r="AC1145" i="6"/>
  <c r="AD1145" i="6" s="1"/>
  <c r="AB1145" i="6"/>
  <c r="AC1153" i="6"/>
  <c r="AD1153" i="6" s="1"/>
  <c r="AB1153" i="6"/>
  <c r="AB1161" i="6"/>
  <c r="AC1161" i="6" s="1"/>
  <c r="AD1161" i="6" s="1"/>
  <c r="AB1169" i="6"/>
  <c r="AC1169" i="6" s="1"/>
  <c r="AD1169" i="6" s="1"/>
  <c r="AC1177" i="6"/>
  <c r="AD1177" i="6" s="1"/>
  <c r="AB1177" i="6"/>
  <c r="AB1185" i="6"/>
  <c r="AC1185" i="6" s="1"/>
  <c r="AD1185" i="6" s="1"/>
  <c r="AB1193" i="6"/>
  <c r="AC1193" i="6" s="1"/>
  <c r="AD1193" i="6" s="1"/>
  <c r="AB1201" i="6"/>
  <c r="AC1201" i="6" s="1"/>
  <c r="AD1201" i="6" s="1"/>
  <c r="AC1209" i="6"/>
  <c r="AD1209" i="6" s="1"/>
  <c r="AB1209" i="6"/>
  <c r="AB1217" i="6"/>
  <c r="AC1217" i="6" s="1"/>
  <c r="AD1217" i="6" s="1"/>
  <c r="AB1225" i="6"/>
  <c r="AC1225" i="6" s="1"/>
  <c r="AD1225" i="6" s="1"/>
  <c r="AB1233" i="6"/>
  <c r="AC1233" i="6" s="1"/>
  <c r="AD1233" i="6" s="1"/>
  <c r="AC1241" i="6"/>
  <c r="AD1241" i="6" s="1"/>
  <c r="AB1241" i="6"/>
  <c r="AB1249" i="6"/>
  <c r="AC1249" i="6" s="1"/>
  <c r="AD1249" i="6" s="1"/>
  <c r="AB1257" i="6"/>
  <c r="AC1257" i="6" s="1"/>
  <c r="AD1257" i="6" s="1"/>
  <c r="AB1265" i="6"/>
  <c r="AC1265" i="6" s="1"/>
  <c r="AD1265" i="6" s="1"/>
  <c r="AC1273" i="6"/>
  <c r="AD1273" i="6" s="1"/>
  <c r="AB1273" i="6"/>
  <c r="AB1281" i="6"/>
  <c r="AC1281" i="6" s="1"/>
  <c r="AD1281" i="6" s="1"/>
  <c r="AB1289" i="6"/>
  <c r="AC1289" i="6" s="1"/>
  <c r="AD1289" i="6" s="1"/>
  <c r="AB1297" i="6"/>
  <c r="AC1297" i="6" s="1"/>
  <c r="AD1297" i="6" s="1"/>
  <c r="AC1305" i="6"/>
  <c r="AD1305" i="6" s="1"/>
  <c r="AB1305" i="6"/>
  <c r="AB1313" i="6"/>
  <c r="AC1313" i="6" s="1"/>
  <c r="AD1313" i="6" s="1"/>
  <c r="AB1321" i="6"/>
  <c r="AC1321" i="6" s="1"/>
  <c r="AD1321" i="6" s="1"/>
  <c r="AB1329" i="6"/>
  <c r="AC1329" i="6" s="1"/>
  <c r="AD1329" i="6" s="1"/>
  <c r="AB1337" i="6"/>
  <c r="AC1337" i="6" s="1"/>
  <c r="AD1337" i="6" s="1"/>
  <c r="AB1345" i="6"/>
  <c r="AC1345" i="6" s="1"/>
  <c r="AD1345" i="6" s="1"/>
  <c r="AB1353" i="6"/>
  <c r="AC1353" i="6" s="1"/>
  <c r="AD1353" i="6" s="1"/>
  <c r="AB1361" i="6"/>
  <c r="AC1361" i="6" s="1"/>
  <c r="AD1361" i="6" s="1"/>
  <c r="AC1369" i="6"/>
  <c r="AD1369" i="6" s="1"/>
  <c r="AB1369" i="6"/>
  <c r="AB1377" i="6"/>
  <c r="AC1377" i="6" s="1"/>
  <c r="AD1377" i="6" s="1"/>
  <c r="AB1385" i="6"/>
  <c r="AC1385" i="6" s="1"/>
  <c r="AD1385" i="6" s="1"/>
  <c r="AB1393" i="6"/>
  <c r="AC1393" i="6" s="1"/>
  <c r="AD1393" i="6" s="1"/>
  <c r="AC1401" i="6"/>
  <c r="AD1401" i="6" s="1"/>
  <c r="AB1401" i="6"/>
  <c r="AB1409" i="6"/>
  <c r="AC1409" i="6" s="1"/>
  <c r="AD1409" i="6" s="1"/>
  <c r="AB1417" i="6"/>
  <c r="AC1417" i="6" s="1"/>
  <c r="AD1417" i="6" s="1"/>
  <c r="AB1425" i="6"/>
  <c r="AC1425" i="6" s="1"/>
  <c r="AD1425" i="6" s="1"/>
  <c r="AB1433" i="6"/>
  <c r="AC1433" i="6" s="1"/>
  <c r="AD1433" i="6" s="1"/>
  <c r="AB1441" i="6"/>
  <c r="AC1441" i="6" s="1"/>
  <c r="AD1441" i="6" s="1"/>
  <c r="AB1449" i="6"/>
  <c r="AC1449" i="6" s="1"/>
  <c r="AD1449" i="6" s="1"/>
  <c r="AB1457" i="6"/>
  <c r="AC1457" i="6" s="1"/>
  <c r="AD1457" i="6" s="1"/>
  <c r="AC1465" i="6"/>
  <c r="AD1465" i="6" s="1"/>
  <c r="AB1465" i="6"/>
  <c r="AB1473" i="6"/>
  <c r="AC1473" i="6" s="1"/>
  <c r="AD1473" i="6" s="1"/>
  <c r="AB1481" i="6"/>
  <c r="AC1481" i="6" s="1"/>
  <c r="AD1481" i="6" s="1"/>
  <c r="AB1489" i="6"/>
  <c r="AC1489" i="6" s="1"/>
  <c r="AD1489" i="6" s="1"/>
  <c r="AC1497" i="6"/>
  <c r="AD1497" i="6" s="1"/>
  <c r="AB1497" i="6"/>
  <c r="AB1505" i="6"/>
  <c r="AC1505" i="6" s="1"/>
  <c r="AD1505" i="6" s="1"/>
  <c r="AB1513" i="6"/>
  <c r="AC1513" i="6" s="1"/>
  <c r="AD1513" i="6" s="1"/>
  <c r="AB1521" i="6"/>
  <c r="AC1521" i="6" s="1"/>
  <c r="AD1521" i="6" s="1"/>
  <c r="AB1529" i="6"/>
  <c r="AC1529" i="6" s="1"/>
  <c r="AD1529" i="6" s="1"/>
  <c r="AC1537" i="6"/>
  <c r="AD1537" i="6" s="1"/>
  <c r="AB1537" i="6"/>
  <c r="AB1545" i="6"/>
  <c r="AC1545" i="6" s="1"/>
  <c r="AD1545" i="6" s="1"/>
  <c r="AB1553" i="6"/>
  <c r="AC1553" i="6" s="1"/>
  <c r="AD1553" i="6" s="1"/>
  <c r="AC1561" i="6"/>
  <c r="AD1561" i="6" s="1"/>
  <c r="AB1561" i="6"/>
  <c r="AB1569" i="6"/>
  <c r="AC1569" i="6" s="1"/>
  <c r="AD1569" i="6" s="1"/>
  <c r="AB1577" i="6"/>
  <c r="AC1577" i="6" s="1"/>
  <c r="AD1577" i="6" s="1"/>
  <c r="AB1585" i="6"/>
  <c r="AC1585" i="6" s="1"/>
  <c r="AD1585" i="6" s="1"/>
  <c r="AC1593" i="6"/>
  <c r="AD1593" i="6" s="1"/>
  <c r="AB1593" i="6"/>
  <c r="AB1601" i="6"/>
  <c r="AC1601" i="6" s="1"/>
  <c r="AD1601" i="6" s="1"/>
  <c r="AB1609" i="6"/>
  <c r="AC1609" i="6" s="1"/>
  <c r="AD1609" i="6" s="1"/>
  <c r="AB1617" i="6"/>
  <c r="AC1617" i="6" s="1"/>
  <c r="AD1617" i="6" s="1"/>
  <c r="AB1625" i="6"/>
  <c r="AC1625" i="6" s="1"/>
  <c r="AD1625" i="6" s="1"/>
  <c r="AB1633" i="6"/>
  <c r="AC1633" i="6" s="1"/>
  <c r="AD1633" i="6" s="1"/>
  <c r="AB1641" i="6"/>
  <c r="AC1641" i="6" s="1"/>
  <c r="AD1641" i="6" s="1"/>
  <c r="AB1649" i="6"/>
  <c r="AC1649" i="6" s="1"/>
  <c r="AD1649" i="6" s="1"/>
  <c r="AB1657" i="6"/>
  <c r="AC1657" i="6" s="1"/>
  <c r="AD1657" i="6" s="1"/>
  <c r="AC1665" i="6"/>
  <c r="AD1665" i="6" s="1"/>
  <c r="AB1665" i="6"/>
  <c r="AB1673" i="6"/>
  <c r="AC1673" i="6" s="1"/>
  <c r="AD1673" i="6" s="1"/>
  <c r="AB1681" i="6"/>
  <c r="AC1681" i="6" s="1"/>
  <c r="AD1681" i="6" s="1"/>
  <c r="AC1689" i="6"/>
  <c r="AD1689" i="6" s="1"/>
  <c r="AB1689" i="6"/>
  <c r="AB1697" i="6"/>
  <c r="AC1697" i="6" s="1"/>
  <c r="AD1697" i="6" s="1"/>
  <c r="AB1705" i="6"/>
  <c r="AC1705" i="6" s="1"/>
  <c r="AD1705" i="6" s="1"/>
  <c r="AB1713" i="6"/>
  <c r="AC1713" i="6" s="1"/>
  <c r="AD1713" i="6" s="1"/>
  <c r="AB1721" i="6"/>
  <c r="AC1721" i="6" s="1"/>
  <c r="AD1721" i="6" s="1"/>
  <c r="AB1729" i="6"/>
  <c r="AC1729" i="6" s="1"/>
  <c r="AD1729" i="6" s="1"/>
  <c r="AB1737" i="6"/>
  <c r="AC1737" i="6" s="1"/>
  <c r="AD1737" i="6" s="1"/>
  <c r="AB1745" i="6"/>
  <c r="AC1745" i="6" s="1"/>
  <c r="AD1745" i="6" s="1"/>
  <c r="AB1753" i="6"/>
  <c r="AC1753" i="6" s="1"/>
  <c r="AD1753" i="6" s="1"/>
  <c r="AB1761" i="6"/>
  <c r="AC1761" i="6" s="1"/>
  <c r="AD1761" i="6" s="1"/>
  <c r="AB1769" i="6"/>
  <c r="AC1769" i="6" s="1"/>
  <c r="AD1769" i="6" s="1"/>
  <c r="AB1777" i="6"/>
  <c r="AC1777" i="6" s="1"/>
  <c r="AD1777" i="6" s="1"/>
  <c r="AC1785" i="6"/>
  <c r="AD1785" i="6" s="1"/>
  <c r="AB1785" i="6"/>
  <c r="AC1793" i="6"/>
  <c r="AD1793" i="6" s="1"/>
  <c r="AB1793" i="6"/>
  <c r="AB1801" i="6"/>
  <c r="AC1801" i="6" s="1"/>
  <c r="AD1801" i="6" s="1"/>
  <c r="AB1809" i="6"/>
  <c r="AC1809" i="6" s="1"/>
  <c r="AD1809" i="6" s="1"/>
  <c r="AB1817" i="6"/>
  <c r="AC1817" i="6" s="1"/>
  <c r="AD1817" i="6" s="1"/>
  <c r="AB1825" i="6"/>
  <c r="AC1825" i="6" s="1"/>
  <c r="AD1825" i="6" s="1"/>
  <c r="AB1480" i="6"/>
  <c r="AC1480" i="6" s="1"/>
  <c r="AD1480" i="6" s="1"/>
  <c r="AF73" i="10"/>
  <c r="AV75" i="10"/>
  <c r="AM75" i="10"/>
  <c r="AJ75" i="10"/>
  <c r="AU36" i="10"/>
  <c r="AF36" i="10"/>
  <c r="AL69" i="10"/>
  <c r="AI69" i="10"/>
  <c r="AF25" i="10"/>
  <c r="AO25" i="10"/>
  <c r="AL25" i="10"/>
  <c r="AR25" i="10"/>
  <c r="AJ43" i="10"/>
  <c r="AP43" i="10"/>
  <c r="AV43" i="10"/>
  <c r="AS75" i="10"/>
  <c r="AM43" i="10"/>
  <c r="AU69" i="10"/>
  <c r="AM14" i="10"/>
  <c r="AV14" i="10"/>
  <c r="AS14" i="10"/>
  <c r="AV74" i="10"/>
  <c r="AM74" i="10"/>
  <c r="AG16" i="10"/>
  <c r="AP16" i="10"/>
  <c r="AS16" i="10"/>
  <c r="AM16" i="10"/>
  <c r="AV16" i="10"/>
  <c r="AU48" i="10"/>
  <c r="AF48" i="10"/>
  <c r="AI48" i="10"/>
  <c r="AL48" i="10"/>
  <c r="AV70" i="10"/>
  <c r="AJ70" i="10"/>
  <c r="AS70" i="10"/>
  <c r="AU25" i="10"/>
  <c r="AF69" i="10"/>
  <c r="AR36" i="10"/>
  <c r="AR75" i="10"/>
  <c r="AP31" i="10"/>
  <c r="AM30" i="10"/>
  <c r="AG13" i="10"/>
  <c r="AV13" i="10"/>
  <c r="AV30" i="10"/>
  <c r="AV58" i="10"/>
  <c r="AV40" i="10"/>
  <c r="AR45" i="10"/>
  <c r="AF45" i="10"/>
  <c r="AI13" i="10"/>
  <c r="AP40" i="10"/>
  <c r="AS40" i="10"/>
  <c r="AM48" i="10"/>
  <c r="AI43" i="10"/>
  <c r="AS13" i="10"/>
  <c r="AR58" i="10"/>
  <c r="AO31" i="10"/>
  <c r="AP45" i="10"/>
  <c r="AL43" i="10"/>
  <c r="AF31" i="10"/>
  <c r="AM31" i="10"/>
  <c r="AF76" i="10"/>
  <c r="AI58" i="10"/>
  <c r="AM13" i="10"/>
  <c r="AP30" i="10"/>
  <c r="AP68" i="10"/>
  <c r="AV76" i="10"/>
  <c r="AL45" i="10"/>
  <c r="AL71" i="10"/>
  <c r="AR30" i="10"/>
  <c r="AI71" i="10"/>
  <c r="AM73" i="10"/>
  <c r="AS31" i="10"/>
  <c r="AI40" i="10"/>
  <c r="AR40" i="10"/>
  <c r="AV71" i="10"/>
  <c r="AV73" i="10"/>
  <c r="AG45" i="10"/>
  <c r="AM76" i="10"/>
  <c r="AV68" i="10"/>
  <c r="AS68" i="10"/>
  <c r="AI39" i="10"/>
  <c r="AI49" i="10"/>
  <c r="AJ71" i="10"/>
  <c r="AJ31" i="10"/>
  <c r="AS73" i="10"/>
  <c r="AG48" i="10"/>
  <c r="AM40" i="10"/>
  <c r="AL13" i="10"/>
  <c r="AF7" i="10"/>
  <c r="AM7" i="10"/>
  <c r="AS7" i="10"/>
  <c r="AP7" i="10"/>
  <c r="AG7" i="10"/>
  <c r="AR7" i="10"/>
  <c r="AO7" i="10"/>
  <c r="AJ7" i="10"/>
  <c r="AI7" i="10"/>
  <c r="AL7" i="10"/>
  <c r="AH39" i="5"/>
  <c r="AY22" i="10" s="1"/>
  <c r="AH59" i="5"/>
  <c r="AY51" i="10" s="1"/>
  <c r="AH67" i="5"/>
  <c r="AY54" i="10" s="1"/>
  <c r="AH37" i="5"/>
  <c r="AH53" i="5"/>
  <c r="AY57" i="10" s="1"/>
  <c r="AH61" i="5"/>
  <c r="AH65" i="5"/>
  <c r="AH69" i="5"/>
  <c r="AY52" i="10" s="1"/>
  <c r="AH73" i="5"/>
  <c r="AY29" i="10" s="1"/>
  <c r="AH28" i="5"/>
  <c r="AH36" i="5"/>
  <c r="AY46" i="10" s="1"/>
  <c r="AH52" i="5"/>
  <c r="AY56" i="10" s="1"/>
  <c r="AH56" i="5"/>
  <c r="AY44" i="10" s="1"/>
  <c r="AH64" i="5"/>
  <c r="AH76" i="5"/>
  <c r="AH34" i="5"/>
  <c r="AY20" i="10" s="1"/>
  <c r="AH54" i="5"/>
  <c r="AY24" i="10" s="1"/>
  <c r="AH62" i="5"/>
  <c r="AY59" i="10" s="1"/>
  <c r="AH66" i="5"/>
  <c r="AY55" i="10" s="1"/>
  <c r="AH58" i="5"/>
  <c r="AY50" i="10" s="1"/>
  <c r="AH31" i="5"/>
  <c r="AH35" i="5"/>
  <c r="AH43" i="5"/>
  <c r="AY23" i="10" s="1"/>
  <c r="AH51" i="5"/>
  <c r="AH63" i="5"/>
  <c r="AY60" i="10" s="1"/>
  <c r="AH71" i="5"/>
  <c r="AH79" i="5"/>
  <c r="AY26" i="10" s="1"/>
  <c r="AH32" i="5"/>
  <c r="AY77" i="10" s="1"/>
  <c r="AH72" i="5"/>
  <c r="AY47" i="10" s="1"/>
  <c r="AH29" i="5"/>
  <c r="AH33" i="5"/>
  <c r="AY21" i="10" s="1"/>
  <c r="AH74" i="5"/>
  <c r="AI26" i="5"/>
  <c r="AJ26" i="5"/>
  <c r="AI3" i="5"/>
  <c r="N4" i="5"/>
  <c r="N8" i="5"/>
  <c r="N12" i="5"/>
  <c r="N16" i="5"/>
  <c r="N20" i="5"/>
  <c r="N24" i="5"/>
  <c r="N28" i="5"/>
  <c r="N32" i="5"/>
  <c r="N40" i="5"/>
  <c r="N48" i="5"/>
  <c r="N64" i="5"/>
  <c r="N49" i="5"/>
  <c r="N57" i="5"/>
  <c r="Z1603" i="6"/>
  <c r="Z1707" i="6"/>
  <c r="N50" i="5"/>
  <c r="N3" i="5"/>
  <c r="N15" i="5"/>
  <c r="N23" i="5"/>
  <c r="N59" i="5"/>
  <c r="N56" i="5"/>
  <c r="N67" i="5"/>
  <c r="N75" i="5"/>
  <c r="N79" i="5"/>
  <c r="N74" i="5"/>
  <c r="N11" i="5"/>
  <c r="N27" i="5"/>
  <c r="N51" i="5"/>
  <c r="N42" i="5"/>
  <c r="N7" i="5"/>
  <c r="N19" i="5"/>
  <c r="N31" i="5"/>
  <c r="N43" i="5"/>
  <c r="N72" i="5"/>
  <c r="N36" i="5"/>
  <c r="N61" i="5"/>
  <c r="N9" i="5"/>
  <c r="N17" i="5"/>
  <c r="N21" i="5"/>
  <c r="N29" i="5"/>
  <c r="N58" i="5"/>
  <c r="N65" i="5"/>
  <c r="N33" i="5"/>
  <c r="N55" i="5"/>
  <c r="N14" i="5"/>
  <c r="N26" i="5"/>
  <c r="N30" i="5"/>
  <c r="N66" i="5"/>
  <c r="N34" i="5"/>
  <c r="N38" i="5"/>
  <c r="N45" i="5"/>
  <c r="N52" i="5"/>
  <c r="N63" i="5"/>
  <c r="N70" i="5"/>
  <c r="N77" i="5"/>
  <c r="N47" i="5"/>
  <c r="N68" i="5"/>
  <c r="N44" i="5"/>
  <c r="N6" i="5"/>
  <c r="N18" i="5"/>
  <c r="N73" i="5"/>
  <c r="N54" i="5"/>
  <c r="N5" i="5"/>
  <c r="N25" i="5"/>
  <c r="N37" i="5"/>
  <c r="N62" i="5"/>
  <c r="N69" i="5"/>
  <c r="N76" i="5"/>
  <c r="N10" i="5"/>
  <c r="N22" i="5"/>
  <c r="N41" i="5"/>
  <c r="N35" i="5"/>
  <c r="N39" i="5"/>
  <c r="N46" i="5"/>
  <c r="N53" i="5"/>
  <c r="N60" i="5"/>
  <c r="N71" i="5"/>
  <c r="N78" i="5"/>
  <c r="Z43" i="6"/>
  <c r="Z67" i="6"/>
  <c r="Z91" i="6"/>
  <c r="Z115" i="6"/>
  <c r="Z139" i="6"/>
  <c r="Z171" i="6"/>
  <c r="Z195" i="6"/>
  <c r="Z219" i="6"/>
  <c r="Z243" i="6"/>
  <c r="Z267" i="6"/>
  <c r="Z291" i="6"/>
  <c r="Z315" i="6"/>
  <c r="Z331" i="6"/>
  <c r="Z339" i="6"/>
  <c r="Z347" i="6"/>
  <c r="Z355" i="6"/>
  <c r="Z363" i="6"/>
  <c r="Z427" i="6"/>
  <c r="Z459" i="6"/>
  <c r="Z491" i="6"/>
  <c r="Z523" i="6"/>
  <c r="Z555" i="6"/>
  <c r="Z587" i="6"/>
  <c r="Z619" i="6"/>
  <c r="Z651" i="6"/>
  <c r="Z683" i="6"/>
  <c r="Z699" i="6"/>
  <c r="Z787" i="6"/>
  <c r="Z819" i="6"/>
  <c r="Z851" i="6"/>
  <c r="Z859" i="6"/>
  <c r="Z867" i="6"/>
  <c r="Z875" i="6"/>
  <c r="Z883" i="6"/>
  <c r="Z891" i="6"/>
  <c r="Z899" i="6"/>
  <c r="Z907" i="6"/>
  <c r="Z915" i="6"/>
  <c r="Z923" i="6"/>
  <c r="Z931" i="6"/>
  <c r="Z939" i="6"/>
  <c r="Z947" i="6"/>
  <c r="Z955" i="6"/>
  <c r="Z963" i="6"/>
  <c r="Z971" i="6"/>
  <c r="Z979" i="6"/>
  <c r="Z987" i="6"/>
  <c r="Z995" i="6"/>
  <c r="Z1003" i="6"/>
  <c r="Z1011" i="6"/>
  <c r="Z1019" i="6"/>
  <c r="Z1027" i="6"/>
  <c r="Z1035" i="6"/>
  <c r="Z1043" i="6"/>
  <c r="Z1051" i="6"/>
  <c r="Z1059" i="6"/>
  <c r="Z1067" i="6"/>
  <c r="Z1075" i="6"/>
  <c r="Z1083" i="6"/>
  <c r="Z1091" i="6"/>
  <c r="Z1099" i="6"/>
  <c r="Z1107" i="6"/>
  <c r="Z1115" i="6"/>
  <c r="Z1123" i="6"/>
  <c r="Z1131" i="6"/>
  <c r="Z1139" i="6"/>
  <c r="Z1147" i="6"/>
  <c r="Z1753" i="6"/>
  <c r="Z1721" i="6"/>
  <c r="Z1537" i="6"/>
  <c r="Z51" i="6"/>
  <c r="Z75" i="6"/>
  <c r="Z99" i="6"/>
  <c r="Z123" i="6"/>
  <c r="Z147" i="6"/>
  <c r="Z163" i="6"/>
  <c r="Z187" i="6"/>
  <c r="Z211" i="6"/>
  <c r="Z235" i="6"/>
  <c r="Z259" i="6"/>
  <c r="Z283" i="6"/>
  <c r="Z299" i="6"/>
  <c r="Z323" i="6"/>
  <c r="Z419" i="6"/>
  <c r="Z451" i="6"/>
  <c r="Z483" i="6"/>
  <c r="Z515" i="6"/>
  <c r="Z547" i="6"/>
  <c r="Z579" i="6"/>
  <c r="Z611" i="6"/>
  <c r="Z643" i="6"/>
  <c r="Z675" i="6"/>
  <c r="Z779" i="6"/>
  <c r="Z811" i="6"/>
  <c r="Z835" i="6"/>
  <c r="Z20" i="6"/>
  <c r="Z44" i="6"/>
  <c r="Z60" i="6"/>
  <c r="Z84" i="6"/>
  <c r="Z100" i="6"/>
  <c r="Z124" i="6"/>
  <c r="Z140" i="6"/>
  <c r="Z172" i="6"/>
  <c r="Z196" i="6"/>
  <c r="Z220" i="6"/>
  <c r="Z236" i="6"/>
  <c r="Z260" i="6"/>
  <c r="Z284" i="6"/>
  <c r="Z300" i="6"/>
  <c r="Z324" i="6"/>
  <c r="Z332" i="6"/>
  <c r="Z340" i="6"/>
  <c r="Z348" i="6"/>
  <c r="Z356" i="6"/>
  <c r="Z364" i="6"/>
  <c r="Z388" i="6"/>
  <c r="Z412" i="6"/>
  <c r="Z436" i="6"/>
  <c r="Z460" i="6"/>
  <c r="Z484" i="6"/>
  <c r="Z508" i="6"/>
  <c r="Z532" i="6"/>
  <c r="Z556" i="6"/>
  <c r="Z580" i="6"/>
  <c r="Z604" i="6"/>
  <c r="Z628" i="6"/>
  <c r="Z652" i="6"/>
  <c r="Z676" i="6"/>
  <c r="Z700" i="6"/>
  <c r="Z740" i="6"/>
  <c r="Z764" i="6"/>
  <c r="Z788" i="6"/>
  <c r="Z812" i="6"/>
  <c r="Z836" i="6"/>
  <c r="Z860" i="6"/>
  <c r="Z884" i="6"/>
  <c r="Z908" i="6"/>
  <c r="Z932" i="6"/>
  <c r="Z956" i="6"/>
  <c r="Z980" i="6"/>
  <c r="Z1004" i="6"/>
  <c r="Z1028" i="6"/>
  <c r="Z1052" i="6"/>
  <c r="Z1068" i="6"/>
  <c r="Z1084" i="6"/>
  <c r="Z1132" i="6"/>
  <c r="Z1156" i="6"/>
  <c r="Z1180" i="6"/>
  <c r="Z1204" i="6"/>
  <c r="Z1228" i="6"/>
  <c r="Z1252" i="6"/>
  <c r="Z1276" i="6"/>
  <c r="Z1300" i="6"/>
  <c r="Z1324" i="6"/>
  <c r="Z1348" i="6"/>
  <c r="Z1372" i="6"/>
  <c r="Z1396" i="6"/>
  <c r="Z1420" i="6"/>
  <c r="Z1444" i="6"/>
  <c r="Z1548" i="6"/>
  <c r="Z1636" i="6"/>
  <c r="Z1368" i="6"/>
  <c r="Z1096" i="6"/>
  <c r="Z35" i="6"/>
  <c r="Z59" i="6"/>
  <c r="Z83" i="6"/>
  <c r="Z107" i="6"/>
  <c r="Z131" i="6"/>
  <c r="Z155" i="6"/>
  <c r="Z179" i="6"/>
  <c r="Z203" i="6"/>
  <c r="Z227" i="6"/>
  <c r="Z251" i="6"/>
  <c r="Z275" i="6"/>
  <c r="Z307" i="6"/>
  <c r="Z411" i="6"/>
  <c r="Z443" i="6"/>
  <c r="Z475" i="6"/>
  <c r="Z507" i="6"/>
  <c r="Z539" i="6"/>
  <c r="Z571" i="6"/>
  <c r="R20" i="5" s="1"/>
  <c r="Z603" i="6"/>
  <c r="Z635" i="6"/>
  <c r="Z667" i="6"/>
  <c r="Z771" i="6"/>
  <c r="Z803" i="6"/>
  <c r="Z827" i="6"/>
  <c r="Z4" i="6"/>
  <c r="Z282" i="6"/>
  <c r="Z50" i="6"/>
  <c r="Z210" i="6"/>
  <c r="Z351" i="6"/>
  <c r="Z87" i="6"/>
  <c r="Z241" i="6"/>
  <c r="Z95" i="6"/>
  <c r="Z245" i="6"/>
  <c r="Z247" i="6"/>
  <c r="Z313" i="6"/>
  <c r="Z173" i="6"/>
  <c r="Z314" i="6"/>
  <c r="Z36" i="6"/>
  <c r="Z68" i="6"/>
  <c r="Z92" i="6"/>
  <c r="Z116" i="6"/>
  <c r="Z148" i="6"/>
  <c r="Z180" i="6"/>
  <c r="Z204" i="6"/>
  <c r="Z228" i="6"/>
  <c r="Z252" i="6"/>
  <c r="Z276" i="6"/>
  <c r="Z308" i="6"/>
  <c r="Z372" i="6"/>
  <c r="Z396" i="6"/>
  <c r="Z420" i="6"/>
  <c r="Z444" i="6"/>
  <c r="Z468" i="6"/>
  <c r="Z492" i="6"/>
  <c r="Z516" i="6"/>
  <c r="R25" i="5" s="1"/>
  <c r="X25" i="5" s="1"/>
  <c r="Z540" i="6"/>
  <c r="Z572" i="6"/>
  <c r="Z596" i="6"/>
  <c r="Z620" i="6"/>
  <c r="Z644" i="6"/>
  <c r="Z668" i="6"/>
  <c r="Z692" i="6"/>
  <c r="Z716" i="6"/>
  <c r="Z732" i="6"/>
  <c r="Z756" i="6"/>
  <c r="Z780" i="6"/>
  <c r="Z804" i="6"/>
  <c r="Z828" i="6"/>
  <c r="Z852" i="6"/>
  <c r="Z876" i="6"/>
  <c r="Z900" i="6"/>
  <c r="Z924" i="6"/>
  <c r="Z948" i="6"/>
  <c r="Z972" i="6"/>
  <c r="Z996" i="6"/>
  <c r="Z1020" i="6"/>
  <c r="Z1044" i="6"/>
  <c r="Z1076" i="6"/>
  <c r="Z1124" i="6"/>
  <c r="Z1148" i="6"/>
  <c r="Z1172" i="6"/>
  <c r="Z1196" i="6"/>
  <c r="Z1220" i="6"/>
  <c r="Z1244" i="6"/>
  <c r="Z1268" i="6"/>
  <c r="Z1292" i="6"/>
  <c r="Z1316" i="6"/>
  <c r="Z1340" i="6"/>
  <c r="Z1364" i="6"/>
  <c r="Z1388" i="6"/>
  <c r="Z1412" i="6"/>
  <c r="Z1436" i="6"/>
  <c r="Z1460" i="6"/>
  <c r="Z1620" i="6"/>
  <c r="Z1740" i="6"/>
  <c r="Z1176" i="6"/>
  <c r="Z968" i="6"/>
  <c r="Z880" i="6"/>
  <c r="Z544" i="6"/>
  <c r="Z376" i="6"/>
  <c r="Z312" i="6"/>
  <c r="Z96" i="6"/>
  <c r="Z133" i="6"/>
  <c r="Z403" i="6"/>
  <c r="Z435" i="6"/>
  <c r="Z467" i="6"/>
  <c r="Z499" i="6"/>
  <c r="Z531" i="6"/>
  <c r="Z563" i="6"/>
  <c r="Z595" i="6"/>
  <c r="Z627" i="6"/>
  <c r="Z659" i="6"/>
  <c r="Z691" i="6"/>
  <c r="Z707" i="6"/>
  <c r="Z715" i="6"/>
  <c r="Z723" i="6"/>
  <c r="Z731" i="6"/>
  <c r="Z763" i="6"/>
  <c r="Z795" i="6"/>
  <c r="Z843" i="6"/>
  <c r="Z12" i="6"/>
  <c r="Z28" i="6"/>
  <c r="Z52" i="6"/>
  <c r="Z76" i="6"/>
  <c r="Z108" i="6"/>
  <c r="Z132" i="6"/>
  <c r="Z156" i="6"/>
  <c r="Z164" i="6"/>
  <c r="Z188" i="6"/>
  <c r="Z212" i="6"/>
  <c r="Z244" i="6"/>
  <c r="Z268" i="6"/>
  <c r="Z292" i="6"/>
  <c r="Z316" i="6"/>
  <c r="Z380" i="6"/>
  <c r="Z404" i="6"/>
  <c r="Z428" i="6"/>
  <c r="Z452" i="6"/>
  <c r="Z476" i="6"/>
  <c r="Z500" i="6"/>
  <c r="Z524" i="6"/>
  <c r="Z548" i="6"/>
  <c r="Z564" i="6"/>
  <c r="Z588" i="6"/>
  <c r="Z612" i="6"/>
  <c r="Z636" i="6"/>
  <c r="Z660" i="6"/>
  <c r="Z684" i="6"/>
  <c r="Z708" i="6"/>
  <c r="Z724" i="6"/>
  <c r="Z748" i="6"/>
  <c r="Z772" i="6"/>
  <c r="Z796" i="6"/>
  <c r="Z820" i="6"/>
  <c r="Z844" i="6"/>
  <c r="Z868" i="6"/>
  <c r="Z892" i="6"/>
  <c r="Z916" i="6"/>
  <c r="Z940" i="6"/>
  <c r="Z964" i="6"/>
  <c r="Z988" i="6"/>
  <c r="Z1012" i="6"/>
  <c r="Z1036" i="6"/>
  <c r="Z1060" i="6"/>
  <c r="Z1092" i="6"/>
  <c r="Z1140" i="6"/>
  <c r="Z1164" i="6"/>
  <c r="Z1188" i="6"/>
  <c r="Z1212" i="6"/>
  <c r="Z1236" i="6"/>
  <c r="Z1260" i="6"/>
  <c r="Z1284" i="6"/>
  <c r="Z1308" i="6"/>
  <c r="Z1332" i="6"/>
  <c r="Z1356" i="6"/>
  <c r="Z1380" i="6"/>
  <c r="Z1404" i="6"/>
  <c r="Z1428" i="6"/>
  <c r="Z1452" i="6"/>
  <c r="Z1588" i="6"/>
  <c r="Z1652" i="6"/>
  <c r="Z1272" i="6"/>
  <c r="Z1008" i="6"/>
  <c r="Z832" i="6"/>
  <c r="Z552" i="6"/>
  <c r="Z488" i="6"/>
  <c r="Z168" i="6"/>
  <c r="Z1500" i="6"/>
  <c r="Z1532" i="6"/>
  <c r="Z1564" i="6"/>
  <c r="Z1596" i="6"/>
  <c r="Z1628" i="6"/>
  <c r="Z1668" i="6"/>
  <c r="Z1692" i="6"/>
  <c r="Z1716" i="6"/>
  <c r="Z1748" i="6"/>
  <c r="Z1772" i="6"/>
  <c r="Z1788" i="6"/>
  <c r="Z1812" i="6"/>
  <c r="Z1440" i="6"/>
  <c r="Z1400" i="6"/>
  <c r="Z1304" i="6"/>
  <c r="Z1248" i="6"/>
  <c r="Z1208" i="6"/>
  <c r="Z1144" i="6"/>
  <c r="Z1024" i="6"/>
  <c r="Z952" i="6"/>
  <c r="Z848" i="6"/>
  <c r="Z784" i="6"/>
  <c r="Z720" i="6"/>
  <c r="Z648" i="6"/>
  <c r="Z600" i="6"/>
  <c r="Z520" i="6"/>
  <c r="Z448" i="6"/>
  <c r="Z424" i="6"/>
  <c r="Z240" i="6"/>
  <c r="Z224" i="6"/>
  <c r="Z200" i="6"/>
  <c r="Z184" i="6"/>
  <c r="Z112" i="6"/>
  <c r="Z64" i="6"/>
  <c r="Z48" i="6"/>
  <c r="Z898" i="6"/>
  <c r="Z698" i="6"/>
  <c r="Z750" i="6"/>
  <c r="Z799" i="6"/>
  <c r="Z946" i="6"/>
  <c r="Z1114" i="6"/>
  <c r="Z1158" i="6"/>
  <c r="Z1271" i="6"/>
  <c r="Z1390" i="6"/>
  <c r="Z1498" i="6"/>
  <c r="Z1534" i="6"/>
  <c r="Z1602" i="6"/>
  <c r="Z1706" i="6"/>
  <c r="Z714" i="6"/>
  <c r="Z962" i="6"/>
  <c r="Z1006" i="6"/>
  <c r="Z1126" i="6"/>
  <c r="Z1207" i="6"/>
  <c r="Z1322" i="6"/>
  <c r="Z1546" i="6"/>
  <c r="Z1678" i="6"/>
  <c r="Z1782" i="6"/>
  <c r="Z1793" i="6"/>
  <c r="Z1722" i="6"/>
  <c r="Z1654" i="6"/>
  <c r="Z1517" i="6"/>
  <c r="Z1451" i="6"/>
  <c r="Z1370" i="6"/>
  <c r="Z1295" i="6"/>
  <c r="Z1217" i="6"/>
  <c r="Z1138" i="6"/>
  <c r="Z1061" i="6"/>
  <c r="Z881" i="6"/>
  <c r="Z781" i="6"/>
  <c r="Z673" i="6"/>
  <c r="Z559" i="6"/>
  <c r="Z434" i="6"/>
  <c r="Z5" i="6"/>
  <c r="Z13" i="6"/>
  <c r="Z21" i="6"/>
  <c r="Z29" i="6"/>
  <c r="Z37" i="6"/>
  <c r="Z45" i="6"/>
  <c r="Z53" i="6"/>
  <c r="Z61" i="6"/>
  <c r="Z69" i="6"/>
  <c r="Z77" i="6"/>
  <c r="Z85" i="6"/>
  <c r="Z93" i="6"/>
  <c r="Z101" i="6"/>
  <c r="Z109" i="6"/>
  <c r="Z117" i="6"/>
  <c r="Z125" i="6"/>
  <c r="Z141" i="6"/>
  <c r="Z149" i="6"/>
  <c r="Z157" i="6"/>
  <c r="Z165" i="6"/>
  <c r="Z181" i="6"/>
  <c r="Z189" i="6"/>
  <c r="Z197" i="6"/>
  <c r="Z205" i="6"/>
  <c r="Z213" i="6"/>
  <c r="Z221" i="6"/>
  <c r="Z229" i="6"/>
  <c r="Z333" i="6"/>
  <c r="Z405" i="6"/>
  <c r="Z749" i="6"/>
  <c r="Z845" i="6"/>
  <c r="Z853" i="6"/>
  <c r="Z869" i="6"/>
  <c r="Z989" i="6"/>
  <c r="Z1077" i="6"/>
  <c r="Z1149" i="6"/>
  <c r="Z1245" i="6"/>
  <c r="Z1285" i="6"/>
  <c r="Z1309" i="6"/>
  <c r="Z1381" i="6"/>
  <c r="Z1389" i="6"/>
  <c r="Z1493" i="6"/>
  <c r="Z1645" i="6"/>
  <c r="Z1749" i="6"/>
  <c r="Z1805" i="6"/>
  <c r="Z1790" i="6"/>
  <c r="Z1653" i="6"/>
  <c r="Z1582" i="6"/>
  <c r="Z1450" i="6"/>
  <c r="Z1369" i="6"/>
  <c r="Z1294" i="6"/>
  <c r="Z1213" i="6"/>
  <c r="Z1135" i="6"/>
  <c r="Z967" i="6"/>
  <c r="Z669" i="6"/>
  <c r="Z433" i="6"/>
  <c r="Z798" i="6"/>
  <c r="Z894" i="6"/>
  <c r="Z942" i="6"/>
  <c r="Z982" i="6"/>
  <c r="Z1270" i="6"/>
  <c r="Z1462" i="6"/>
  <c r="Z1526" i="6"/>
  <c r="Z1566" i="6"/>
  <c r="Z1630" i="6"/>
  <c r="Z634" i="6"/>
  <c r="Z1786" i="6"/>
  <c r="Z1718" i="6"/>
  <c r="Z1581" i="6"/>
  <c r="Z1290" i="6"/>
  <c r="Z1134" i="6"/>
  <c r="Z965" i="6"/>
  <c r="Z879" i="6"/>
  <c r="Z770" i="6"/>
  <c r="Z426" i="6"/>
  <c r="Z687" i="6"/>
  <c r="Z1071" i="6"/>
  <c r="Z1111" i="6"/>
  <c r="Z1343" i="6"/>
  <c r="Z1773" i="6"/>
  <c r="Z1570" i="6"/>
  <c r="Z1502" i="6"/>
  <c r="Z1431" i="6"/>
  <c r="Z1353" i="6"/>
  <c r="Z1197" i="6"/>
  <c r="Z1121" i="6"/>
  <c r="Z1037" i="6"/>
  <c r="Z951" i="6"/>
  <c r="Z854" i="6"/>
  <c r="Z751" i="6"/>
  <c r="Z645" i="6"/>
  <c r="Z522" i="6"/>
  <c r="R21" i="5" s="1"/>
  <c r="X21" i="5" s="1"/>
  <c r="Z407" i="6"/>
  <c r="Z1476" i="6"/>
  <c r="Z1508" i="6"/>
  <c r="Z1540" i="6"/>
  <c r="Z1572" i="6"/>
  <c r="Z1604" i="6"/>
  <c r="Z1644" i="6"/>
  <c r="Z1676" i="6"/>
  <c r="Z1700" i="6"/>
  <c r="Z1724" i="6"/>
  <c r="Z1756" i="6"/>
  <c r="Z1780" i="6"/>
  <c r="Z1804" i="6"/>
  <c r="Z1828" i="6"/>
  <c r="Z1416" i="6"/>
  <c r="Z1344" i="6"/>
  <c r="Z1280" i="6"/>
  <c r="Z1224" i="6"/>
  <c r="Z1160" i="6"/>
  <c r="Z1088" i="6"/>
  <c r="Z976" i="6"/>
  <c r="Z912" i="6"/>
  <c r="Z816" i="6"/>
  <c r="Z768" i="6"/>
  <c r="Z688" i="6"/>
  <c r="Z616" i="6"/>
  <c r="Z576" i="6"/>
  <c r="Z440" i="6"/>
  <c r="Z392" i="6"/>
  <c r="Z352" i="6"/>
  <c r="Z280" i="6"/>
  <c r="Z1825" i="6"/>
  <c r="Z1689" i="6"/>
  <c r="Z1550" i="6"/>
  <c r="Z1333" i="6"/>
  <c r="Z1098" i="6"/>
  <c r="Z925" i="6"/>
  <c r="Z615" i="6"/>
  <c r="Z1754" i="6"/>
  <c r="Z1549" i="6"/>
  <c r="Z1407" i="6"/>
  <c r="Z1254" i="6"/>
  <c r="Z1175" i="6"/>
  <c r="Z1097" i="6"/>
  <c r="Z1009" i="6"/>
  <c r="Z831" i="6"/>
  <c r="Z722" i="6"/>
  <c r="Z613" i="6"/>
  <c r="Z489" i="6"/>
  <c r="Z1492" i="6"/>
  <c r="Z1524" i="6"/>
  <c r="Z1556" i="6"/>
  <c r="Z1580" i="6"/>
  <c r="Z1612" i="6"/>
  <c r="Z1660" i="6"/>
  <c r="Z1684" i="6"/>
  <c r="Z1708" i="6"/>
  <c r="Z1732" i="6"/>
  <c r="Z1764" i="6"/>
  <c r="Z1796" i="6"/>
  <c r="Z1820" i="6"/>
  <c r="Z1432" i="6"/>
  <c r="Z1352" i="6"/>
  <c r="Z1296" i="6"/>
  <c r="Z1232" i="6"/>
  <c r="Z1184" i="6"/>
  <c r="Z1112" i="6"/>
  <c r="Z992" i="6"/>
  <c r="Z936" i="6"/>
  <c r="R19" i="5" s="1"/>
  <c r="Z664" i="6"/>
  <c r="Z632" i="6"/>
  <c r="Z560" i="6"/>
  <c r="Z480" i="6"/>
  <c r="Z408" i="6"/>
  <c r="Z72" i="6"/>
  <c r="Z1758" i="6"/>
  <c r="Z1621" i="6"/>
  <c r="Z1414" i="6"/>
  <c r="Z1257" i="6"/>
  <c r="Z1017" i="6"/>
  <c r="Z497" i="6"/>
  <c r="Z1823" i="6"/>
  <c r="Z1686" i="6"/>
  <c r="Z250" i="6"/>
  <c r="Z362" i="6"/>
  <c r="Z490" i="6"/>
  <c r="Z530" i="6"/>
  <c r="Z586" i="6"/>
  <c r="Z642" i="6"/>
  <c r="Z658" i="6"/>
  <c r="Z794" i="6"/>
  <c r="Z842" i="6"/>
  <c r="Z858" i="6"/>
  <c r="Z914" i="6"/>
  <c r="Z930" i="6"/>
  <c r="Z986" i="6"/>
  <c r="Z1026" i="6"/>
  <c r="Z1130" i="6"/>
  <c r="Z1178" i="6"/>
  <c r="Z1202" i="6"/>
  <c r="Z1226" i="6"/>
  <c r="Z1250" i="6"/>
  <c r="Z1298" i="6"/>
  <c r="Z1386" i="6"/>
  <c r="Z1434" i="6"/>
  <c r="Z1458" i="6"/>
  <c r="Z1490" i="6"/>
  <c r="Z1522" i="6"/>
  <c r="Z1554" i="6"/>
  <c r="Z1586" i="6"/>
  <c r="Z1618" i="6"/>
  <c r="Z1650" i="6"/>
  <c r="Z1682" i="6"/>
  <c r="Z1714" i="6"/>
  <c r="Z1746" i="6"/>
  <c r="Z1778" i="6"/>
  <c r="Z1810" i="6"/>
  <c r="Z1822" i="6"/>
  <c r="Z1685" i="6"/>
  <c r="Z1614" i="6"/>
  <c r="Z1482" i="6"/>
  <c r="Z1406" i="6"/>
  <c r="Z1330" i="6"/>
  <c r="Z1249" i="6"/>
  <c r="Z922" i="6"/>
  <c r="Z822" i="6"/>
  <c r="Z721" i="6"/>
  <c r="Z607" i="6"/>
  <c r="Z370" i="6"/>
  <c r="Z1155" i="6"/>
  <c r="Z1163" i="6"/>
  <c r="Z1171" i="6"/>
  <c r="Z1179" i="6"/>
  <c r="Z1187" i="6"/>
  <c r="Z1195" i="6"/>
  <c r="Z1203" i="6"/>
  <c r="Z1211" i="6"/>
  <c r="Z1219" i="6"/>
  <c r="Z1227" i="6"/>
  <c r="Z1235" i="6"/>
  <c r="Z1243" i="6"/>
  <c r="Z1251" i="6"/>
  <c r="Z1259" i="6"/>
  <c r="Z1267" i="6"/>
  <c r="Z1275" i="6"/>
  <c r="Z1283" i="6"/>
  <c r="Z1291" i="6"/>
  <c r="Z1299" i="6"/>
  <c r="R18" i="5" s="1"/>
  <c r="X18" i="5" s="1"/>
  <c r="AC38" i="10" s="1"/>
  <c r="Z1307" i="6"/>
  <c r="Z1315" i="6"/>
  <c r="Z1323" i="6"/>
  <c r="Z1331" i="6"/>
  <c r="Z1339" i="6"/>
  <c r="Z1347" i="6"/>
  <c r="Z1355" i="6"/>
  <c r="Z1363" i="6"/>
  <c r="Z1371" i="6"/>
  <c r="Z1379" i="6"/>
  <c r="Z1387" i="6"/>
  <c r="Z1395" i="6"/>
  <c r="Z1403" i="6"/>
  <c r="Z1411" i="6"/>
  <c r="Z1419" i="6"/>
  <c r="Z1427" i="6"/>
  <c r="Z1435" i="6"/>
  <c r="Z1443" i="6"/>
  <c r="Z1459" i="6"/>
  <c r="Z1467" i="6"/>
  <c r="Z1475" i="6"/>
  <c r="Z1491" i="6"/>
  <c r="Z1499" i="6"/>
  <c r="Z1507" i="6"/>
  <c r="Z1523" i="6"/>
  <c r="Z1531" i="6"/>
  <c r="Z1539" i="6"/>
  <c r="Z1547" i="6"/>
  <c r="Z1555" i="6"/>
  <c r="Z1563" i="6"/>
  <c r="Z1571" i="6"/>
  <c r="Z1579" i="6"/>
  <c r="Z1587" i="6"/>
  <c r="Z1595" i="6"/>
  <c r="Z1611" i="6"/>
  <c r="Z1619" i="6"/>
  <c r="Z1627" i="6"/>
  <c r="Z1635" i="6"/>
  <c r="Z1643" i="6"/>
  <c r="Z1651" i="6"/>
  <c r="Z1659" i="6"/>
  <c r="Z1667" i="6"/>
  <c r="Z1675" i="6"/>
  <c r="Z1683" i="6"/>
  <c r="Z1691" i="6"/>
  <c r="Z1699" i="6"/>
  <c r="Z1715" i="6"/>
  <c r="Z1723" i="6"/>
  <c r="Z1731" i="6"/>
  <c r="Z1739" i="6"/>
  <c r="Z1747" i="6"/>
  <c r="Z1755" i="6"/>
  <c r="Z1763" i="6"/>
  <c r="Z1771" i="6"/>
  <c r="Z1779" i="6"/>
  <c r="Z1787" i="6"/>
  <c r="Z1795" i="6"/>
  <c r="Z1803" i="6"/>
  <c r="Z1811" i="6"/>
  <c r="Z1819" i="6"/>
  <c r="Z1827" i="6"/>
  <c r="Z1817" i="6"/>
  <c r="Z1801" i="6"/>
  <c r="Z1785" i="6"/>
  <c r="Z1769" i="6"/>
  <c r="Z1761" i="6"/>
  <c r="Z1737" i="6"/>
  <c r="Z1729" i="6"/>
  <c r="Z1705" i="6"/>
  <c r="Z1697" i="6"/>
  <c r="Z1673" i="6"/>
  <c r="Z1665" i="6"/>
  <c r="Z1657" i="6"/>
  <c r="Z1641" i="6"/>
  <c r="Z1633" i="6"/>
  <c r="Z1625" i="6"/>
  <c r="Z1609" i="6"/>
  <c r="Z1601" i="6"/>
  <c r="Z1593" i="6"/>
  <c r="Z1577" i="6"/>
  <c r="Z1569" i="6"/>
  <c r="Z1561" i="6"/>
  <c r="Z1545" i="6"/>
  <c r="Z1529" i="6"/>
  <c r="Z1513" i="6"/>
  <c r="Z1505" i="6"/>
  <c r="Z1497" i="6"/>
  <c r="Z1481" i="6"/>
  <c r="Z1473" i="6"/>
  <c r="Z1465" i="6"/>
  <c r="Z1449" i="6"/>
  <c r="Z1441" i="6"/>
  <c r="Z1345" i="6"/>
  <c r="Z1305" i="6"/>
  <c r="Z1233" i="6"/>
  <c r="Z1169" i="6"/>
  <c r="Z1113" i="6"/>
  <c r="Z1049" i="6"/>
  <c r="Z1025" i="6"/>
  <c r="Z913" i="6"/>
  <c r="Z849" i="6"/>
  <c r="Z817" i="6"/>
  <c r="Z689" i="6"/>
  <c r="Z657" i="6"/>
  <c r="Z521" i="6"/>
  <c r="Z465" i="6"/>
  <c r="Z449" i="6"/>
  <c r="Z393" i="6"/>
  <c r="Z209" i="6"/>
  <c r="Z73" i="6"/>
  <c r="Z49" i="6"/>
  <c r="Z1806" i="6"/>
  <c r="Z1674" i="6"/>
  <c r="Z1466" i="6"/>
  <c r="Z1391" i="6"/>
  <c r="Z1234" i="6"/>
  <c r="Z1159" i="6"/>
  <c r="Z1078" i="6"/>
  <c r="Z994" i="6"/>
  <c r="Z905" i="6"/>
  <c r="Z805" i="6"/>
  <c r="Z702" i="6"/>
  <c r="Z466" i="6"/>
  <c r="Z1425" i="6"/>
  <c r="Z1417" i="6"/>
  <c r="Z1377" i="6"/>
  <c r="Z1321" i="6"/>
  <c r="Z1297" i="6"/>
  <c r="Z1289" i="6"/>
  <c r="Z1281" i="6"/>
  <c r="Z1241" i="6"/>
  <c r="Z1193" i="6"/>
  <c r="Z1185" i="6"/>
  <c r="Z1161" i="6"/>
  <c r="Z1089" i="6"/>
  <c r="Z1065" i="6"/>
  <c r="Z977" i="6"/>
  <c r="Z961" i="6"/>
  <c r="Z953" i="6"/>
  <c r="Z945" i="6"/>
  <c r="Z921" i="6"/>
  <c r="R17" i="5" s="1"/>
  <c r="Z833" i="6"/>
  <c r="Z785" i="6"/>
  <c r="Z769" i="6"/>
  <c r="Z761" i="6"/>
  <c r="Z713" i="6"/>
  <c r="Z697" i="6"/>
  <c r="Z649" i="6"/>
  <c r="Z633" i="6"/>
  <c r="Z617" i="6"/>
  <c r="Z593" i="6"/>
  <c r="Z561" i="6"/>
  <c r="Z481" i="6"/>
  <c r="Z425" i="6"/>
  <c r="Z385" i="6"/>
  <c r="Z377" i="6"/>
  <c r="Z353" i="6"/>
  <c r="Z329" i="6"/>
  <c r="Z321" i="6"/>
  <c r="Z297" i="6"/>
  <c r="Z273" i="6"/>
  <c r="Z257" i="6"/>
  <c r="Z225" i="6"/>
  <c r="Z185" i="6"/>
  <c r="Z161" i="6"/>
  <c r="Z145" i="6"/>
  <c r="Z113" i="6"/>
  <c r="Z65" i="6"/>
  <c r="Z17" i="6"/>
  <c r="Z237" i="6"/>
  <c r="Z269" i="6"/>
  <c r="Z301" i="6"/>
  <c r="Z325" i="6"/>
  <c r="Z357" i="6"/>
  <c r="Z381" i="6"/>
  <c r="Z413" i="6"/>
  <c r="Z437" i="6"/>
  <c r="Z461" i="6"/>
  <c r="Z477" i="6"/>
  <c r="Z501" i="6"/>
  <c r="Z533" i="6"/>
  <c r="Z557" i="6"/>
  <c r="Z581" i="6"/>
  <c r="Z605" i="6"/>
  <c r="Z637" i="6"/>
  <c r="Z693" i="6"/>
  <c r="Z717" i="6"/>
  <c r="Z741" i="6"/>
  <c r="Z765" i="6"/>
  <c r="Z797" i="6"/>
  <c r="Z829" i="6"/>
  <c r="Z861" i="6"/>
  <c r="Z885" i="6"/>
  <c r="Z909" i="6"/>
  <c r="Z949" i="6"/>
  <c r="Z997" i="6"/>
  <c r="Z1021" i="6"/>
  <c r="Z1053" i="6"/>
  <c r="Z1093" i="6"/>
  <c r="Z1117" i="6"/>
  <c r="Z1141" i="6"/>
  <c r="Z1165" i="6"/>
  <c r="Z1189" i="6"/>
  <c r="Z1253" i="6"/>
  <c r="Z1277" i="6"/>
  <c r="Z1301" i="6"/>
  <c r="Z1341" i="6"/>
  <c r="Z1373" i="6"/>
  <c r="Z1405" i="6"/>
  <c r="Z1429" i="6"/>
  <c r="Z1453" i="6"/>
  <c r="Z1485" i="6"/>
  <c r="Z1509" i="6"/>
  <c r="Z1541" i="6"/>
  <c r="Z1565" i="6"/>
  <c r="Z1605" i="6"/>
  <c r="Z1661" i="6"/>
  <c r="Z1693" i="6"/>
  <c r="Z1717" i="6"/>
  <c r="Z1741" i="6"/>
  <c r="Z1781" i="6"/>
  <c r="Z1821" i="6"/>
  <c r="Z261" i="6"/>
  <c r="Z285" i="6"/>
  <c r="Z317" i="6"/>
  <c r="Z349" i="6"/>
  <c r="Z373" i="6"/>
  <c r="Z397" i="6"/>
  <c r="Z421" i="6"/>
  <c r="Z453" i="6"/>
  <c r="Z469" i="6"/>
  <c r="Z493" i="6"/>
  <c r="Z517" i="6"/>
  <c r="Z541" i="6"/>
  <c r="Z565" i="6"/>
  <c r="Z589" i="6"/>
  <c r="Z621" i="6"/>
  <c r="Z653" i="6"/>
  <c r="Z677" i="6"/>
  <c r="Z701" i="6"/>
  <c r="Z725" i="6"/>
  <c r="Z773" i="6"/>
  <c r="Z813" i="6"/>
  <c r="Z837" i="6"/>
  <c r="Z893" i="6"/>
  <c r="Z917" i="6"/>
  <c r="Z941" i="6"/>
  <c r="Z973" i="6"/>
  <c r="Z1005" i="6"/>
  <c r="Z1029" i="6"/>
  <c r="Z1085" i="6"/>
  <c r="Z1109" i="6"/>
  <c r="Z1125" i="6"/>
  <c r="Z1173" i="6"/>
  <c r="Z1205" i="6"/>
  <c r="Z1229" i="6"/>
  <c r="Z1269" i="6"/>
  <c r="Z1317" i="6"/>
  <c r="Z1349" i="6"/>
  <c r="Z1365" i="6"/>
  <c r="Z1413" i="6"/>
  <c r="Z1437" i="6"/>
  <c r="Z1461" i="6"/>
  <c r="Z1477" i="6"/>
  <c r="Z1525" i="6"/>
  <c r="Z1557" i="6"/>
  <c r="Z1589" i="6"/>
  <c r="Z1613" i="6"/>
  <c r="Z1637" i="6"/>
  <c r="Z1677" i="6"/>
  <c r="Z1701" i="6"/>
  <c r="Z1725" i="6"/>
  <c r="Z1757" i="6"/>
  <c r="Z1789" i="6"/>
  <c r="Z1813" i="6"/>
  <c r="Z14" i="6"/>
  <c r="Z30" i="6"/>
  <c r="Z46" i="6"/>
  <c r="Z62" i="6"/>
  <c r="Z78" i="6"/>
  <c r="Z86" i="6"/>
  <c r="Z102" i="6"/>
  <c r="Q6" i="5" s="1"/>
  <c r="W6" i="5" s="1"/>
  <c r="Z118" i="6"/>
  <c r="Z134" i="6"/>
  <c r="Z150" i="6"/>
  <c r="Z166" i="6"/>
  <c r="Z182" i="6"/>
  <c r="Z198" i="6"/>
  <c r="Z214" i="6"/>
  <c r="Z238" i="6"/>
  <c r="Z254" i="6"/>
  <c r="Z270" i="6"/>
  <c r="Z286" i="6"/>
  <c r="Z302" i="6"/>
  <c r="Z318" i="6"/>
  <c r="Z334" i="6"/>
  <c r="Z350" i="6"/>
  <c r="Z366" i="6"/>
  <c r="Z382" i="6"/>
  <c r="Z398" i="6"/>
  <c r="Z414" i="6"/>
  <c r="Z430" i="6"/>
  <c r="Z446" i="6"/>
  <c r="Z462" i="6"/>
  <c r="Z478" i="6"/>
  <c r="Z494" i="6"/>
  <c r="Z510" i="6"/>
  <c r="Z526" i="6"/>
  <c r="Z542" i="6"/>
  <c r="Z558" i="6"/>
  <c r="Z574" i="6"/>
  <c r="Z590" i="6"/>
  <c r="Z606" i="6"/>
  <c r="Z630" i="6"/>
  <c r="Z646" i="6"/>
  <c r="Z662" i="6"/>
  <c r="Z678" i="6"/>
  <c r="Z694" i="6"/>
  <c r="Z718" i="6"/>
  <c r="Z734" i="6"/>
  <c r="Z886" i="6"/>
  <c r="Z253" i="6"/>
  <c r="Z277" i="6"/>
  <c r="Z293" i="6"/>
  <c r="Z309" i="6"/>
  <c r="Z341" i="6"/>
  <c r="Z365" i="6"/>
  <c r="Z389" i="6"/>
  <c r="Z429" i="6"/>
  <c r="Z445" i="6"/>
  <c r="Z485" i="6"/>
  <c r="Z509" i="6"/>
  <c r="Z525" i="6"/>
  <c r="Z549" i="6"/>
  <c r="Z573" i="6"/>
  <c r="Z597" i="6"/>
  <c r="Z629" i="6"/>
  <c r="Z661" i="6"/>
  <c r="Z685" i="6"/>
  <c r="Z709" i="6"/>
  <c r="Z733" i="6"/>
  <c r="Z757" i="6"/>
  <c r="Z789" i="6"/>
  <c r="Z821" i="6"/>
  <c r="Z877" i="6"/>
  <c r="Z901" i="6"/>
  <c r="Z933" i="6"/>
  <c r="Z957" i="6"/>
  <c r="Z981" i="6"/>
  <c r="Z1013" i="6"/>
  <c r="Z1045" i="6"/>
  <c r="Z1069" i="6"/>
  <c r="Z1101" i="6"/>
  <c r="Z1133" i="6"/>
  <c r="Z1157" i="6"/>
  <c r="Z1181" i="6"/>
  <c r="Z1221" i="6"/>
  <c r="Z1237" i="6"/>
  <c r="Z1261" i="6"/>
  <c r="Z1293" i="6"/>
  <c r="Z1325" i="6"/>
  <c r="Z1357" i="6"/>
  <c r="Z1397" i="6"/>
  <c r="Z1421" i="6"/>
  <c r="Z1445" i="6"/>
  <c r="Z1469" i="6"/>
  <c r="Z1501" i="6"/>
  <c r="Z1533" i="6"/>
  <c r="Z1573" i="6"/>
  <c r="Z1597" i="6"/>
  <c r="Z1629" i="6"/>
  <c r="Z1669" i="6"/>
  <c r="Z1709" i="6"/>
  <c r="Z1733" i="6"/>
  <c r="Z1765" i="6"/>
  <c r="Z1797" i="6"/>
  <c r="Z1829" i="6"/>
  <c r="Z6" i="6"/>
  <c r="Z22" i="6"/>
  <c r="Z38" i="6"/>
  <c r="Z54" i="6"/>
  <c r="Z70" i="6"/>
  <c r="Z94" i="6"/>
  <c r="Z110" i="6"/>
  <c r="Z126" i="6"/>
  <c r="Z142" i="6"/>
  <c r="Z158" i="6"/>
  <c r="Z174" i="6"/>
  <c r="Z190" i="6"/>
  <c r="Z206" i="6"/>
  <c r="Z222" i="6"/>
  <c r="Z230" i="6"/>
  <c r="Z246" i="6"/>
  <c r="Z262" i="6"/>
  <c r="Z278" i="6"/>
  <c r="Z294" i="6"/>
  <c r="Z310" i="6"/>
  <c r="Z326" i="6"/>
  <c r="Z342" i="6"/>
  <c r="Z358" i="6"/>
  <c r="Z374" i="6"/>
  <c r="Z390" i="6"/>
  <c r="Z406" i="6"/>
  <c r="Z422" i="6"/>
  <c r="Z438" i="6"/>
  <c r="Z454" i="6"/>
  <c r="Z470" i="6"/>
  <c r="Z486" i="6"/>
  <c r="Z502" i="6"/>
  <c r="Z518" i="6"/>
  <c r="Z534" i="6"/>
  <c r="Z550" i="6"/>
  <c r="Z566" i="6"/>
  <c r="Z582" i="6"/>
  <c r="Z598" i="6"/>
  <c r="Z614" i="6"/>
  <c r="Z622" i="6"/>
  <c r="Z638" i="6"/>
  <c r="Z654" i="6"/>
  <c r="Z670" i="6"/>
  <c r="Z686" i="6"/>
  <c r="Z710" i="6"/>
  <c r="Z726" i="6"/>
  <c r="Z742" i="6"/>
  <c r="Z758" i="6"/>
  <c r="Z766" i="6"/>
  <c r="Z774" i="6"/>
  <c r="Z782" i="6"/>
  <c r="Z790" i="6"/>
  <c r="Z806" i="6"/>
  <c r="Z814" i="6"/>
  <c r="Z830" i="6"/>
  <c r="Z838" i="6"/>
  <c r="Z846" i="6"/>
  <c r="Z862" i="6"/>
  <c r="Z870" i="6"/>
  <c r="Z878" i="6"/>
  <c r="Z902" i="6"/>
  <c r="Z910" i="6"/>
  <c r="R6" i="5" s="1"/>
  <c r="Z918" i="6"/>
  <c r="Z926" i="6"/>
  <c r="Z934" i="6"/>
  <c r="Z950" i="6"/>
  <c r="Z958" i="6"/>
  <c r="Z966" i="6"/>
  <c r="Z974" i="6"/>
  <c r="Z990" i="6"/>
  <c r="Z998" i="6"/>
  <c r="Z1014" i="6"/>
  <c r="Z1022" i="6"/>
  <c r="Z1030" i="6"/>
  <c r="Z1038" i="6"/>
  <c r="Z1046" i="6"/>
  <c r="Z1054" i="6"/>
  <c r="Z1062" i="6"/>
  <c r="Z1070" i="6"/>
  <c r="Z1086" i="6"/>
  <c r="Z1094" i="6"/>
  <c r="Z1102" i="6"/>
  <c r="Z1110" i="6"/>
  <c r="Z1118" i="6"/>
  <c r="Z1142" i="6"/>
  <c r="Z1150" i="6"/>
  <c r="Z1166" i="6"/>
  <c r="Z1174" i="6"/>
  <c r="Z1182" i="6"/>
  <c r="Z1190" i="6"/>
  <c r="Z1198" i="6"/>
  <c r="Z1206" i="6"/>
  <c r="Z1214" i="6"/>
  <c r="Z1222" i="6"/>
  <c r="Z1230" i="6"/>
  <c r="Z1238" i="6"/>
  <c r="Z1246" i="6"/>
  <c r="Z1262" i="6"/>
  <c r="Z1278" i="6"/>
  <c r="Z1286" i="6"/>
  <c r="Z1302" i="6"/>
  <c r="Z1310" i="6"/>
  <c r="Z1318" i="6"/>
  <c r="Z1326" i="6"/>
  <c r="Z1334" i="6"/>
  <c r="Z1342" i="6"/>
  <c r="Z1350" i="6"/>
  <c r="Z1358" i="6"/>
  <c r="Z1366" i="6"/>
  <c r="Z1374" i="6"/>
  <c r="Z1382" i="6"/>
  <c r="Z1398" i="6"/>
  <c r="Z1422" i="6"/>
  <c r="Z1430" i="6"/>
  <c r="Z1438" i="6"/>
  <c r="Z1446" i="6"/>
  <c r="Z1454" i="6"/>
  <c r="Z1470" i="6"/>
  <c r="Z1478" i="6"/>
  <c r="Z1486" i="6"/>
  <c r="Z1494" i="6"/>
  <c r="Z1510" i="6"/>
  <c r="Z1518" i="6"/>
  <c r="Z1542" i="6"/>
  <c r="Z1558" i="6"/>
  <c r="Z1574" i="6"/>
  <c r="Z1590" i="6"/>
  <c r="Z1598" i="6"/>
  <c r="Z1606" i="6"/>
  <c r="Z1622" i="6"/>
  <c r="Z1638" i="6"/>
  <c r="Z1646" i="6"/>
  <c r="Z1662" i="6"/>
  <c r="Z1670" i="6"/>
  <c r="Z1694" i="6"/>
  <c r="Z1702" i="6"/>
  <c r="Z1710" i="6"/>
  <c r="Z1726" i="6"/>
  <c r="Z1734" i="6"/>
  <c r="Z1742" i="6"/>
  <c r="Z1750" i="6"/>
  <c r="Z1766" i="6"/>
  <c r="Z1774" i="6"/>
  <c r="Z1798" i="6"/>
  <c r="Z1814" i="6"/>
  <c r="Z1106" i="6"/>
  <c r="Z1314" i="6"/>
  <c r="Z1362" i="6"/>
  <c r="Z18" i="6"/>
  <c r="Z218" i="6"/>
  <c r="Z626" i="6"/>
  <c r="Z890" i="6"/>
  <c r="Z1058" i="6"/>
  <c r="Z1266" i="6"/>
  <c r="Z146" i="6"/>
  <c r="Z258" i="6"/>
  <c r="Z882" i="6"/>
  <c r="Z1018" i="6"/>
  <c r="Z1122" i="6"/>
  <c r="Z1258" i="6"/>
  <c r="Z1354" i="6"/>
  <c r="Z1394" i="6"/>
  <c r="Z1538" i="6"/>
  <c r="Z1642" i="6"/>
  <c r="Z1690" i="6"/>
  <c r="Z1794" i="6"/>
  <c r="Z1826" i="6"/>
  <c r="Z66" i="6"/>
  <c r="Z186" i="6"/>
  <c r="Z322" i="6"/>
  <c r="Z706" i="6"/>
  <c r="Z834" i="6"/>
  <c r="Z866" i="6"/>
  <c r="Z1242" i="6"/>
  <c r="Z1378" i="6"/>
  <c r="Z1506" i="6"/>
  <c r="Z1610" i="6"/>
  <c r="Z1658" i="6"/>
  <c r="Z1762" i="6"/>
  <c r="Z154" i="6"/>
  <c r="Q21" i="5" s="1"/>
  <c r="W21" i="5" s="1"/>
  <c r="Z266" i="6"/>
  <c r="Z298" i="6"/>
  <c r="Z330" i="6"/>
  <c r="Z506" i="6"/>
  <c r="Z538" i="6"/>
  <c r="Z562" i="6"/>
  <c r="Z594" i="6"/>
  <c r="Z762" i="6"/>
  <c r="Z786" i="6"/>
  <c r="Z954" i="6"/>
  <c r="Z978" i="6"/>
  <c r="Z1066" i="6"/>
  <c r="Z1162" i="6"/>
  <c r="Z1474" i="6"/>
  <c r="Z1578" i="6"/>
  <c r="Z1626" i="6"/>
  <c r="Z1730" i="6"/>
  <c r="Z130" i="6"/>
  <c r="Q25" i="5" s="1"/>
  <c r="W25" i="5" s="1"/>
  <c r="Z394" i="6"/>
  <c r="Z450" i="6"/>
  <c r="Z602" i="6"/>
  <c r="Z1050" i="6"/>
  <c r="Z1074" i="6"/>
  <c r="Z1170" i="6"/>
  <c r="Z1306" i="6"/>
  <c r="Z1442" i="6"/>
  <c r="Z1514" i="6"/>
  <c r="Z1562" i="6"/>
  <c r="Z1666" i="6"/>
  <c r="Z1770" i="6"/>
  <c r="Z1818" i="6"/>
  <c r="Z1738" i="6"/>
  <c r="Z1634" i="6"/>
  <c r="Z1530" i="6"/>
  <c r="Z1426" i="6"/>
  <c r="Z1194" i="6"/>
  <c r="Z1151" i="6"/>
  <c r="Z1034" i="6"/>
  <c r="Z7" i="6"/>
  <c r="Z15" i="6"/>
  <c r="Z23" i="6"/>
  <c r="Z31" i="6"/>
  <c r="Z39" i="6"/>
  <c r="Z47" i="6"/>
  <c r="Z55" i="6"/>
  <c r="Z63" i="6"/>
  <c r="Z71" i="6"/>
  <c r="Z79" i="6"/>
  <c r="Z103" i="6"/>
  <c r="Z111" i="6"/>
  <c r="Z119" i="6"/>
  <c r="Z127" i="6"/>
  <c r="Z135" i="6"/>
  <c r="Z143" i="6"/>
  <c r="Z151" i="6"/>
  <c r="Z159" i="6"/>
  <c r="Z167" i="6"/>
  <c r="Z175" i="6"/>
  <c r="Z183" i="6"/>
  <c r="Z191" i="6"/>
  <c r="Z199" i="6"/>
  <c r="Z207" i="6"/>
  <c r="Z215" i="6"/>
  <c r="Z223" i="6"/>
  <c r="Z231" i="6"/>
  <c r="Z239" i="6"/>
  <c r="Z255" i="6"/>
  <c r="Z263" i="6"/>
  <c r="Z271" i="6"/>
  <c r="Z279" i="6"/>
  <c r="Z287" i="6"/>
  <c r="Z295" i="6"/>
  <c r="Z303" i="6"/>
  <c r="Z311" i="6"/>
  <c r="Z319" i="6"/>
  <c r="Z327" i="6"/>
  <c r="Z335" i="6"/>
  <c r="Z343" i="6"/>
  <c r="Z359" i="6"/>
  <c r="Z367" i="6"/>
  <c r="Z375" i="6"/>
  <c r="Z383" i="6"/>
  <c r="Z391" i="6"/>
  <c r="Z399" i="6"/>
  <c r="Z415" i="6"/>
  <c r="Z423" i="6"/>
  <c r="Z431" i="6"/>
  <c r="Z439" i="6"/>
  <c r="Z447" i="6"/>
  <c r="Z455" i="6"/>
  <c r="Z463" i="6"/>
  <c r="Z471" i="6"/>
  <c r="Z479" i="6"/>
  <c r="Z487" i="6"/>
  <c r="Z495" i="6"/>
  <c r="Z503" i="6"/>
  <c r="Z511" i="6"/>
  <c r="Z519" i="6"/>
  <c r="Z527" i="6"/>
  <c r="Z535" i="6"/>
  <c r="Z543" i="6"/>
  <c r="Z551" i="6"/>
  <c r="Z567" i="6"/>
  <c r="Z575" i="6"/>
  <c r="Z583" i="6"/>
  <c r="Z591" i="6"/>
  <c r="Z599" i="6"/>
  <c r="Z623" i="6"/>
  <c r="Z631" i="6"/>
  <c r="Z639" i="6"/>
  <c r="Z647" i="6"/>
  <c r="Z655" i="6"/>
  <c r="Z663" i="6"/>
  <c r="Z671" i="6"/>
  <c r="Z679" i="6"/>
  <c r="Z695" i="6"/>
  <c r="Z703" i="6"/>
  <c r="Z711" i="6"/>
  <c r="Z719" i="6"/>
  <c r="Z727" i="6"/>
  <c r="Z735" i="6"/>
  <c r="Z743" i="6"/>
  <c r="Z759" i="6"/>
  <c r="Z767" i="6"/>
  <c r="Z775" i="6"/>
  <c r="Z783" i="6"/>
  <c r="Z791" i="6"/>
  <c r="Z807" i="6"/>
  <c r="Z815" i="6"/>
  <c r="Z823" i="6"/>
  <c r="Z839" i="6"/>
  <c r="Z847" i="6"/>
  <c r="Z855" i="6"/>
  <c r="Z863" i="6"/>
  <c r="Z871" i="6"/>
  <c r="Z887" i="6"/>
  <c r="Z895" i="6"/>
  <c r="Z903" i="6"/>
  <c r="Z911" i="6"/>
  <c r="Z919" i="6"/>
  <c r="Z927" i="6"/>
  <c r="Z935" i="6"/>
  <c r="Z943" i="6"/>
  <c r="Z959" i="6"/>
  <c r="Z975" i="6"/>
  <c r="Z983" i="6"/>
  <c r="Z991" i="6"/>
  <c r="Z999" i="6"/>
  <c r="Z1007" i="6"/>
  <c r="Z1015" i="6"/>
  <c r="Z1023" i="6"/>
  <c r="Z1031" i="6"/>
  <c r="Z1039" i="6"/>
  <c r="Z1047" i="6"/>
  <c r="Z1055" i="6"/>
  <c r="Z1063" i="6"/>
  <c r="Z1079" i="6"/>
  <c r="Z1087" i="6"/>
  <c r="Z1095" i="6"/>
  <c r="Z1103" i="6"/>
  <c r="Z1119" i="6"/>
  <c r="Z1127" i="6"/>
  <c r="Z1143" i="6"/>
  <c r="Z1167" i="6"/>
  <c r="Z1183" i="6"/>
  <c r="Z1191" i="6"/>
  <c r="Z1199" i="6"/>
  <c r="Z1215" i="6"/>
  <c r="Z1223" i="6"/>
  <c r="Z1231" i="6"/>
  <c r="Z1239" i="6"/>
  <c r="Z1247" i="6"/>
  <c r="Z1255" i="6"/>
  <c r="Z1263" i="6"/>
  <c r="Z1279" i="6"/>
  <c r="Z1287" i="6"/>
  <c r="Z1303" i="6"/>
  <c r="Z1311" i="6"/>
  <c r="Z1319" i="6"/>
  <c r="Z1327" i="6"/>
  <c r="Z1335" i="6"/>
  <c r="Z1351" i="6"/>
  <c r="Z1359" i="6"/>
  <c r="Z1367" i="6"/>
  <c r="Z1375" i="6"/>
  <c r="Z1383" i="6"/>
  <c r="Z1399" i="6"/>
  <c r="Z1415" i="6"/>
  <c r="Z1423" i="6"/>
  <c r="Z1439" i="6"/>
  <c r="Z1447" i="6"/>
  <c r="Z1455" i="6"/>
  <c r="Z1463" i="6"/>
  <c r="Z1471" i="6"/>
  <c r="Z1479" i="6"/>
  <c r="Z1487" i="6"/>
  <c r="Z1495" i="6"/>
  <c r="Z1503" i="6"/>
  <c r="Z1511" i="6"/>
  <c r="Z1519" i="6"/>
  <c r="Z1527" i="6"/>
  <c r="Z1535" i="6"/>
  <c r="Z1543" i="6"/>
  <c r="Z1551" i="6"/>
  <c r="Z1559" i="6"/>
  <c r="Z1567" i="6"/>
  <c r="Z1575" i="6"/>
  <c r="Z1583" i="6"/>
  <c r="Z1591" i="6"/>
  <c r="Z1802" i="6"/>
  <c r="Z1698" i="6"/>
  <c r="Z1594" i="6"/>
  <c r="Z1418" i="6"/>
  <c r="Z1186" i="6"/>
  <c r="Z738" i="6"/>
  <c r="Z114" i="6"/>
  <c r="Z1647" i="6"/>
  <c r="Z1671" i="6"/>
  <c r="Z1687" i="6"/>
  <c r="Z1711" i="6"/>
  <c r="Z1751" i="6"/>
  <c r="Z1775" i="6"/>
  <c r="Z1815" i="6"/>
  <c r="Z1615" i="6"/>
  <c r="Z1631" i="6"/>
  <c r="Z1655" i="6"/>
  <c r="Z1679" i="6"/>
  <c r="Z1703" i="6"/>
  <c r="Z1727" i="6"/>
  <c r="Z1743" i="6"/>
  <c r="Z1767" i="6"/>
  <c r="Z1791" i="6"/>
  <c r="Z1807" i="6"/>
  <c r="Z120" i="6"/>
  <c r="Z256" i="6"/>
  <c r="Z384" i="6"/>
  <c r="Z496" i="6"/>
  <c r="Z744" i="6"/>
  <c r="Z760" i="6"/>
  <c r="Z776" i="6"/>
  <c r="Z808" i="6"/>
  <c r="Z824" i="6"/>
  <c r="Z872" i="6"/>
  <c r="Z888" i="6"/>
  <c r="Z904" i="6"/>
  <c r="Z944" i="6"/>
  <c r="Z1016" i="6"/>
  <c r="Z1040" i="6"/>
  <c r="Z1056" i="6"/>
  <c r="Z1080" i="6"/>
  <c r="Z1104" i="6"/>
  <c r="Z1120" i="6"/>
  <c r="Z1152" i="6"/>
  <c r="Z1168" i="6"/>
  <c r="Z1216" i="6"/>
  <c r="Z1240" i="6"/>
  <c r="Z1288" i="6"/>
  <c r="Z1312" i="6"/>
  <c r="Z1336" i="6"/>
  <c r="Z1360" i="6"/>
  <c r="Z1376" i="6"/>
  <c r="Z1408" i="6"/>
  <c r="Z1424" i="6"/>
  <c r="Z1599" i="6"/>
  <c r="Z1607" i="6"/>
  <c r="Z1623" i="6"/>
  <c r="Z1639" i="6"/>
  <c r="Z1663" i="6"/>
  <c r="Z1695" i="6"/>
  <c r="Z1719" i="6"/>
  <c r="Z1735" i="6"/>
  <c r="Z1759" i="6"/>
  <c r="Z1783" i="6"/>
  <c r="Z1799" i="6"/>
  <c r="Z104" i="6"/>
  <c r="Z176" i="6"/>
  <c r="Z216" i="6"/>
  <c r="Z288" i="6"/>
  <c r="Z456" i="6"/>
  <c r="Z696" i="6"/>
  <c r="Z712" i="6"/>
  <c r="Z121" i="6"/>
  <c r="Z417" i="6"/>
  <c r="Z585" i="6"/>
  <c r="Z793" i="6"/>
  <c r="Z841" i="6"/>
  <c r="Z857" i="6"/>
  <c r="Z889" i="6"/>
  <c r="Z985" i="6"/>
  <c r="Z1041" i="6"/>
  <c r="Z1105" i="6"/>
  <c r="Z1129" i="6"/>
  <c r="Z1153" i="6"/>
  <c r="Z1177" i="6"/>
  <c r="Z1225" i="6"/>
  <c r="Z1313" i="6"/>
  <c r="Z1361" i="6"/>
  <c r="Z1385" i="6"/>
  <c r="Z1409" i="6"/>
  <c r="Z1433" i="6"/>
  <c r="Z1457" i="6"/>
  <c r="Z1489" i="6"/>
  <c r="Z1521" i="6"/>
  <c r="Z1553" i="6"/>
  <c r="Z1585" i="6"/>
  <c r="Z1617" i="6"/>
  <c r="Z1649" i="6"/>
  <c r="Z1681" i="6"/>
  <c r="Z1713" i="6"/>
  <c r="Z1745" i="6"/>
  <c r="Z1777" i="6"/>
  <c r="Z1809" i="6"/>
  <c r="Z136" i="6"/>
  <c r="Z160" i="6"/>
  <c r="Z232" i="6"/>
  <c r="Z248" i="6"/>
  <c r="Z264" i="6"/>
  <c r="Z304" i="6"/>
  <c r="Z320" i="6"/>
  <c r="Z336" i="6"/>
  <c r="Z368" i="6"/>
  <c r="Z432" i="6"/>
  <c r="Z464" i="6"/>
  <c r="AA459" i="6" s="1"/>
  <c r="T39" i="5" s="1"/>
  <c r="W39" i="5" s="1"/>
  <c r="Z512" i="6"/>
  <c r="Z528" i="6"/>
  <c r="Z1504" i="6"/>
  <c r="Z1520" i="6"/>
  <c r="Z1536" i="6"/>
  <c r="Z1552" i="6"/>
  <c r="Z1568" i="6"/>
  <c r="Z1584" i="6"/>
  <c r="Z1600" i="6"/>
  <c r="Z1608" i="6"/>
  <c r="Z1624" i="6"/>
  <c r="Z1640" i="6"/>
  <c r="Z1656" i="6"/>
  <c r="Z1672" i="6"/>
  <c r="Z1688" i="6"/>
  <c r="Z1704" i="6"/>
  <c r="Z1720" i="6"/>
  <c r="Z1736" i="6"/>
  <c r="Z1752" i="6"/>
  <c r="Z1768" i="6"/>
  <c r="Z1784" i="6"/>
  <c r="Z1800" i="6"/>
  <c r="Z1816" i="6"/>
  <c r="Z9" i="6"/>
  <c r="Z25" i="6"/>
  <c r="Z33" i="6"/>
  <c r="Z41" i="6"/>
  <c r="Z57" i="6"/>
  <c r="Z81" i="6"/>
  <c r="Z89" i="6"/>
  <c r="Z97" i="6"/>
  <c r="Z105" i="6"/>
  <c r="Z129" i="6"/>
  <c r="Z137" i="6"/>
  <c r="Z153" i="6"/>
  <c r="Z169" i="6"/>
  <c r="Z177" i="6"/>
  <c r="Z193" i="6"/>
  <c r="Z201" i="6"/>
  <c r="Z217" i="6"/>
  <c r="Z233" i="6"/>
  <c r="Z249" i="6"/>
  <c r="Z265" i="6"/>
  <c r="Z281" i="6"/>
  <c r="Z289" i="6"/>
  <c r="Z305" i="6"/>
  <c r="Z337" i="6"/>
  <c r="Z345" i="6"/>
  <c r="Z361" i="6"/>
  <c r="Z369" i="6"/>
  <c r="Z401" i="6"/>
  <c r="Z409" i="6"/>
  <c r="Z441" i="6"/>
  <c r="Z457" i="6"/>
  <c r="Z473" i="6"/>
  <c r="Z505" i="6"/>
  <c r="Z513" i="6"/>
  <c r="Z529" i="6"/>
  <c r="Z537" i="6"/>
  <c r="Z545" i="6"/>
  <c r="Z553" i="6"/>
  <c r="Z569" i="6"/>
  <c r="Z577" i="6"/>
  <c r="Z601" i="6"/>
  <c r="Z609" i="6"/>
  <c r="Z625" i="6"/>
  <c r="Z641" i="6"/>
  <c r="Z665" i="6"/>
  <c r="Z681" i="6"/>
  <c r="Z705" i="6"/>
  <c r="Z729" i="6"/>
  <c r="Z737" i="6"/>
  <c r="Z745" i="6"/>
  <c r="Z753" i="6"/>
  <c r="Z777" i="6"/>
  <c r="Z801" i="6"/>
  <c r="Z809" i="6"/>
  <c r="Z825" i="6"/>
  <c r="Z865" i="6"/>
  <c r="Z873" i="6"/>
  <c r="Z897" i="6"/>
  <c r="Z929" i="6"/>
  <c r="Z937" i="6"/>
  <c r="Z969" i="6"/>
  <c r="Z993" i="6"/>
  <c r="Z1001" i="6"/>
  <c r="Z1033" i="6"/>
  <c r="Z1057" i="6"/>
  <c r="Z1073" i="6"/>
  <c r="Z1081" i="6"/>
  <c r="Z1137" i="6"/>
  <c r="Z1145" i="6"/>
  <c r="Z1201" i="6"/>
  <c r="Z1209" i="6"/>
  <c r="Z1265" i="6"/>
  <c r="Z1273" i="6"/>
  <c r="Z1329" i="6"/>
  <c r="Z1337" i="6"/>
  <c r="Z1393" i="6"/>
  <c r="Z1401" i="6"/>
  <c r="Z8" i="6"/>
  <c r="Z16" i="6"/>
  <c r="Z24" i="6"/>
  <c r="Z32" i="6"/>
  <c r="Z40" i="6"/>
  <c r="Z56" i="6"/>
  <c r="Z80" i="6"/>
  <c r="Z88" i="6"/>
  <c r="Z128" i="6"/>
  <c r="Z144" i="6"/>
  <c r="Z152" i="6"/>
  <c r="Z192" i="6"/>
  <c r="Z208" i="6"/>
  <c r="Z272" i="6"/>
  <c r="Z296" i="6"/>
  <c r="Z328" i="6"/>
  <c r="Z344" i="6"/>
  <c r="Z360" i="6"/>
  <c r="Z400" i="6"/>
  <c r="Z416" i="6"/>
  <c r="Z472" i="6"/>
  <c r="Z504" i="6"/>
  <c r="Z536" i="6"/>
  <c r="Z568" i="6"/>
  <c r="Z584" i="6"/>
  <c r="Z592" i="6"/>
  <c r="Z608" i="6"/>
  <c r="Z624" i="6"/>
  <c r="Z640" i="6"/>
  <c r="Z656" i="6"/>
  <c r="Z672" i="6"/>
  <c r="Z680" i="6"/>
  <c r="Z704" i="6"/>
  <c r="Z728" i="6"/>
  <c r="Z736" i="6"/>
  <c r="Z752" i="6"/>
  <c r="Z792" i="6"/>
  <c r="Z800" i="6"/>
  <c r="Z840" i="6"/>
  <c r="Z856" i="6"/>
  <c r="Z864" i="6"/>
  <c r="Z896" i="6"/>
  <c r="Z920" i="6"/>
  <c r="Z928" i="6"/>
  <c r="Z960" i="6"/>
  <c r="Z984" i="6"/>
  <c r="Z1000" i="6"/>
  <c r="Z1032" i="6"/>
  <c r="Z1048" i="6"/>
  <c r="Z1064" i="6"/>
  <c r="Z1072" i="6"/>
  <c r="Z1128" i="6"/>
  <c r="Z1136" i="6"/>
  <c r="Z1192" i="6"/>
  <c r="Z1200" i="6"/>
  <c r="Z1256" i="6"/>
  <c r="Z1264" i="6"/>
  <c r="Z1320" i="6"/>
  <c r="Z1328" i="6"/>
  <c r="Z1384" i="6"/>
  <c r="Z1392" i="6"/>
  <c r="Z1448" i="6"/>
  <c r="Z1456" i="6"/>
  <c r="Z1464" i="6"/>
  <c r="Z1472" i="6"/>
  <c r="Z1480" i="6"/>
  <c r="Z1488" i="6"/>
  <c r="Z1496" i="6"/>
  <c r="AA1509" i="6" s="1"/>
  <c r="Z1512" i="6"/>
  <c r="Z1528" i="6"/>
  <c r="Z1544" i="6"/>
  <c r="Z1560" i="6"/>
  <c r="Z1576" i="6"/>
  <c r="Z1592" i="6"/>
  <c r="Z1616" i="6"/>
  <c r="Z1632" i="6"/>
  <c r="Z1648" i="6"/>
  <c r="Z1664" i="6"/>
  <c r="Z1680" i="6"/>
  <c r="Z1696" i="6"/>
  <c r="Z1712" i="6"/>
  <c r="Z1728" i="6"/>
  <c r="Z1744" i="6"/>
  <c r="Z1760" i="6"/>
  <c r="Z1776" i="6"/>
  <c r="Z1792" i="6"/>
  <c r="Z1808" i="6"/>
  <c r="Z1824" i="6"/>
  <c r="Z10" i="6"/>
  <c r="Z26" i="6"/>
  <c r="Z34" i="6"/>
  <c r="Z42" i="6"/>
  <c r="Z58" i="6"/>
  <c r="Z74" i="6"/>
  <c r="Z82" i="6"/>
  <c r="Z90" i="6"/>
  <c r="Z98" i="6"/>
  <c r="Z106" i="6"/>
  <c r="Z122" i="6"/>
  <c r="Z138" i="6"/>
  <c r="Q3" i="5" s="1"/>
  <c r="W3" i="5" s="1"/>
  <c r="Z162" i="6"/>
  <c r="Z170" i="6"/>
  <c r="Z178" i="6"/>
  <c r="Z194" i="6"/>
  <c r="Z202" i="6"/>
  <c r="Z226" i="6"/>
  <c r="Z234" i="6"/>
  <c r="Z242" i="6"/>
  <c r="Z274" i="6"/>
  <c r="Z290" i="6"/>
  <c r="Z306" i="6"/>
  <c r="Z338" i="6"/>
  <c r="Z346" i="6"/>
  <c r="Z354" i="6"/>
  <c r="Z378" i="6"/>
  <c r="Z386" i="6"/>
  <c r="Z402" i="6"/>
  <c r="Z410" i="6"/>
  <c r="Z418" i="6"/>
  <c r="Z442" i="6"/>
  <c r="Z458" i="6"/>
  <c r="Z474" i="6"/>
  <c r="Z482" i="6"/>
  <c r="Z498" i="6"/>
  <c r="Z514" i="6"/>
  <c r="Z546" i="6"/>
  <c r="Z554" i="6"/>
  <c r="Z570" i="6"/>
  <c r="R5" i="5" s="1"/>
  <c r="Z578" i="6"/>
  <c r="Z610" i="6"/>
  <c r="Z618" i="6"/>
  <c r="Z650" i="6"/>
  <c r="Z666" i="6"/>
  <c r="Z674" i="6"/>
  <c r="Z682" i="6"/>
  <c r="Z690" i="6"/>
  <c r="Z730" i="6"/>
  <c r="Z746" i="6"/>
  <c r="Z754" i="6"/>
  <c r="Z778" i="6"/>
  <c r="Z802" i="6"/>
  <c r="Z810" i="6"/>
  <c r="Z818" i="6"/>
  <c r="Z826" i="6"/>
  <c r="Z850" i="6"/>
  <c r="Z874" i="6"/>
  <c r="Z906" i="6"/>
  <c r="Z938" i="6"/>
  <c r="Z970" i="6"/>
  <c r="Z1002" i="6"/>
  <c r="Z1010" i="6"/>
  <c r="Z1042" i="6"/>
  <c r="Z1082" i="6"/>
  <c r="Z1090" i="6"/>
  <c r="Z1146" i="6"/>
  <c r="Z1154" i="6"/>
  <c r="Z1210" i="6"/>
  <c r="Z1218" i="6"/>
  <c r="Z1274" i="6"/>
  <c r="Z1282" i="6"/>
  <c r="Z1338" i="6"/>
  <c r="Z1346" i="6"/>
  <c r="Z1402" i="6"/>
  <c r="Z1410" i="6"/>
  <c r="M3" i="5"/>
  <c r="M5" i="5"/>
  <c r="M7" i="5"/>
  <c r="M9" i="5"/>
  <c r="M11" i="5"/>
  <c r="M15" i="5"/>
  <c r="M17" i="5"/>
  <c r="M19" i="5"/>
  <c r="M21" i="5"/>
  <c r="M23" i="5"/>
  <c r="M25" i="5"/>
  <c r="M4" i="5"/>
  <c r="M6" i="5"/>
  <c r="M8" i="5"/>
  <c r="M10" i="5"/>
  <c r="M12" i="5"/>
  <c r="M14" i="5"/>
  <c r="M16" i="5"/>
  <c r="M18" i="5"/>
  <c r="M20" i="5"/>
  <c r="M22" i="5"/>
  <c r="M24" i="5"/>
  <c r="G14" i="3"/>
  <c r="G13" i="3"/>
  <c r="G12" i="3"/>
  <c r="G8" i="3"/>
  <c r="G7" i="3"/>
  <c r="G6" i="3"/>
  <c r="N66" i="4"/>
  <c r="N50" i="4"/>
  <c r="N34" i="4"/>
  <c r="N18" i="4"/>
  <c r="N3" i="4"/>
  <c r="N2" i="4"/>
  <c r="L3" i="4"/>
  <c r="L78" i="4"/>
  <c r="L77" i="4"/>
  <c r="N77" i="4" s="1"/>
  <c r="L76" i="4"/>
  <c r="L75" i="4"/>
  <c r="N75" i="4" s="1"/>
  <c r="L74" i="4"/>
  <c r="N74" i="4" s="1"/>
  <c r="L73" i="4"/>
  <c r="L72" i="4"/>
  <c r="L71" i="4"/>
  <c r="L70" i="4"/>
  <c r="L69" i="4"/>
  <c r="N69" i="4" s="1"/>
  <c r="L68" i="4"/>
  <c r="L67" i="4"/>
  <c r="N67" i="4" s="1"/>
  <c r="L66" i="4"/>
  <c r="L65" i="4"/>
  <c r="L64" i="4"/>
  <c r="L63" i="4"/>
  <c r="L62" i="4"/>
  <c r="L61" i="4"/>
  <c r="N61" i="4" s="1"/>
  <c r="L60" i="4"/>
  <c r="L59" i="4"/>
  <c r="N59" i="4" s="1"/>
  <c r="L58" i="4"/>
  <c r="N58" i="4" s="1"/>
  <c r="L57" i="4"/>
  <c r="L56" i="4"/>
  <c r="L55" i="4"/>
  <c r="L54" i="4"/>
  <c r="L53" i="4"/>
  <c r="N53" i="4" s="1"/>
  <c r="L52" i="4"/>
  <c r="L51" i="4"/>
  <c r="N51" i="4" s="1"/>
  <c r="L50" i="4"/>
  <c r="L49" i="4"/>
  <c r="L48" i="4"/>
  <c r="L47" i="4"/>
  <c r="L46" i="4"/>
  <c r="L45" i="4"/>
  <c r="N45" i="4" s="1"/>
  <c r="L44" i="4"/>
  <c r="L43" i="4"/>
  <c r="N43" i="4" s="1"/>
  <c r="L42" i="4"/>
  <c r="N42" i="4" s="1"/>
  <c r="L41" i="4"/>
  <c r="L40" i="4"/>
  <c r="L39" i="4"/>
  <c r="L38" i="4"/>
  <c r="L37" i="4"/>
  <c r="N37" i="4" s="1"/>
  <c r="L36" i="4"/>
  <c r="L35" i="4"/>
  <c r="N35" i="4" s="1"/>
  <c r="L34" i="4"/>
  <c r="L33" i="4"/>
  <c r="L32" i="4"/>
  <c r="L31" i="4"/>
  <c r="L30" i="4"/>
  <c r="L29" i="4"/>
  <c r="N29" i="4" s="1"/>
  <c r="L28" i="4"/>
  <c r="L27" i="4"/>
  <c r="N27" i="4" s="1"/>
  <c r="L26" i="4"/>
  <c r="N26" i="4" s="1"/>
  <c r="L25" i="4"/>
  <c r="L24" i="4"/>
  <c r="L23" i="4"/>
  <c r="L22" i="4"/>
  <c r="L21" i="4"/>
  <c r="L20" i="4"/>
  <c r="L19" i="4"/>
  <c r="N19" i="4" s="1"/>
  <c r="L18" i="4"/>
  <c r="L17" i="4"/>
  <c r="L16" i="4"/>
  <c r="L15" i="4"/>
  <c r="L14" i="4"/>
  <c r="L13" i="4"/>
  <c r="N13" i="4" s="1"/>
  <c r="L12" i="4"/>
  <c r="L11" i="4"/>
  <c r="N11" i="4" s="1"/>
  <c r="L10" i="4"/>
  <c r="N10" i="4" s="1"/>
  <c r="L9" i="4"/>
  <c r="L8" i="4"/>
  <c r="L7" i="4"/>
  <c r="L6" i="4"/>
  <c r="L5" i="4"/>
  <c r="N5" i="4" s="1"/>
  <c r="L4" i="4"/>
  <c r="L2" i="4"/>
  <c r="M2" i="4" s="1"/>
  <c r="K78" i="4"/>
  <c r="N78" i="4" s="1"/>
  <c r="K77" i="4"/>
  <c r="K76" i="4"/>
  <c r="K75" i="4"/>
  <c r="K74" i="4"/>
  <c r="K73" i="4"/>
  <c r="K72" i="4"/>
  <c r="K71" i="4"/>
  <c r="N71" i="4" s="1"/>
  <c r="K70" i="4"/>
  <c r="N70" i="4" s="1"/>
  <c r="K69" i="4"/>
  <c r="K68" i="4"/>
  <c r="K67" i="4"/>
  <c r="K66" i="4"/>
  <c r="K65" i="4"/>
  <c r="K64" i="4"/>
  <c r="K63" i="4"/>
  <c r="N63" i="4" s="1"/>
  <c r="K62" i="4"/>
  <c r="N62" i="4" s="1"/>
  <c r="K61" i="4"/>
  <c r="K60" i="4"/>
  <c r="K59" i="4"/>
  <c r="K58" i="4"/>
  <c r="K57" i="4"/>
  <c r="K56" i="4"/>
  <c r="K55" i="4"/>
  <c r="N55" i="4" s="1"/>
  <c r="K54" i="4"/>
  <c r="N54" i="4" s="1"/>
  <c r="K53" i="4"/>
  <c r="K52" i="4"/>
  <c r="K51" i="4"/>
  <c r="K50" i="4"/>
  <c r="K49" i="4"/>
  <c r="K48" i="4"/>
  <c r="K47" i="4"/>
  <c r="N47" i="4" s="1"/>
  <c r="K46" i="4"/>
  <c r="N46" i="4" s="1"/>
  <c r="K45" i="4"/>
  <c r="K44" i="4"/>
  <c r="K43" i="4"/>
  <c r="K42" i="4"/>
  <c r="K41" i="4"/>
  <c r="K40" i="4"/>
  <c r="K39" i="4"/>
  <c r="N39" i="4" s="1"/>
  <c r="K38" i="4"/>
  <c r="N38" i="4" s="1"/>
  <c r="K37" i="4"/>
  <c r="K36" i="4"/>
  <c r="K35" i="4"/>
  <c r="K34" i="4"/>
  <c r="K33" i="4"/>
  <c r="K32" i="4"/>
  <c r="K31" i="4"/>
  <c r="N31" i="4" s="1"/>
  <c r="K30" i="4"/>
  <c r="N30" i="4" s="1"/>
  <c r="K29" i="4"/>
  <c r="K28" i="4"/>
  <c r="K27" i="4"/>
  <c r="K26" i="4"/>
  <c r="K25" i="4"/>
  <c r="K24" i="4"/>
  <c r="K23" i="4"/>
  <c r="N23" i="4" s="1"/>
  <c r="K22" i="4"/>
  <c r="N22" i="4" s="1"/>
  <c r="K21" i="4"/>
  <c r="K20" i="4"/>
  <c r="K19" i="4"/>
  <c r="K18" i="4"/>
  <c r="K17" i="4"/>
  <c r="K16" i="4"/>
  <c r="K15" i="4"/>
  <c r="N15" i="4" s="1"/>
  <c r="K14" i="4"/>
  <c r="M14" i="4" s="1"/>
  <c r="K13" i="4"/>
  <c r="K11" i="4"/>
  <c r="K10" i="4"/>
  <c r="K9" i="4"/>
  <c r="K8" i="4"/>
  <c r="K7" i="4"/>
  <c r="N7" i="4" s="1"/>
  <c r="K6" i="4"/>
  <c r="N6" i="4" s="1"/>
  <c r="K5" i="4"/>
  <c r="K4" i="4"/>
  <c r="K3" i="4"/>
  <c r="N103" i="2"/>
  <c r="N102" i="2"/>
  <c r="N101" i="2"/>
  <c r="N100" i="2"/>
  <c r="N99" i="2"/>
  <c r="N98" i="2"/>
  <c r="N9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M2" i="2"/>
  <c r="N2" i="2" s="1"/>
  <c r="M3" i="2"/>
  <c r="N3" i="2" s="1"/>
  <c r="M4" i="2"/>
  <c r="N4" i="2" s="1"/>
  <c r="M5" i="2"/>
  <c r="N5" i="2" s="1"/>
  <c r="M6" i="2"/>
  <c r="N6" i="2" s="1"/>
  <c r="M7" i="2"/>
  <c r="N7" i="2" s="1"/>
  <c r="M8" i="2"/>
  <c r="N8" i="2" s="1"/>
  <c r="M9" i="2"/>
  <c r="N9" i="2" s="1"/>
  <c r="M10" i="2"/>
  <c r="N10" i="2" s="1"/>
  <c r="M11" i="2"/>
  <c r="N11" i="2" s="1"/>
  <c r="M12" i="2"/>
  <c r="N12" i="2" s="1"/>
  <c r="M13" i="2"/>
  <c r="N13" i="2" s="1"/>
  <c r="M14" i="2"/>
  <c r="N14" i="2" s="1"/>
  <c r="M15" i="2"/>
  <c r="N15" i="2" s="1"/>
  <c r="M16" i="2"/>
  <c r="N16" i="2" s="1"/>
  <c r="M20" i="2"/>
  <c r="N20" i="2" s="1"/>
  <c r="M21" i="2"/>
  <c r="N21" i="2" s="1"/>
  <c r="M22" i="2"/>
  <c r="N22" i="2" s="1"/>
  <c r="M23" i="2"/>
  <c r="N23" i="2" s="1"/>
  <c r="M24" i="2"/>
  <c r="N24" i="2" s="1"/>
  <c r="M25" i="2"/>
  <c r="N25" i="2" s="1"/>
  <c r="M26" i="2"/>
  <c r="N26" i="2" s="1"/>
  <c r="M27" i="2"/>
  <c r="N27" i="2" s="1"/>
  <c r="M28" i="2"/>
  <c r="N28" i="2" s="1"/>
  <c r="M29" i="2"/>
  <c r="N29" i="2" s="1"/>
  <c r="M30" i="2"/>
  <c r="N30" i="2" s="1"/>
  <c r="M31" i="2"/>
  <c r="N31" i="2" s="1"/>
  <c r="M32" i="2"/>
  <c r="N32" i="2" s="1"/>
  <c r="M33" i="2"/>
  <c r="N33" i="2" s="1"/>
  <c r="M34" i="2"/>
  <c r="N34" i="2" s="1"/>
  <c r="M35" i="2"/>
  <c r="N35" i="2" s="1"/>
  <c r="M36" i="2"/>
  <c r="N36" i="2" s="1"/>
  <c r="M37" i="2"/>
  <c r="N37" i="2" s="1"/>
  <c r="M38" i="2"/>
  <c r="N38" i="2" s="1"/>
  <c r="K19" i="2"/>
  <c r="M19" i="2" s="1"/>
  <c r="K18" i="2"/>
  <c r="M18" i="2" s="1"/>
  <c r="K17" i="2"/>
  <c r="M21" i="4" l="1"/>
  <c r="N21" i="4"/>
  <c r="AA758" i="6"/>
  <c r="AA630" i="6"/>
  <c r="AA1396" i="6"/>
  <c r="M9" i="4"/>
  <c r="M17" i="4"/>
  <c r="N25" i="4"/>
  <c r="N33" i="4"/>
  <c r="N41" i="4"/>
  <c r="N49" i="4"/>
  <c r="N57" i="4"/>
  <c r="N65" i="4"/>
  <c r="N73" i="4"/>
  <c r="C14" i="3"/>
  <c r="AA363" i="6"/>
  <c r="M5" i="4"/>
  <c r="AA997" i="6"/>
  <c r="AG38" i="10"/>
  <c r="AJ38" i="10"/>
  <c r="AA131" i="6"/>
  <c r="AA1080" i="6"/>
  <c r="M6" i="4"/>
  <c r="AA619" i="6"/>
  <c r="AA1817" i="6"/>
  <c r="C8" i="3"/>
  <c r="D12" i="3"/>
  <c r="AA115" i="6"/>
  <c r="AA1767" i="6"/>
  <c r="AA1656" i="6"/>
  <c r="AA333" i="6"/>
  <c r="AA312" i="6"/>
  <c r="AA782" i="6"/>
  <c r="AA1179" i="6"/>
  <c r="AA1573" i="6"/>
  <c r="AA1436" i="6"/>
  <c r="AA667" i="6"/>
  <c r="AA1715" i="6"/>
  <c r="AA514" i="6"/>
  <c r="AA310" i="6"/>
  <c r="AA485" i="6"/>
  <c r="T32" i="14"/>
  <c r="AA331" i="6"/>
  <c r="AA1515" i="6"/>
  <c r="AA11" i="6"/>
  <c r="AA551" i="6"/>
  <c r="AA43" i="6"/>
  <c r="AA971" i="6"/>
  <c r="AA140" i="6"/>
  <c r="AA1739" i="6"/>
  <c r="AA1259" i="6"/>
  <c r="AA206" i="6"/>
  <c r="AA1643" i="6"/>
  <c r="AA1483" i="6"/>
  <c r="T7" i="14"/>
  <c r="T41" i="14"/>
  <c r="AA875" i="6"/>
  <c r="AA491" i="6"/>
  <c r="AA1332" i="6"/>
  <c r="AA1102" i="6"/>
  <c r="AA948" i="6"/>
  <c r="AA179" i="6"/>
  <c r="AA1154" i="6"/>
  <c r="AA1100" i="6"/>
  <c r="T8" i="14"/>
  <c r="T42" i="14"/>
  <c r="AA652" i="6"/>
  <c r="AA1099" i="6"/>
  <c r="AA89" i="6"/>
  <c r="AA952" i="6"/>
  <c r="C13" i="3"/>
  <c r="D7" i="3"/>
  <c r="AA372" i="6"/>
  <c r="AA246" i="6"/>
  <c r="AA860" i="6"/>
  <c r="AA729" i="6"/>
  <c r="AA780" i="6"/>
  <c r="AA473" i="6"/>
  <c r="AA1267" i="6"/>
  <c r="AA1771" i="6"/>
  <c r="M4" i="4"/>
  <c r="K12" i="4"/>
  <c r="M12" i="4" s="1"/>
  <c r="M20" i="4"/>
  <c r="N28" i="4"/>
  <c r="N36" i="4"/>
  <c r="N44" i="4"/>
  <c r="N52" i="4"/>
  <c r="N60" i="4"/>
  <c r="N68" i="4"/>
  <c r="N76" i="4"/>
  <c r="N8" i="4"/>
  <c r="N16" i="4"/>
  <c r="N24" i="4"/>
  <c r="N32" i="4"/>
  <c r="N40" i="4"/>
  <c r="N48" i="4"/>
  <c r="N56" i="4"/>
  <c r="N64" i="4"/>
  <c r="N72" i="4"/>
  <c r="AA268" i="6"/>
  <c r="AA438" i="6"/>
  <c r="AA907" i="6"/>
  <c r="AA1433" i="6"/>
  <c r="AA1794" i="6"/>
  <c r="AA1036" i="6"/>
  <c r="AA25" i="6"/>
  <c r="AA1228" i="6"/>
  <c r="T72" i="14"/>
  <c r="AA427" i="6"/>
  <c r="AA103" i="6"/>
  <c r="AA601" i="6"/>
  <c r="AA811" i="6"/>
  <c r="AA1550" i="6"/>
  <c r="AA270" i="6"/>
  <c r="AA153" i="6"/>
  <c r="AA1676" i="6"/>
  <c r="T71" i="14"/>
  <c r="AA1639" i="6"/>
  <c r="AA1323" i="6"/>
  <c r="AA1369" i="6"/>
  <c r="AA1358" i="6"/>
  <c r="AA476" i="6"/>
  <c r="AA243" i="6"/>
  <c r="AA846" i="6"/>
  <c r="AA1588" i="6"/>
  <c r="AA1003" i="6"/>
  <c r="AA1387" i="6"/>
  <c r="AA1227" i="6"/>
  <c r="AA1061" i="6"/>
  <c r="AA747" i="6"/>
  <c r="AA1131" i="6"/>
  <c r="AA590" i="6"/>
  <c r="AA436" i="6"/>
  <c r="AA1703" i="6"/>
  <c r="AA1460" i="6"/>
  <c r="AA1164" i="6"/>
  <c r="AA923" i="6"/>
  <c r="AA824" i="6"/>
  <c r="AA679" i="6"/>
  <c r="T31" i="14"/>
  <c r="X5" i="5"/>
  <c r="AC17" i="10" s="1"/>
  <c r="X17" i="5"/>
  <c r="AA141" i="6"/>
  <c r="AA397" i="6"/>
  <c r="AA653" i="6"/>
  <c r="AA909" i="6"/>
  <c r="AA1165" i="6"/>
  <c r="AA1421" i="6"/>
  <c r="AA1677" i="6"/>
  <c r="AA142" i="6"/>
  <c r="AA398" i="6"/>
  <c r="AA654" i="6"/>
  <c r="AA910" i="6"/>
  <c r="AA1166" i="6"/>
  <c r="AA1422" i="6"/>
  <c r="AA1678" i="6"/>
  <c r="AA359" i="6"/>
  <c r="AA871" i="6"/>
  <c r="AA1383" i="6"/>
  <c r="AA440" i="6"/>
  <c r="AA1464" i="6"/>
  <c r="AA1113" i="6"/>
  <c r="AA1625" i="6"/>
  <c r="AA130" i="6"/>
  <c r="AA642" i="6"/>
  <c r="AA1666" i="6"/>
  <c r="AH3" i="5"/>
  <c r="AJ3" i="5"/>
  <c r="AA1758" i="6"/>
  <c r="D8" i="3"/>
  <c r="AA1018" i="6"/>
  <c r="AA139" i="6"/>
  <c r="AA820" i="6"/>
  <c r="Q19" i="5"/>
  <c r="W19" i="5" s="1"/>
  <c r="AB32" i="10" s="1"/>
  <c r="Q20" i="5"/>
  <c r="W20" i="5" s="1"/>
  <c r="AB11" i="10" s="1"/>
  <c r="Q18" i="5"/>
  <c r="W18" i="5" s="1"/>
  <c r="AB38" i="10" s="1"/>
  <c r="AA81" i="6"/>
  <c r="AA69" i="6"/>
  <c r="AA73" i="6"/>
  <c r="AA87" i="6"/>
  <c r="AA65" i="6"/>
  <c r="AA79" i="6"/>
  <c r="AA88" i="6"/>
  <c r="AA71" i="6"/>
  <c r="AA86" i="6"/>
  <c r="AA84" i="6"/>
  <c r="AA83" i="6"/>
  <c r="AA90" i="6"/>
  <c r="AA80" i="6"/>
  <c r="AA63" i="6"/>
  <c r="AA82" i="6"/>
  <c r="AA72" i="6"/>
  <c r="AA70" i="6"/>
  <c r="AA93" i="6"/>
  <c r="AA68" i="6"/>
  <c r="AA74" i="6"/>
  <c r="AA64" i="6"/>
  <c r="AA85" i="6"/>
  <c r="AA1210" i="6"/>
  <c r="AA1200" i="6"/>
  <c r="AA1198" i="6"/>
  <c r="AA1196" i="6"/>
  <c r="AA1202" i="6"/>
  <c r="AA1192" i="6"/>
  <c r="AA1190" i="6"/>
  <c r="U79" i="5" s="1"/>
  <c r="AA1213" i="6"/>
  <c r="AA1194" i="6"/>
  <c r="AA1217" i="6"/>
  <c r="AA1205" i="6"/>
  <c r="AA1209" i="6"/>
  <c r="AA1197" i="6"/>
  <c r="AA1201" i="6"/>
  <c r="AA1215" i="6"/>
  <c r="AA1193" i="6"/>
  <c r="AA1207" i="6"/>
  <c r="AA1219" i="6"/>
  <c r="AA1216" i="6"/>
  <c r="AA1199" i="6"/>
  <c r="AA1214" i="6"/>
  <c r="AA1212" i="6"/>
  <c r="AA1211" i="6"/>
  <c r="AA304" i="6"/>
  <c r="AA287" i="6"/>
  <c r="AA302" i="6"/>
  <c r="AA300" i="6"/>
  <c r="AA306" i="6"/>
  <c r="AA296" i="6"/>
  <c r="AA279" i="6"/>
  <c r="AA294" i="6"/>
  <c r="AA292" i="6"/>
  <c r="AA291" i="6"/>
  <c r="AA298" i="6"/>
  <c r="AA288" i="6"/>
  <c r="AA286" i="6"/>
  <c r="AA290" i="6"/>
  <c r="AA280" i="6"/>
  <c r="AA278" i="6"/>
  <c r="AA301" i="6"/>
  <c r="AA282" i="6"/>
  <c r="AA305" i="6"/>
  <c r="AA297" i="6"/>
  <c r="AA285" i="6"/>
  <c r="AA289" i="6"/>
  <c r="AA303" i="6"/>
  <c r="AA277" i="6"/>
  <c r="T30" i="5" s="1"/>
  <c r="W30" i="5" s="1"/>
  <c r="AA949" i="6"/>
  <c r="AA959" i="6"/>
  <c r="AA963" i="6"/>
  <c r="Q5" i="5"/>
  <c r="W5" i="5" s="1"/>
  <c r="AB17" i="10" s="1"/>
  <c r="Q22" i="5"/>
  <c r="W22" i="5" s="1"/>
  <c r="AB27" i="10" s="1"/>
  <c r="AA944" i="6"/>
  <c r="AA927" i="6"/>
  <c r="AA942" i="6"/>
  <c r="AA940" i="6"/>
  <c r="AA946" i="6"/>
  <c r="AA936" i="6"/>
  <c r="AA919" i="6"/>
  <c r="AA934" i="6"/>
  <c r="AA932" i="6"/>
  <c r="AA931" i="6"/>
  <c r="AA938" i="6"/>
  <c r="AA928" i="6"/>
  <c r="AA926" i="6"/>
  <c r="AA930" i="6"/>
  <c r="AA920" i="6"/>
  <c r="AA918" i="6"/>
  <c r="AA941" i="6"/>
  <c r="AA916" i="6"/>
  <c r="AA922" i="6"/>
  <c r="AA945" i="6"/>
  <c r="AA937" i="6"/>
  <c r="AA925" i="6"/>
  <c r="AA929" i="6"/>
  <c r="AA943" i="6"/>
  <c r="AA917" i="6"/>
  <c r="AA44" i="6"/>
  <c r="AA53" i="6"/>
  <c r="AA176" i="6"/>
  <c r="AA159" i="6"/>
  <c r="AA174" i="6"/>
  <c r="AA172" i="6"/>
  <c r="AA178" i="6"/>
  <c r="AA168" i="6"/>
  <c r="AA166" i="6"/>
  <c r="AA164" i="6"/>
  <c r="AA163" i="6"/>
  <c r="AA170" i="6"/>
  <c r="AA160" i="6"/>
  <c r="AA158" i="6"/>
  <c r="AA181" i="6"/>
  <c r="AA162" i="6"/>
  <c r="AA173" i="6"/>
  <c r="AA177" i="6"/>
  <c r="AA169" i="6"/>
  <c r="AA183" i="6"/>
  <c r="AA157" i="6"/>
  <c r="AA161" i="6"/>
  <c r="AA175" i="6"/>
  <c r="AA1146" i="6"/>
  <c r="AA1136" i="6"/>
  <c r="AA1134" i="6"/>
  <c r="AA1157" i="6"/>
  <c r="AA1132" i="6"/>
  <c r="AA1138" i="6"/>
  <c r="AA1149" i="6"/>
  <c r="AA1153" i="6"/>
  <c r="AA1141" i="6"/>
  <c r="AA1145" i="6"/>
  <c r="AA1133" i="6"/>
  <c r="AA1137" i="6"/>
  <c r="AA1151" i="6"/>
  <c r="AA1143" i="6"/>
  <c r="AA1158" i="6"/>
  <c r="AA1156" i="6"/>
  <c r="AA1155" i="6"/>
  <c r="AA1152" i="6"/>
  <c r="AA1135" i="6"/>
  <c r="AA1150" i="6"/>
  <c r="AA1148" i="6"/>
  <c r="AA1147" i="6"/>
  <c r="Y18" i="5"/>
  <c r="BF55" i="10"/>
  <c r="BC55" i="10"/>
  <c r="AA51" i="6"/>
  <c r="AA155" i="6"/>
  <c r="T26" i="5" s="1"/>
  <c r="W26" i="5" s="1"/>
  <c r="AA259" i="6"/>
  <c r="AA371" i="6"/>
  <c r="AA499" i="6"/>
  <c r="AA627" i="6"/>
  <c r="AA755" i="6"/>
  <c r="AA883" i="6"/>
  <c r="AA1011" i="6"/>
  <c r="AA1139" i="6"/>
  <c r="AA1395" i="6"/>
  <c r="AA1523" i="6"/>
  <c r="AA1651" i="6"/>
  <c r="AA1779" i="6"/>
  <c r="AA156" i="6"/>
  <c r="AA332" i="6"/>
  <c r="AA500" i="6"/>
  <c r="AA668" i="6"/>
  <c r="AA844" i="6"/>
  <c r="AA1012" i="6"/>
  <c r="AA1180" i="6"/>
  <c r="AA1356" i="6"/>
  <c r="AA1524" i="6"/>
  <c r="AA1692" i="6"/>
  <c r="AA165" i="6"/>
  <c r="AA421" i="6"/>
  <c r="AA677" i="6"/>
  <c r="AA933" i="6"/>
  <c r="AA1189" i="6"/>
  <c r="AA1445" i="6"/>
  <c r="AA1701" i="6"/>
  <c r="AA182" i="6"/>
  <c r="AA694" i="6"/>
  <c r="AA950" i="6"/>
  <c r="AA1206" i="6"/>
  <c r="AA1462" i="6"/>
  <c r="AA1718" i="6"/>
  <c r="AA423" i="6"/>
  <c r="AA935" i="6"/>
  <c r="AA1447" i="6"/>
  <c r="AA504" i="6"/>
  <c r="AA1016" i="6"/>
  <c r="AA1528" i="6"/>
  <c r="AA665" i="6"/>
  <c r="AA1177" i="6"/>
  <c r="AA1689" i="6"/>
  <c r="AA194" i="6"/>
  <c r="AA706" i="6"/>
  <c r="AA1218" i="6"/>
  <c r="AA1730" i="6"/>
  <c r="AI20" i="5"/>
  <c r="AZ11" i="10" s="1"/>
  <c r="AJ20" i="5"/>
  <c r="AA368" i="6"/>
  <c r="AA351" i="6"/>
  <c r="AA366" i="6"/>
  <c r="AA364" i="6"/>
  <c r="AA360" i="6"/>
  <c r="AA343" i="6"/>
  <c r="AA358" i="6"/>
  <c r="AA356" i="6"/>
  <c r="AA355" i="6"/>
  <c r="AA362" i="6"/>
  <c r="AA352" i="6"/>
  <c r="AA350" i="6"/>
  <c r="AA354" i="6"/>
  <c r="AA344" i="6"/>
  <c r="AA342" i="6"/>
  <c r="AA365" i="6"/>
  <c r="AA340" i="6"/>
  <c r="AA339" i="6"/>
  <c r="AA346" i="6"/>
  <c r="AA338" i="6"/>
  <c r="AA361" i="6"/>
  <c r="AA349" i="6"/>
  <c r="AA353" i="6"/>
  <c r="AA367" i="6"/>
  <c r="AA341" i="6"/>
  <c r="AA954" i="6"/>
  <c r="AA308" i="6"/>
  <c r="AA1500" i="6"/>
  <c r="M22" i="4"/>
  <c r="C6" i="3"/>
  <c r="N14" i="4"/>
  <c r="D6" i="3"/>
  <c r="AA1297" i="6"/>
  <c r="AA1311" i="6"/>
  <c r="AA1285" i="6"/>
  <c r="AA1289" i="6"/>
  <c r="AA1303" i="6"/>
  <c r="AA1281" i="6"/>
  <c r="AA1295" i="6"/>
  <c r="AA1310" i="6"/>
  <c r="AA1304" i="6"/>
  <c r="AA1287" i="6"/>
  <c r="AA1302" i="6"/>
  <c r="AA1300" i="6"/>
  <c r="AA1299" i="6"/>
  <c r="AA1306" i="6"/>
  <c r="AA1296" i="6"/>
  <c r="AA1298" i="6"/>
  <c r="AA1288" i="6"/>
  <c r="AA1286" i="6"/>
  <c r="AA1309" i="6"/>
  <c r="AA1284" i="6"/>
  <c r="AA1283" i="6"/>
  <c r="AA1290" i="6"/>
  <c r="AA1301" i="6"/>
  <c r="AA1466" i="6"/>
  <c r="AA1489" i="6"/>
  <c r="AA1477" i="6"/>
  <c r="AA1481" i="6"/>
  <c r="AA1495" i="6"/>
  <c r="AA1469" i="6"/>
  <c r="AA1473" i="6"/>
  <c r="AA1487" i="6"/>
  <c r="AA1465" i="6"/>
  <c r="AA1479" i="6"/>
  <c r="AA1494" i="6"/>
  <c r="AA1492" i="6"/>
  <c r="AA1491" i="6"/>
  <c r="AA1488" i="6"/>
  <c r="AA1471" i="6"/>
  <c r="AA1490" i="6"/>
  <c r="AA1480" i="6"/>
  <c r="AA1478" i="6"/>
  <c r="AA1476" i="6"/>
  <c r="AA1475" i="6"/>
  <c r="AA1482" i="6"/>
  <c r="AA1472" i="6"/>
  <c r="AA1470" i="6"/>
  <c r="AA1493" i="6"/>
  <c r="AA1468" i="6"/>
  <c r="AA1467" i="6"/>
  <c r="AA1274" i="6"/>
  <c r="AA1264" i="6"/>
  <c r="AA1262" i="6"/>
  <c r="AA1260" i="6"/>
  <c r="AA1266" i="6"/>
  <c r="AA1256" i="6"/>
  <c r="AA1254" i="6"/>
  <c r="AA1277" i="6"/>
  <c r="AA1252" i="6"/>
  <c r="AA1251" i="6"/>
  <c r="AA1258" i="6"/>
  <c r="AA1269" i="6"/>
  <c r="AA1273" i="6"/>
  <c r="AA1261" i="6"/>
  <c r="AA1265" i="6"/>
  <c r="AA1279" i="6"/>
  <c r="AA1257" i="6"/>
  <c r="AA1271" i="6"/>
  <c r="AA1280" i="6"/>
  <c r="AA1263" i="6"/>
  <c r="AA1278" i="6"/>
  <c r="AA1276" i="6"/>
  <c r="AA1275" i="6"/>
  <c r="AA529" i="6"/>
  <c r="AA543" i="6"/>
  <c r="AA521" i="6"/>
  <c r="AA535" i="6"/>
  <c r="AA548" i="6"/>
  <c r="AA547" i="6"/>
  <c r="AA544" i="6"/>
  <c r="AA527" i="6"/>
  <c r="AA542" i="6"/>
  <c r="AA546" i="6"/>
  <c r="AA536" i="6"/>
  <c r="AA534" i="6"/>
  <c r="AA532" i="6"/>
  <c r="AA531" i="6"/>
  <c r="AA538" i="6"/>
  <c r="AA528" i="6"/>
  <c r="AA530" i="6"/>
  <c r="AA520" i="6"/>
  <c r="AA541" i="6"/>
  <c r="AA522" i="6"/>
  <c r="AA545" i="6"/>
  <c r="AA533" i="6"/>
  <c r="BF23" i="10"/>
  <c r="BC23" i="10"/>
  <c r="BF59" i="10"/>
  <c r="BC59" i="10"/>
  <c r="AA67" i="6"/>
  <c r="AA171" i="6"/>
  <c r="AA267" i="6"/>
  <c r="AA395" i="6"/>
  <c r="AA523" i="6"/>
  <c r="AA651" i="6"/>
  <c r="AA779" i="6"/>
  <c r="AA1035" i="6"/>
  <c r="AA1163" i="6"/>
  <c r="AA1291" i="6"/>
  <c r="AA1419" i="6"/>
  <c r="AA1547" i="6"/>
  <c r="AA1675" i="6"/>
  <c r="AA1803" i="6"/>
  <c r="AA12" i="6"/>
  <c r="AA180" i="6"/>
  <c r="AA348" i="6"/>
  <c r="AA524" i="6"/>
  <c r="AA692" i="6"/>
  <c r="AA1204" i="6"/>
  <c r="AA1372" i="6"/>
  <c r="AA1548" i="6"/>
  <c r="AA1716" i="6"/>
  <c r="AA205" i="6"/>
  <c r="AA461" i="6"/>
  <c r="AA717" i="6"/>
  <c r="AA973" i="6"/>
  <c r="AA1229" i="6"/>
  <c r="AA1485" i="6"/>
  <c r="AA1741" i="6"/>
  <c r="AA462" i="6"/>
  <c r="AA718" i="6"/>
  <c r="AA974" i="6"/>
  <c r="AA1230" i="6"/>
  <c r="AA1486" i="6"/>
  <c r="AA487" i="6"/>
  <c r="AA999" i="6"/>
  <c r="AA1511" i="6"/>
  <c r="AA56" i="6"/>
  <c r="AA568" i="6"/>
  <c r="AA1592" i="6"/>
  <c r="AA217" i="6"/>
  <c r="AA1241" i="6"/>
  <c r="AA1753" i="6"/>
  <c r="AA258" i="6"/>
  <c r="AA770" i="6"/>
  <c r="AA1282" i="6"/>
  <c r="AA186" i="6"/>
  <c r="AA209" i="6"/>
  <c r="AA197" i="6"/>
  <c r="AA201" i="6"/>
  <c r="AA215" i="6"/>
  <c r="AA189" i="6"/>
  <c r="AA193" i="6"/>
  <c r="AA207" i="6"/>
  <c r="AA185" i="6"/>
  <c r="AA199" i="6"/>
  <c r="AA214" i="6"/>
  <c r="AA212" i="6"/>
  <c r="AA211" i="6"/>
  <c r="AA208" i="6"/>
  <c r="AA191" i="6"/>
  <c r="AA210" i="6"/>
  <c r="AA200" i="6"/>
  <c r="AA198" i="6"/>
  <c r="AA196" i="6"/>
  <c r="AA202" i="6"/>
  <c r="AA192" i="6"/>
  <c r="AA190" i="6"/>
  <c r="AA213" i="6"/>
  <c r="AA188" i="6"/>
  <c r="AA187" i="6"/>
  <c r="AA988" i="6"/>
  <c r="AA880" i="6"/>
  <c r="AA863" i="6"/>
  <c r="AA878" i="6"/>
  <c r="AA876" i="6"/>
  <c r="AA882" i="6"/>
  <c r="AA872" i="6"/>
  <c r="AA855" i="6"/>
  <c r="AA870" i="6"/>
  <c r="AA868" i="6"/>
  <c r="AA867" i="6"/>
  <c r="AA874" i="6"/>
  <c r="AA864" i="6"/>
  <c r="AA862" i="6"/>
  <c r="AA885" i="6"/>
  <c r="AA866" i="6"/>
  <c r="AA856" i="6"/>
  <c r="AA877" i="6"/>
  <c r="AA858" i="6"/>
  <c r="AA881" i="6"/>
  <c r="AA873" i="6"/>
  <c r="AA861" i="6"/>
  <c r="AA865" i="6"/>
  <c r="AA879" i="6"/>
  <c r="AA721" i="6"/>
  <c r="AA709" i="6"/>
  <c r="AA713" i="6"/>
  <c r="AA727" i="6"/>
  <c r="AA705" i="6"/>
  <c r="AA719" i="6"/>
  <c r="AA728" i="6"/>
  <c r="AA711" i="6"/>
  <c r="AA726" i="6"/>
  <c r="AA724" i="6"/>
  <c r="AA723" i="6"/>
  <c r="AA730" i="6"/>
  <c r="AA720" i="6"/>
  <c r="AA703" i="6"/>
  <c r="AA722" i="6"/>
  <c r="AA712" i="6"/>
  <c r="AA710" i="6"/>
  <c r="AA733" i="6"/>
  <c r="AA708" i="6"/>
  <c r="AA707" i="6"/>
  <c r="AA714" i="6"/>
  <c r="AA704" i="6"/>
  <c r="AA725" i="6"/>
  <c r="C12" i="3"/>
  <c r="E12" i="3" s="1"/>
  <c r="C7" i="3"/>
  <c r="AA451" i="6"/>
  <c r="AA890" i="6"/>
  <c r="AA913" i="6"/>
  <c r="AA901" i="6"/>
  <c r="AA905" i="6"/>
  <c r="AA893" i="6"/>
  <c r="AA897" i="6"/>
  <c r="AA911" i="6"/>
  <c r="AA889" i="6"/>
  <c r="AA903" i="6"/>
  <c r="AA915" i="6"/>
  <c r="AA912" i="6"/>
  <c r="AA895" i="6"/>
  <c r="AA914" i="6"/>
  <c r="AA904" i="6"/>
  <c r="AA887" i="6"/>
  <c r="AA902" i="6"/>
  <c r="AA900" i="6"/>
  <c r="AA899" i="6"/>
  <c r="AA906" i="6"/>
  <c r="AA896" i="6"/>
  <c r="AA894" i="6"/>
  <c r="AA892" i="6"/>
  <c r="AA891" i="6"/>
  <c r="AA1786" i="6"/>
  <c r="AA1776" i="6"/>
  <c r="AA1772" i="6"/>
  <c r="AA1778" i="6"/>
  <c r="AA1770" i="6"/>
  <c r="AA1793" i="6"/>
  <c r="AA1797" i="6"/>
  <c r="AA1785" i="6"/>
  <c r="AA1789" i="6"/>
  <c r="AA1777" i="6"/>
  <c r="AA1791" i="6"/>
  <c r="AA1798" i="6"/>
  <c r="AA1790" i="6"/>
  <c r="AA1781" i="6"/>
  <c r="AA1769" i="6"/>
  <c r="AA1783" i="6"/>
  <c r="AA1796" i="6"/>
  <c r="AA1795" i="6"/>
  <c r="AA1782" i="6"/>
  <c r="AA1774" i="6"/>
  <c r="AA1773" i="6"/>
  <c r="AA1792" i="6"/>
  <c r="AA1775" i="6"/>
  <c r="AA1788" i="6"/>
  <c r="AA1787" i="6"/>
  <c r="X19" i="5"/>
  <c r="AC32" i="10" s="1"/>
  <c r="Y19" i="5"/>
  <c r="AA1013" i="6"/>
  <c r="AA1023" i="6"/>
  <c r="AA1027" i="6"/>
  <c r="BF26" i="10"/>
  <c r="BC26" i="10"/>
  <c r="AA75" i="6"/>
  <c r="AA283" i="6"/>
  <c r="AA411" i="6"/>
  <c r="AA539" i="6"/>
  <c r="AA795" i="6"/>
  <c r="AA1051" i="6"/>
  <c r="AA1307" i="6"/>
  <c r="AA1435" i="6"/>
  <c r="AA1563" i="6"/>
  <c r="AA1691" i="6"/>
  <c r="AA1819" i="6"/>
  <c r="AA28" i="6"/>
  <c r="AA204" i="6"/>
  <c r="AA540" i="6"/>
  <c r="AA716" i="6"/>
  <c r="AA884" i="6"/>
  <c r="AA1052" i="6"/>
  <c r="AA1564" i="6"/>
  <c r="AA1740" i="6"/>
  <c r="AA229" i="6"/>
  <c r="AA741" i="6"/>
  <c r="AA1253" i="6"/>
  <c r="AA502" i="6"/>
  <c r="AA1014" i="6"/>
  <c r="AA1270" i="6"/>
  <c r="AA1526" i="6"/>
  <c r="AA39" i="6"/>
  <c r="AA1063" i="6"/>
  <c r="AA1575" i="6"/>
  <c r="AA120" i="6"/>
  <c r="AA632" i="6"/>
  <c r="AA1144" i="6"/>
  <c r="BF53" i="10"/>
  <c r="BC53" i="10"/>
  <c r="AA281" i="6"/>
  <c r="AA793" i="6"/>
  <c r="AA1305" i="6"/>
  <c r="AA322" i="6"/>
  <c r="AA834" i="6"/>
  <c r="AA1346" i="6"/>
  <c r="AA570" i="6"/>
  <c r="AA560" i="6"/>
  <c r="AA558" i="6"/>
  <c r="AA556" i="6"/>
  <c r="AA562" i="6"/>
  <c r="AA552" i="6"/>
  <c r="AA550" i="6"/>
  <c r="AA573" i="6"/>
  <c r="AA554" i="6"/>
  <c r="AA577" i="6"/>
  <c r="AA565" i="6"/>
  <c r="AA569" i="6"/>
  <c r="AA557" i="6"/>
  <c r="AA561" i="6"/>
  <c r="AA575" i="6"/>
  <c r="AA553" i="6"/>
  <c r="AA567" i="6"/>
  <c r="AA580" i="6"/>
  <c r="AA579" i="6"/>
  <c r="AA576" i="6"/>
  <c r="AA559" i="6"/>
  <c r="AA574" i="6"/>
  <c r="AA572" i="6"/>
  <c r="AA571" i="6"/>
  <c r="AA378" i="6"/>
  <c r="AA389" i="6"/>
  <c r="AA370" i="6"/>
  <c r="AA393" i="6"/>
  <c r="AA381" i="6"/>
  <c r="AA385" i="6"/>
  <c r="AA399" i="6"/>
  <c r="AA373" i="6"/>
  <c r="AA377" i="6"/>
  <c r="AA391" i="6"/>
  <c r="AA369" i="6"/>
  <c r="AA383" i="6"/>
  <c r="AA392" i="6"/>
  <c r="AA375" i="6"/>
  <c r="AA390" i="6"/>
  <c r="AA388" i="6"/>
  <c r="AA387" i="6"/>
  <c r="AA394" i="6"/>
  <c r="AA384" i="6"/>
  <c r="AA382" i="6"/>
  <c r="AA380" i="6"/>
  <c r="AA379" i="6"/>
  <c r="AA240" i="6"/>
  <c r="AA223" i="6"/>
  <c r="AA238" i="6"/>
  <c r="AA236" i="6"/>
  <c r="AA242" i="6"/>
  <c r="AA232" i="6"/>
  <c r="AA230" i="6"/>
  <c r="AA228" i="6"/>
  <c r="AA227" i="6"/>
  <c r="AA234" i="6"/>
  <c r="AA224" i="6"/>
  <c r="AA222" i="6"/>
  <c r="AA245" i="6"/>
  <c r="AA226" i="6"/>
  <c r="AA216" i="6"/>
  <c r="AA237" i="6"/>
  <c r="AA218" i="6"/>
  <c r="AA241" i="6"/>
  <c r="AA233" i="6"/>
  <c r="AA221" i="6"/>
  <c r="AA225" i="6"/>
  <c r="AA239" i="6"/>
  <c r="AA1520" i="6"/>
  <c r="AA1503" i="6"/>
  <c r="AA1518" i="6"/>
  <c r="AA1516" i="6"/>
  <c r="AA1522" i="6"/>
  <c r="AA1512" i="6"/>
  <c r="AA1510" i="6"/>
  <c r="AA1508" i="6"/>
  <c r="AA1507" i="6"/>
  <c r="AA1514" i="6"/>
  <c r="AA1504" i="6"/>
  <c r="AA1502" i="6"/>
  <c r="AA1506" i="6"/>
  <c r="AA1496" i="6"/>
  <c r="AA1517" i="6"/>
  <c r="AA1498" i="6"/>
  <c r="AA1521" i="6"/>
  <c r="AA1513" i="6"/>
  <c r="AA1501" i="6"/>
  <c r="AA1505" i="6"/>
  <c r="AA1519" i="6"/>
  <c r="AA991" i="6"/>
  <c r="AA1006" i="6"/>
  <c r="AA1004" i="6"/>
  <c r="AA1000" i="6"/>
  <c r="AA983" i="6"/>
  <c r="AA998" i="6"/>
  <c r="AA996" i="6"/>
  <c r="AA995" i="6"/>
  <c r="AA1002" i="6"/>
  <c r="AA992" i="6"/>
  <c r="AA990" i="6"/>
  <c r="AA994" i="6"/>
  <c r="AA984" i="6"/>
  <c r="AA982" i="6"/>
  <c r="AA1005" i="6"/>
  <c r="AA980" i="6"/>
  <c r="AA979" i="6"/>
  <c r="AA986" i="6"/>
  <c r="AA978" i="6"/>
  <c r="AA1001" i="6"/>
  <c r="AA989" i="6"/>
  <c r="AA993" i="6"/>
  <c r="AA1007" i="6"/>
  <c r="AA981" i="6"/>
  <c r="AA1082" i="6"/>
  <c r="AA1072" i="6"/>
  <c r="AA1070" i="6"/>
  <c r="AA1093" i="6"/>
  <c r="AA1074" i="6"/>
  <c r="AA1097" i="6"/>
  <c r="AA1085" i="6"/>
  <c r="AA1089" i="6"/>
  <c r="AA1077" i="6"/>
  <c r="AA1081" i="6"/>
  <c r="AA1095" i="6"/>
  <c r="AA1069" i="6"/>
  <c r="AA1073" i="6"/>
  <c r="AA1087" i="6"/>
  <c r="AA1096" i="6"/>
  <c r="AA1079" i="6"/>
  <c r="AA1094" i="6"/>
  <c r="AA1092" i="6"/>
  <c r="AA1091" i="6"/>
  <c r="AA1098" i="6"/>
  <c r="AA1088" i="6"/>
  <c r="AA1071" i="6"/>
  <c r="AA1086" i="6"/>
  <c r="AA1084" i="6"/>
  <c r="AA1083" i="6"/>
  <c r="AA762" i="6"/>
  <c r="AA752" i="6"/>
  <c r="AA735" i="6"/>
  <c r="AA750" i="6"/>
  <c r="AA748" i="6"/>
  <c r="AA754" i="6"/>
  <c r="AA744" i="6"/>
  <c r="AA742" i="6"/>
  <c r="AA740" i="6"/>
  <c r="AA739" i="6"/>
  <c r="AA746" i="6"/>
  <c r="AA736" i="6"/>
  <c r="AA734" i="6"/>
  <c r="AA757" i="6"/>
  <c r="AA738" i="6"/>
  <c r="AA761" i="6"/>
  <c r="AA749" i="6"/>
  <c r="AA753" i="6"/>
  <c r="AA745" i="6"/>
  <c r="AA759" i="6"/>
  <c r="AA737" i="6"/>
  <c r="AA751" i="6"/>
  <c r="AA764" i="6"/>
  <c r="AA763" i="6"/>
  <c r="AA1402" i="6"/>
  <c r="AA1392" i="6"/>
  <c r="AA1375" i="6"/>
  <c r="AA1390" i="6"/>
  <c r="AA1388" i="6"/>
  <c r="AA1394" i="6"/>
  <c r="AA1384" i="6"/>
  <c r="AA1382" i="6"/>
  <c r="AA1380" i="6"/>
  <c r="AA1379" i="6"/>
  <c r="AA1386" i="6"/>
  <c r="AA1376" i="6"/>
  <c r="AA1374" i="6"/>
  <c r="AA1397" i="6"/>
  <c r="AA1378" i="6"/>
  <c r="AA1401" i="6"/>
  <c r="AA1389" i="6"/>
  <c r="AA1393" i="6"/>
  <c r="AA1385" i="6"/>
  <c r="AA1399" i="6"/>
  <c r="AA1373" i="6"/>
  <c r="AA1377" i="6"/>
  <c r="AA1391" i="6"/>
  <c r="AA1403" i="6"/>
  <c r="AP38" i="10"/>
  <c r="AS38" i="10"/>
  <c r="AA1233" i="6"/>
  <c r="AA1247" i="6"/>
  <c r="AA1221" i="6"/>
  <c r="AA1225" i="6"/>
  <c r="AA1239" i="6"/>
  <c r="AA1248" i="6"/>
  <c r="AA1231" i="6"/>
  <c r="AA1246" i="6"/>
  <c r="AA1250" i="6"/>
  <c r="AA1240" i="6"/>
  <c r="AA1223" i="6"/>
  <c r="AA1238" i="6"/>
  <c r="AA1236" i="6"/>
  <c r="AA1235" i="6"/>
  <c r="AA1242" i="6"/>
  <c r="AA1232" i="6"/>
  <c r="AA1234" i="6"/>
  <c r="AA1224" i="6"/>
  <c r="AA1222" i="6"/>
  <c r="AA1245" i="6"/>
  <c r="AA1220" i="6"/>
  <c r="U56" i="5" s="1"/>
  <c r="AA1226" i="6"/>
  <c r="AA1249" i="6"/>
  <c r="AA1237" i="6"/>
  <c r="AM38" i="10"/>
  <c r="BF21" i="10"/>
  <c r="BC21" i="10"/>
  <c r="AA91" i="6"/>
  <c r="AA195" i="6"/>
  <c r="AA299" i="6"/>
  <c r="AA555" i="6"/>
  <c r="AA683" i="6"/>
  <c r="AA939" i="6"/>
  <c r="AA1067" i="6"/>
  <c r="AA1195" i="6"/>
  <c r="AA1451" i="6"/>
  <c r="AA1579" i="6"/>
  <c r="AA1707" i="6"/>
  <c r="AA52" i="6"/>
  <c r="AA220" i="6"/>
  <c r="AA396" i="6"/>
  <c r="AA564" i="6"/>
  <c r="AA732" i="6"/>
  <c r="AA908" i="6"/>
  <c r="AA1076" i="6"/>
  <c r="AA1244" i="6"/>
  <c r="AA1420" i="6"/>
  <c r="AA1756" i="6"/>
  <c r="AA13" i="6"/>
  <c r="AA269" i="6"/>
  <c r="AA525" i="6"/>
  <c r="AA781" i="6"/>
  <c r="AA1037" i="6"/>
  <c r="AA1293" i="6"/>
  <c r="AA1549" i="6"/>
  <c r="AA14" i="6"/>
  <c r="AA526" i="6"/>
  <c r="AA1038" i="6"/>
  <c r="AA1294" i="6"/>
  <c r="AA615" i="6"/>
  <c r="AA1127" i="6"/>
  <c r="AA184" i="6"/>
  <c r="AA696" i="6"/>
  <c r="AA1208" i="6"/>
  <c r="AA1720" i="6"/>
  <c r="AA345" i="6"/>
  <c r="AA857" i="6"/>
  <c r="AA386" i="6"/>
  <c r="AA898" i="6"/>
  <c r="AA1410" i="6"/>
  <c r="Q4" i="5"/>
  <c r="W4" i="5" s="1"/>
  <c r="AB42" i="10" s="1"/>
  <c r="AA1766" i="6"/>
  <c r="D13" i="3"/>
  <c r="E13" i="3" s="1"/>
  <c r="AA1594" i="6"/>
  <c r="AA1605" i="6"/>
  <c r="AA1586" i="6"/>
  <c r="AA1609" i="6"/>
  <c r="AA1597" i="6"/>
  <c r="AA1601" i="6"/>
  <c r="AA1615" i="6"/>
  <c r="AA1589" i="6"/>
  <c r="AA1593" i="6"/>
  <c r="AA1607" i="6"/>
  <c r="AA1585" i="6"/>
  <c r="AA1599" i="6"/>
  <c r="AA1608" i="6"/>
  <c r="AA1591" i="6"/>
  <c r="AA1606" i="6"/>
  <c r="AA1604" i="6"/>
  <c r="AA1603" i="6"/>
  <c r="AA1610" i="6"/>
  <c r="AA1600" i="6"/>
  <c r="AA1598" i="6"/>
  <c r="AA1596" i="6"/>
  <c r="AA1595" i="6"/>
  <c r="M17" i="2"/>
  <c r="K13" i="5"/>
  <c r="R48" i="14" s="1"/>
  <c r="T48" i="14" s="1"/>
  <c r="N4" i="4"/>
  <c r="N12" i="4"/>
  <c r="N20" i="4"/>
  <c r="D14" i="3"/>
  <c r="M13" i="4"/>
  <c r="R3" i="5"/>
  <c r="R4" i="5"/>
  <c r="M7" i="4"/>
  <c r="M23" i="4"/>
  <c r="N9" i="4"/>
  <c r="N17" i="4"/>
  <c r="AA1617" i="6"/>
  <c r="AA1631" i="6"/>
  <c r="AA1644" i="6"/>
  <c r="AA1640" i="6"/>
  <c r="AA1623" i="6"/>
  <c r="AA1638" i="6"/>
  <c r="AA1636" i="6"/>
  <c r="AA1635" i="6"/>
  <c r="AA1642" i="6"/>
  <c r="AA1632" i="6"/>
  <c r="AA1630" i="6"/>
  <c r="AA1634" i="6"/>
  <c r="AA1624" i="6"/>
  <c r="AA1622" i="6"/>
  <c r="AA1645" i="6"/>
  <c r="AA1620" i="6"/>
  <c r="AA1619" i="6"/>
  <c r="AA1626" i="6"/>
  <c r="AA1616" i="6"/>
  <c r="AA1618" i="6"/>
  <c r="AA1641" i="6"/>
  <c r="AA1629" i="6"/>
  <c r="AA1633" i="6"/>
  <c r="AA1621" i="6"/>
  <c r="AA401" i="6"/>
  <c r="AA415" i="6"/>
  <c r="AA424" i="6"/>
  <c r="AA407" i="6"/>
  <c r="AA422" i="6"/>
  <c r="AA420" i="6"/>
  <c r="AA419" i="6"/>
  <c r="AA426" i="6"/>
  <c r="AA416" i="6"/>
  <c r="AA414" i="6"/>
  <c r="AA418" i="6"/>
  <c r="AA408" i="6"/>
  <c r="AA406" i="6"/>
  <c r="AA404" i="6"/>
  <c r="AA403" i="6"/>
  <c r="AA410" i="6"/>
  <c r="AA400" i="6"/>
  <c r="AA402" i="6"/>
  <c r="AA425" i="6"/>
  <c r="AA413" i="6"/>
  <c r="AA417" i="6"/>
  <c r="AA405" i="6"/>
  <c r="AA1821" i="6"/>
  <c r="AA1809" i="6"/>
  <c r="AA1823" i="6"/>
  <c r="AA1813" i="6"/>
  <c r="AA1801" i="6"/>
  <c r="AA1815" i="6"/>
  <c r="AA1828" i="6"/>
  <c r="AA1827" i="6"/>
  <c r="AA1805" i="6"/>
  <c r="AA1824" i="6"/>
  <c r="AA1807" i="6"/>
  <c r="AA1822" i="6"/>
  <c r="AA1826" i="6"/>
  <c r="AA1816" i="6"/>
  <c r="AA1799" i="6"/>
  <c r="AA1812" i="6"/>
  <c r="AA1811" i="6"/>
  <c r="AA1806" i="6"/>
  <c r="AA1814" i="6"/>
  <c r="AA1818" i="6"/>
  <c r="AA1808" i="6"/>
  <c r="AA1810" i="6"/>
  <c r="AA1800" i="6"/>
  <c r="AA1802" i="6"/>
  <c r="AA1825" i="6"/>
  <c r="AA1338" i="6"/>
  <c r="AA1328" i="6"/>
  <c r="AA1326" i="6"/>
  <c r="AA1324" i="6"/>
  <c r="AA1330" i="6"/>
  <c r="AA1320" i="6"/>
  <c r="AA1318" i="6"/>
  <c r="AA1341" i="6"/>
  <c r="AA1316" i="6"/>
  <c r="AA1315" i="6"/>
  <c r="AA1322" i="6"/>
  <c r="AA1312" i="6"/>
  <c r="AA1333" i="6"/>
  <c r="AA1314" i="6"/>
  <c r="AA1337" i="6"/>
  <c r="AA1325" i="6"/>
  <c r="AA1329" i="6"/>
  <c r="AA1321" i="6"/>
  <c r="AA1335" i="6"/>
  <c r="AA1313" i="6"/>
  <c r="AA1327" i="6"/>
  <c r="AA1342" i="6"/>
  <c r="AA1340" i="6"/>
  <c r="AA1339" i="6"/>
  <c r="X6" i="5"/>
  <c r="Y6" i="5"/>
  <c r="AA122" i="6"/>
  <c r="AA112" i="6"/>
  <c r="AA95" i="6"/>
  <c r="AA110" i="6"/>
  <c r="AA108" i="6"/>
  <c r="AA114" i="6"/>
  <c r="AA104" i="6"/>
  <c r="AA102" i="6"/>
  <c r="AA100" i="6"/>
  <c r="AA99" i="6"/>
  <c r="AA106" i="6"/>
  <c r="AA96" i="6"/>
  <c r="AA94" i="6"/>
  <c r="T29" i="5" s="1"/>
  <c r="W29" i="5" s="1"/>
  <c r="AA117" i="6"/>
  <c r="AA98" i="6"/>
  <c r="AA121" i="6"/>
  <c r="AA109" i="6"/>
  <c r="AA113" i="6"/>
  <c r="AA105" i="6"/>
  <c r="AA119" i="6"/>
  <c r="AA97" i="6"/>
  <c r="AA111" i="6"/>
  <c r="AA123" i="6"/>
  <c r="AA593" i="6"/>
  <c r="AA607" i="6"/>
  <c r="AA581" i="6"/>
  <c r="AA585" i="6"/>
  <c r="AA599" i="6"/>
  <c r="AA611" i="6"/>
  <c r="AA608" i="6"/>
  <c r="AA591" i="6"/>
  <c r="AA606" i="6"/>
  <c r="AA610" i="6"/>
  <c r="AA600" i="6"/>
  <c r="AA583" i="6"/>
  <c r="AA598" i="6"/>
  <c r="AA596" i="6"/>
  <c r="AA595" i="6"/>
  <c r="AA602" i="6"/>
  <c r="AA592" i="6"/>
  <c r="AA594" i="6"/>
  <c r="AA584" i="6"/>
  <c r="AA582" i="6"/>
  <c r="AA605" i="6"/>
  <c r="AA586" i="6"/>
  <c r="AA609" i="6"/>
  <c r="AA597" i="6"/>
  <c r="AA816" i="6"/>
  <c r="AA799" i="6"/>
  <c r="AA814" i="6"/>
  <c r="AA812" i="6"/>
  <c r="AA818" i="6"/>
  <c r="AA808" i="6"/>
  <c r="AA806" i="6"/>
  <c r="AA804" i="6"/>
  <c r="AA803" i="6"/>
  <c r="AA810" i="6"/>
  <c r="AA800" i="6"/>
  <c r="AA798" i="6"/>
  <c r="AA821" i="6"/>
  <c r="AA802" i="6"/>
  <c r="AA813" i="6"/>
  <c r="AA794" i="6"/>
  <c r="AA817" i="6"/>
  <c r="AA809" i="6"/>
  <c r="AA823" i="6"/>
  <c r="AA797" i="6"/>
  <c r="AA801" i="6"/>
  <c r="AA815" i="6"/>
  <c r="AA1530" i="6"/>
  <c r="AA1553" i="6"/>
  <c r="AA1541" i="6"/>
  <c r="AA1545" i="6"/>
  <c r="AA1533" i="6"/>
  <c r="AA1537" i="6"/>
  <c r="AA1551" i="6"/>
  <c r="AA1525" i="6"/>
  <c r="AA1529" i="6"/>
  <c r="AA1543" i="6"/>
  <c r="AA1552" i="6"/>
  <c r="AA1535" i="6"/>
  <c r="AA1554" i="6"/>
  <c r="AA1544" i="6"/>
  <c r="AA1527" i="6"/>
  <c r="AA1542" i="6"/>
  <c r="AA1540" i="6"/>
  <c r="AA1539" i="6"/>
  <c r="AA1546" i="6"/>
  <c r="AA1536" i="6"/>
  <c r="AA1534" i="6"/>
  <c r="AA1532" i="6"/>
  <c r="AA1531" i="6"/>
  <c r="AA1361" i="6"/>
  <c r="AA1349" i="6"/>
  <c r="AA1353" i="6"/>
  <c r="AA1367" i="6"/>
  <c r="AA1345" i="6"/>
  <c r="AA1359" i="6"/>
  <c r="AA1368" i="6"/>
  <c r="AA1351" i="6"/>
  <c r="AA1366" i="6"/>
  <c r="AA1364" i="6"/>
  <c r="AA1363" i="6"/>
  <c r="AA1370" i="6"/>
  <c r="AA1360" i="6"/>
  <c r="AA1343" i="6"/>
  <c r="AA1362" i="6"/>
  <c r="AA1352" i="6"/>
  <c r="AA1350" i="6"/>
  <c r="AA1348" i="6"/>
  <c r="AA1347" i="6"/>
  <c r="AA1354" i="6"/>
  <c r="AA1344" i="6"/>
  <c r="AA1365" i="6"/>
  <c r="AA250" i="6"/>
  <c r="AA273" i="6"/>
  <c r="AA261" i="6"/>
  <c r="AA265" i="6"/>
  <c r="AA253" i="6"/>
  <c r="AA257" i="6"/>
  <c r="AA271" i="6"/>
  <c r="AA249" i="6"/>
  <c r="AA263" i="6"/>
  <c r="AA276" i="6"/>
  <c r="AA275" i="6"/>
  <c r="AA272" i="6"/>
  <c r="AA255" i="6"/>
  <c r="AA274" i="6"/>
  <c r="AA264" i="6"/>
  <c r="AA247" i="6"/>
  <c r="AA262" i="6"/>
  <c r="AA260" i="6"/>
  <c r="AA266" i="6"/>
  <c r="AA256" i="6"/>
  <c r="AA254" i="6"/>
  <c r="AA252" i="6"/>
  <c r="AA251" i="6"/>
  <c r="X20" i="5"/>
  <c r="AC11" i="10" s="1"/>
  <c r="Y20" i="5"/>
  <c r="AA145" i="6"/>
  <c r="AA133" i="6"/>
  <c r="AA137" i="6"/>
  <c r="AA151" i="6"/>
  <c r="AA125" i="6"/>
  <c r="AA129" i="6"/>
  <c r="AA143" i="6"/>
  <c r="AA152" i="6"/>
  <c r="AA135" i="6"/>
  <c r="AA150" i="6"/>
  <c r="AA148" i="6"/>
  <c r="AA147" i="6"/>
  <c r="AA154" i="6"/>
  <c r="AA144" i="6"/>
  <c r="AA127" i="6"/>
  <c r="AA146" i="6"/>
  <c r="AA136" i="6"/>
  <c r="AA134" i="6"/>
  <c r="AA132" i="6"/>
  <c r="AA138" i="6"/>
  <c r="AA128" i="6"/>
  <c r="AA126" i="6"/>
  <c r="AA149" i="6"/>
  <c r="AA124" i="6"/>
  <c r="Y21" i="5"/>
  <c r="AV38" i="10"/>
  <c r="BF52" i="10"/>
  <c r="BC52" i="10"/>
  <c r="BF54" i="10"/>
  <c r="BC54" i="10"/>
  <c r="AA107" i="6"/>
  <c r="AA203" i="6"/>
  <c r="AA307" i="6"/>
  <c r="AA435" i="6"/>
  <c r="AA563" i="6"/>
  <c r="AA691" i="6"/>
  <c r="AA819" i="6"/>
  <c r="AA947" i="6"/>
  <c r="AA1075" i="6"/>
  <c r="AA1203" i="6"/>
  <c r="AA1331" i="6"/>
  <c r="AA1459" i="6"/>
  <c r="AA1587" i="6"/>
  <c r="AA76" i="6"/>
  <c r="AA244" i="6"/>
  <c r="AA412" i="6"/>
  <c r="AA588" i="6"/>
  <c r="AA756" i="6"/>
  <c r="AA924" i="6"/>
  <c r="AA1268" i="6"/>
  <c r="AA1612" i="6"/>
  <c r="AA1780" i="6"/>
  <c r="AA37" i="6"/>
  <c r="AA293" i="6"/>
  <c r="AA549" i="6"/>
  <c r="AA805" i="6"/>
  <c r="AA1317" i="6"/>
  <c r="AA54" i="6"/>
  <c r="AA566" i="6"/>
  <c r="AA822" i="6"/>
  <c r="AA1078" i="6"/>
  <c r="AA1334" i="6"/>
  <c r="AA1590" i="6"/>
  <c r="AA167" i="6"/>
  <c r="AA1191" i="6"/>
  <c r="AA248" i="6"/>
  <c r="AA760" i="6"/>
  <c r="AA1272" i="6"/>
  <c r="AA1784" i="6"/>
  <c r="AA409" i="6"/>
  <c r="AA921" i="6"/>
  <c r="AA450" i="6"/>
  <c r="AA962" i="6"/>
  <c r="AA1474" i="6"/>
  <c r="AA1765" i="6"/>
  <c r="AA1041" i="6"/>
  <c r="AA1055" i="6"/>
  <c r="AA1068" i="6"/>
  <c r="AA1064" i="6"/>
  <c r="AA1047" i="6"/>
  <c r="AA1062" i="6"/>
  <c r="AA1060" i="6"/>
  <c r="AA1059" i="6"/>
  <c r="AA1066" i="6"/>
  <c r="AA1056" i="6"/>
  <c r="AA1039" i="6"/>
  <c r="AA1054" i="6"/>
  <c r="AA1058" i="6"/>
  <c r="AA1048" i="6"/>
  <c r="AA1046" i="6"/>
  <c r="AA1044" i="6"/>
  <c r="AA1043" i="6"/>
  <c r="AA1050" i="6"/>
  <c r="AA1040" i="6"/>
  <c r="AA1042" i="6"/>
  <c r="AA1065" i="6"/>
  <c r="AA1053" i="6"/>
  <c r="AA1057" i="6"/>
  <c r="AA1045" i="6"/>
  <c r="AA698" i="6"/>
  <c r="AA688" i="6"/>
  <c r="AA686" i="6"/>
  <c r="AA684" i="6"/>
  <c r="AA690" i="6"/>
  <c r="AA680" i="6"/>
  <c r="AA678" i="6"/>
  <c r="AA701" i="6"/>
  <c r="AA676" i="6"/>
  <c r="AA675" i="6"/>
  <c r="AA682" i="6"/>
  <c r="AA693" i="6"/>
  <c r="AA674" i="6"/>
  <c r="AA697" i="6"/>
  <c r="AA685" i="6"/>
  <c r="AA689" i="6"/>
  <c r="AA681" i="6"/>
  <c r="AA695" i="6"/>
  <c r="AA673" i="6"/>
  <c r="AA687" i="6"/>
  <c r="AA702" i="6"/>
  <c r="AA700" i="6"/>
  <c r="AA699" i="6"/>
  <c r="AA1425" i="6"/>
  <c r="AA634" i="6"/>
  <c r="AA442" i="6"/>
  <c r="AA965" i="6"/>
  <c r="AA17" i="6"/>
  <c r="AA58" i="6"/>
  <c r="AA219" i="6"/>
  <c r="AA587" i="6"/>
  <c r="AA715" i="6"/>
  <c r="AA843" i="6"/>
  <c r="AA1355" i="6"/>
  <c r="AA1611" i="6"/>
  <c r="AA92" i="6"/>
  <c r="AA604" i="6"/>
  <c r="AA1116" i="6"/>
  <c r="AA1292" i="6"/>
  <c r="AA1628" i="6"/>
  <c r="AA1804" i="6"/>
  <c r="AA77" i="6"/>
  <c r="AA589" i="6"/>
  <c r="AA845" i="6"/>
  <c r="AA1101" i="6"/>
  <c r="AA1357" i="6"/>
  <c r="AA1613" i="6"/>
  <c r="AA78" i="6"/>
  <c r="AA334" i="6"/>
  <c r="AA1614" i="6"/>
  <c r="AA231" i="6"/>
  <c r="AA743" i="6"/>
  <c r="AA1255" i="6"/>
  <c r="AA1336" i="6"/>
  <c r="AA1105" i="6"/>
  <c r="AA1119" i="6"/>
  <c r="AA1128" i="6"/>
  <c r="AA1111" i="6"/>
  <c r="AA1126" i="6"/>
  <c r="AA1124" i="6"/>
  <c r="AA1123" i="6"/>
  <c r="AA1130" i="6"/>
  <c r="AA1120" i="6"/>
  <c r="AA1103" i="6"/>
  <c r="AA1118" i="6"/>
  <c r="AA1122" i="6"/>
  <c r="AA1112" i="6"/>
  <c r="AA1110" i="6"/>
  <c r="AA1108" i="6"/>
  <c r="AA1107" i="6"/>
  <c r="AA1114" i="6"/>
  <c r="AA1104" i="6"/>
  <c r="AA1106" i="6"/>
  <c r="AA1129" i="6"/>
  <c r="AA1117" i="6"/>
  <c r="AA1121" i="6"/>
  <c r="AA1109" i="6"/>
  <c r="AA985" i="6"/>
  <c r="AA1497" i="6"/>
  <c r="AA1026" i="6"/>
  <c r="AA1538" i="6"/>
  <c r="AI6" i="5"/>
  <c r="AJ6" i="5"/>
  <c r="AA1829" i="6"/>
  <c r="Q17" i="5"/>
  <c r="W17" i="5" s="1"/>
  <c r="AA826" i="6"/>
  <c r="AA849" i="6"/>
  <c r="AA837" i="6"/>
  <c r="AA841" i="6"/>
  <c r="AA829" i="6"/>
  <c r="AA833" i="6"/>
  <c r="AA847" i="6"/>
  <c r="AA825" i="6"/>
  <c r="AA839" i="6"/>
  <c r="AA854" i="6"/>
  <c r="AA852" i="6"/>
  <c r="AA851" i="6"/>
  <c r="AA848" i="6"/>
  <c r="AA831" i="6"/>
  <c r="AA850" i="6"/>
  <c r="AA840" i="6"/>
  <c r="AA838" i="6"/>
  <c r="AA836" i="6"/>
  <c r="AA835" i="6"/>
  <c r="AA842" i="6"/>
  <c r="AA832" i="6"/>
  <c r="AA830" i="6"/>
  <c r="AA853" i="6"/>
  <c r="AA828" i="6"/>
  <c r="AA827" i="6"/>
  <c r="AA1681" i="6"/>
  <c r="AA1695" i="6"/>
  <c r="AA1704" i="6"/>
  <c r="AA1687" i="6"/>
  <c r="AA1702" i="6"/>
  <c r="AA1700" i="6"/>
  <c r="AA1699" i="6"/>
  <c r="AA1706" i="6"/>
  <c r="AA1696" i="6"/>
  <c r="AA1679" i="6"/>
  <c r="AA1694" i="6"/>
  <c r="AA1698" i="6"/>
  <c r="AA1688" i="6"/>
  <c r="AA1686" i="6"/>
  <c r="AA1684" i="6"/>
  <c r="AA1683" i="6"/>
  <c r="AA1690" i="6"/>
  <c r="AA1680" i="6"/>
  <c r="AA1682" i="6"/>
  <c r="AA1705" i="6"/>
  <c r="AA1693" i="6"/>
  <c r="AA1697" i="6"/>
  <c r="AA1685" i="6"/>
  <c r="AA1750" i="6"/>
  <c r="AA1742" i="6"/>
  <c r="AA1757" i="6"/>
  <c r="AA1745" i="6"/>
  <c r="AA1759" i="6"/>
  <c r="AA1749" i="6"/>
  <c r="AA1768" i="6"/>
  <c r="AA1751" i="6"/>
  <c r="AA1764" i="6"/>
  <c r="AA1763" i="6"/>
  <c r="AA1760" i="6"/>
  <c r="AA1743" i="6"/>
  <c r="AA1762" i="6"/>
  <c r="AA1752" i="6"/>
  <c r="AA1748" i="6"/>
  <c r="AA1747" i="6"/>
  <c r="AA1754" i="6"/>
  <c r="AA1744" i="6"/>
  <c r="AA1746" i="6"/>
  <c r="AA1738" i="6"/>
  <c r="AA1761" i="6"/>
  <c r="AA1658" i="6"/>
  <c r="AA1648" i="6"/>
  <c r="AA1646" i="6"/>
  <c r="AA1669" i="6"/>
  <c r="AA1650" i="6"/>
  <c r="AA1673" i="6"/>
  <c r="AA1661" i="6"/>
  <c r="AA1665" i="6"/>
  <c r="AA1653" i="6"/>
  <c r="AA1657" i="6"/>
  <c r="AA1671" i="6"/>
  <c r="AA1649" i="6"/>
  <c r="AA1663" i="6"/>
  <c r="AA1672" i="6"/>
  <c r="AA1655" i="6"/>
  <c r="AA1670" i="6"/>
  <c r="AA1668" i="6"/>
  <c r="AA1667" i="6"/>
  <c r="AA1674" i="6"/>
  <c r="AA1664" i="6"/>
  <c r="AA1647" i="6"/>
  <c r="AA1662" i="6"/>
  <c r="AA1660" i="6"/>
  <c r="AA1659" i="6"/>
  <c r="AA785" i="6"/>
  <c r="AA773" i="6"/>
  <c r="AA777" i="6"/>
  <c r="AA791" i="6"/>
  <c r="AA765" i="6"/>
  <c r="AA769" i="6"/>
  <c r="AA783" i="6"/>
  <c r="AA792" i="6"/>
  <c r="AA775" i="6"/>
  <c r="AA790" i="6"/>
  <c r="AA788" i="6"/>
  <c r="AA787" i="6"/>
  <c r="AA784" i="6"/>
  <c r="AA767" i="6"/>
  <c r="AA786" i="6"/>
  <c r="AA776" i="6"/>
  <c r="AA774" i="6"/>
  <c r="AA772" i="6"/>
  <c r="AA771" i="6"/>
  <c r="AA778" i="6"/>
  <c r="AA768" i="6"/>
  <c r="AA766" i="6"/>
  <c r="AA789" i="6"/>
  <c r="AA1169" i="6"/>
  <c r="AA1183" i="6"/>
  <c r="AA1161" i="6"/>
  <c r="AA1175" i="6"/>
  <c r="AA1188" i="6"/>
  <c r="AA1187" i="6"/>
  <c r="AA1184" i="6"/>
  <c r="AA1167" i="6"/>
  <c r="AA1182" i="6"/>
  <c r="AA1186" i="6"/>
  <c r="AA1176" i="6"/>
  <c r="AA1159" i="6"/>
  <c r="AA1174" i="6"/>
  <c r="AA1172" i="6"/>
  <c r="AA1171" i="6"/>
  <c r="AA1178" i="6"/>
  <c r="AA1168" i="6"/>
  <c r="AA1170" i="6"/>
  <c r="AA1160" i="6"/>
  <c r="AA1181" i="6"/>
  <c r="AA1162" i="6"/>
  <c r="AA1185" i="6"/>
  <c r="AA1173" i="6"/>
  <c r="AA1584" i="6"/>
  <c r="AA1567" i="6"/>
  <c r="AA1582" i="6"/>
  <c r="AA1580" i="6"/>
  <c r="AA1576" i="6"/>
  <c r="AA1559" i="6"/>
  <c r="AA1574" i="6"/>
  <c r="AA1572" i="6"/>
  <c r="AA1571" i="6"/>
  <c r="AA1578" i="6"/>
  <c r="AA1568" i="6"/>
  <c r="AA1566" i="6"/>
  <c r="AA1570" i="6"/>
  <c r="AA1560" i="6"/>
  <c r="AA1558" i="6"/>
  <c r="AA1581" i="6"/>
  <c r="AA1556" i="6"/>
  <c r="AA1555" i="6"/>
  <c r="AA1562" i="6"/>
  <c r="AA1577" i="6"/>
  <c r="AA1565" i="6"/>
  <c r="AA1569" i="6"/>
  <c r="AA1583" i="6"/>
  <c r="AA1557" i="6"/>
  <c r="AA1456" i="6"/>
  <c r="AA1439" i="6"/>
  <c r="AA1454" i="6"/>
  <c r="AA1452" i="6"/>
  <c r="AA1458" i="6"/>
  <c r="AA1448" i="6"/>
  <c r="AA1446" i="6"/>
  <c r="AA1444" i="6"/>
  <c r="AA1443" i="6"/>
  <c r="AA1450" i="6"/>
  <c r="AA1440" i="6"/>
  <c r="AA1438" i="6"/>
  <c r="AA1461" i="6"/>
  <c r="AA1442" i="6"/>
  <c r="AA1453" i="6"/>
  <c r="AA1434" i="6"/>
  <c r="AA1457" i="6"/>
  <c r="AA1449" i="6"/>
  <c r="AA1463" i="6"/>
  <c r="AA1437" i="6"/>
  <c r="AA1441" i="6"/>
  <c r="AA1455" i="6"/>
  <c r="AA657" i="6"/>
  <c r="AA671" i="6"/>
  <c r="AA645" i="6"/>
  <c r="AA649" i="6"/>
  <c r="AA663" i="6"/>
  <c r="AA672" i="6"/>
  <c r="AA655" i="6"/>
  <c r="AA670" i="6"/>
  <c r="AA664" i="6"/>
  <c r="AA647" i="6"/>
  <c r="AA662" i="6"/>
  <c r="AA660" i="6"/>
  <c r="AA659" i="6"/>
  <c r="AA666" i="6"/>
  <c r="AA656" i="6"/>
  <c r="AA658" i="6"/>
  <c r="AA648" i="6"/>
  <c r="AA646" i="6"/>
  <c r="AA669" i="6"/>
  <c r="AA644" i="6"/>
  <c r="AA643" i="6"/>
  <c r="AA650" i="6"/>
  <c r="AA661" i="6"/>
  <c r="AA1722" i="6"/>
  <c r="AA1712" i="6"/>
  <c r="AA1710" i="6"/>
  <c r="AA1733" i="6"/>
  <c r="AA1708" i="6"/>
  <c r="AA1714" i="6"/>
  <c r="AA1737" i="6"/>
  <c r="AA1725" i="6"/>
  <c r="AA1729" i="6"/>
  <c r="AA1717" i="6"/>
  <c r="AA1721" i="6"/>
  <c r="AA1735" i="6"/>
  <c r="AA1709" i="6"/>
  <c r="AA1713" i="6"/>
  <c r="AA1727" i="6"/>
  <c r="AA1736" i="6"/>
  <c r="AA1719" i="6"/>
  <c r="AA1734" i="6"/>
  <c r="AA1732" i="6"/>
  <c r="AA1731" i="6"/>
  <c r="AA1728" i="6"/>
  <c r="AA1711" i="6"/>
  <c r="AA1726" i="6"/>
  <c r="AA1724" i="6"/>
  <c r="AA1723" i="6"/>
  <c r="AA506" i="6"/>
  <c r="AA496" i="6"/>
  <c r="AA494" i="6"/>
  <c r="AA517" i="6"/>
  <c r="AA492" i="6"/>
  <c r="AA498" i="6"/>
  <c r="AA509" i="6"/>
  <c r="AA490" i="6"/>
  <c r="AA513" i="6"/>
  <c r="AA501" i="6"/>
  <c r="AA505" i="6"/>
  <c r="AA519" i="6"/>
  <c r="AA493" i="6"/>
  <c r="AA497" i="6"/>
  <c r="AA511" i="6"/>
  <c r="AA489" i="6"/>
  <c r="T56" i="5" s="1"/>
  <c r="W56" i="5" s="1"/>
  <c r="AA503" i="6"/>
  <c r="AA518" i="6"/>
  <c r="AA516" i="6"/>
  <c r="AA515" i="6"/>
  <c r="AA512" i="6"/>
  <c r="AA495" i="6"/>
  <c r="AA510" i="6"/>
  <c r="AA508" i="6"/>
  <c r="AA507" i="6"/>
  <c r="AA314" i="6"/>
  <c r="AA337" i="6"/>
  <c r="AA325" i="6"/>
  <c r="AA329" i="6"/>
  <c r="AA317" i="6"/>
  <c r="AA321" i="6"/>
  <c r="AA335" i="6"/>
  <c r="AA309" i="6"/>
  <c r="AA313" i="6"/>
  <c r="AA327" i="6"/>
  <c r="AA336" i="6"/>
  <c r="AA319" i="6"/>
  <c r="AA328" i="6"/>
  <c r="AA311" i="6"/>
  <c r="AA326" i="6"/>
  <c r="AA324" i="6"/>
  <c r="AA323" i="6"/>
  <c r="AA330" i="6"/>
  <c r="AA320" i="6"/>
  <c r="AA318" i="6"/>
  <c r="AA316" i="6"/>
  <c r="AA315" i="6"/>
  <c r="AA465" i="6"/>
  <c r="AA479" i="6"/>
  <c r="AA488" i="6"/>
  <c r="AA471" i="6"/>
  <c r="AA486" i="6"/>
  <c r="AA484" i="6"/>
  <c r="AA483" i="6"/>
  <c r="AA480" i="6"/>
  <c r="AA463" i="6"/>
  <c r="AA478" i="6"/>
  <c r="AA482" i="6"/>
  <c r="AA472" i="6"/>
  <c r="AA470" i="6"/>
  <c r="AA468" i="6"/>
  <c r="AA467" i="6"/>
  <c r="AA474" i="6"/>
  <c r="AA464" i="6"/>
  <c r="AA466" i="6"/>
  <c r="AA477" i="6"/>
  <c r="AA481" i="6"/>
  <c r="AA469" i="6"/>
  <c r="Y25" i="5"/>
  <c r="BF46" i="10"/>
  <c r="BC46" i="10"/>
  <c r="AA27" i="6"/>
  <c r="AA235" i="6"/>
  <c r="AA347" i="6"/>
  <c r="AA475" i="6"/>
  <c r="AA603" i="6"/>
  <c r="AA731" i="6"/>
  <c r="AA859" i="6"/>
  <c r="AA987" i="6"/>
  <c r="AA1115" i="6"/>
  <c r="AA1243" i="6"/>
  <c r="AA1371" i="6"/>
  <c r="AA1499" i="6"/>
  <c r="AA1627" i="6"/>
  <c r="AA1755" i="6"/>
  <c r="AA116" i="6"/>
  <c r="AA284" i="6"/>
  <c r="AA460" i="6"/>
  <c r="AA628" i="6"/>
  <c r="AA796" i="6"/>
  <c r="AA972" i="6"/>
  <c r="AA1140" i="6"/>
  <c r="AA1308" i="6"/>
  <c r="AA1484" i="6"/>
  <c r="AA1652" i="6"/>
  <c r="AA1820" i="6"/>
  <c r="AA101" i="6"/>
  <c r="AA357" i="6"/>
  <c r="AA613" i="6"/>
  <c r="AA869" i="6"/>
  <c r="AA1125" i="6"/>
  <c r="AA1381" i="6"/>
  <c r="AA1637" i="6"/>
  <c r="AA118" i="6"/>
  <c r="AA374" i="6"/>
  <c r="AA886" i="6"/>
  <c r="AA1142" i="6"/>
  <c r="AA1398" i="6"/>
  <c r="AA1654" i="6"/>
  <c r="AA295" i="6"/>
  <c r="AA807" i="6"/>
  <c r="AA1319" i="6"/>
  <c r="AA376" i="6"/>
  <c r="AA888" i="6"/>
  <c r="AA1400" i="6"/>
  <c r="AA537" i="6"/>
  <c r="AA1049" i="6"/>
  <c r="AA1561" i="6"/>
  <c r="AA66" i="6"/>
  <c r="AA578" i="6"/>
  <c r="AA1090" i="6"/>
  <c r="AA1602" i="6"/>
  <c r="AA59" i="6"/>
  <c r="AA443" i="6"/>
  <c r="AA635" i="6"/>
  <c r="AA955" i="6"/>
  <c r="AA1019" i="6"/>
  <c r="AA60" i="6"/>
  <c r="AA444" i="6"/>
  <c r="AA636" i="6"/>
  <c r="AA956" i="6"/>
  <c r="AA1020" i="6"/>
  <c r="AA1404" i="6"/>
  <c r="AA21" i="6"/>
  <c r="AA1429" i="6"/>
  <c r="AA62" i="6"/>
  <c r="AA446" i="6"/>
  <c r="AA638" i="6"/>
  <c r="AA958" i="6"/>
  <c r="AA1022" i="6"/>
  <c r="AA1406" i="6"/>
  <c r="AA47" i="6"/>
  <c r="AA431" i="6"/>
  <c r="AA623" i="6"/>
  <c r="AA448" i="6"/>
  <c r="AA640" i="6"/>
  <c r="AA960" i="6"/>
  <c r="AA1024" i="6"/>
  <c r="AA1408" i="6"/>
  <c r="AA33" i="6"/>
  <c r="AA10" i="6"/>
  <c r="AA458" i="6"/>
  <c r="AA970" i="6"/>
  <c r="AA1034" i="6"/>
  <c r="AA1418" i="6"/>
  <c r="BF61" i="10"/>
  <c r="BC61" i="10"/>
  <c r="AI17" i="5"/>
  <c r="AJ17" i="5"/>
  <c r="AA1411" i="6"/>
  <c r="AA452" i="6"/>
  <c r="AA964" i="6"/>
  <c r="AA1028" i="6"/>
  <c r="AA1412" i="6"/>
  <c r="AA29" i="6"/>
  <c r="AA6" i="6"/>
  <c r="AA454" i="6"/>
  <c r="AA966" i="6"/>
  <c r="AA1030" i="6"/>
  <c r="AA1414" i="6"/>
  <c r="AA55" i="6"/>
  <c r="AA439" i="6"/>
  <c r="AA631" i="6"/>
  <c r="AA951" i="6"/>
  <c r="AA1015" i="6"/>
  <c r="AA8" i="6"/>
  <c r="AA456" i="6"/>
  <c r="AA968" i="6"/>
  <c r="AA1032" i="6"/>
  <c r="AA1416" i="6"/>
  <c r="AA41" i="6"/>
  <c r="AA617" i="6"/>
  <c r="AA18" i="6"/>
  <c r="AA1426" i="6"/>
  <c r="BF27" i="10"/>
  <c r="BC27" i="10"/>
  <c r="AJ4" i="5"/>
  <c r="AI4" i="5"/>
  <c r="AZ42" i="10" s="1"/>
  <c r="AA447" i="6"/>
  <c r="AA639" i="6"/>
  <c r="AA1407" i="6"/>
  <c r="AA16" i="6"/>
  <c r="AA976" i="6"/>
  <c r="AA1424" i="6"/>
  <c r="AA49" i="6"/>
  <c r="AA433" i="6"/>
  <c r="AA625" i="6"/>
  <c r="AA1009" i="6"/>
  <c r="AA26" i="6"/>
  <c r="BF47" i="10"/>
  <c r="BC47" i="10"/>
  <c r="BF60" i="10"/>
  <c r="BC60" i="10"/>
  <c r="BF24" i="10"/>
  <c r="BC24" i="10"/>
  <c r="BF44" i="10"/>
  <c r="BC44" i="10"/>
  <c r="BF51" i="10"/>
  <c r="BC51" i="10"/>
  <c r="AA19" i="6"/>
  <c r="AA1427" i="6"/>
  <c r="AA20" i="6"/>
  <c r="AA1428" i="6"/>
  <c r="AA45" i="6"/>
  <c r="AA429" i="6"/>
  <c r="AA621" i="6"/>
  <c r="AA22" i="6"/>
  <c r="AA1430" i="6"/>
  <c r="AA7" i="6"/>
  <c r="AA455" i="6"/>
  <c r="AA967" i="6"/>
  <c r="AA1031" i="6"/>
  <c r="AA1415" i="6"/>
  <c r="AA24" i="6"/>
  <c r="AA1432" i="6"/>
  <c r="AA57" i="6"/>
  <c r="AA441" i="6"/>
  <c r="AA633" i="6"/>
  <c r="AA953" i="6"/>
  <c r="AA1017" i="6"/>
  <c r="AA34" i="6"/>
  <c r="AJ25" i="5"/>
  <c r="AI25" i="5"/>
  <c r="BC11" i="10"/>
  <c r="BF11" i="10"/>
  <c r="K27" i="11"/>
  <c r="BF17" i="10"/>
  <c r="BC17" i="10"/>
  <c r="AA4" i="6"/>
  <c r="AA437" i="6"/>
  <c r="AA629" i="6"/>
  <c r="AA30" i="6"/>
  <c r="AA15" i="6"/>
  <c r="AA975" i="6"/>
  <c r="AA1423" i="6"/>
  <c r="AA32" i="6"/>
  <c r="AA449" i="6"/>
  <c r="AA641" i="6"/>
  <c r="AA961" i="6"/>
  <c r="AA1025" i="6"/>
  <c r="AA1409" i="6"/>
  <c r="AA42" i="6"/>
  <c r="AA618" i="6"/>
  <c r="AI22" i="5"/>
  <c r="AZ27" i="10" s="1"/>
  <c r="AJ22" i="5"/>
  <c r="BF32" i="10"/>
  <c r="H28" i="11" s="1"/>
  <c r="BC32" i="10"/>
  <c r="C28" i="11" s="1"/>
  <c r="K28" i="11"/>
  <c r="BF77" i="10"/>
  <c r="BC77" i="10"/>
  <c r="C29" i="11" s="1"/>
  <c r="BC50" i="10"/>
  <c r="BF50" i="10"/>
  <c r="BF20" i="10"/>
  <c r="G27" i="11" s="1"/>
  <c r="BC20" i="10"/>
  <c r="BF56" i="10"/>
  <c r="BC56" i="10"/>
  <c r="G29" i="11"/>
  <c r="H29" i="11"/>
  <c r="K29" i="11"/>
  <c r="BF29" i="10"/>
  <c r="BC29" i="10"/>
  <c r="BF57" i="10"/>
  <c r="BC57" i="10"/>
  <c r="BF22" i="10"/>
  <c r="BC22" i="10"/>
  <c r="AA35" i="6"/>
  <c r="AA36" i="6"/>
  <c r="AA612" i="6"/>
  <c r="AA61" i="6"/>
  <c r="AA445" i="6"/>
  <c r="AA637" i="6"/>
  <c r="AA957" i="6"/>
  <c r="AA1021" i="6"/>
  <c r="AA1405" i="6"/>
  <c r="AA38" i="6"/>
  <c r="AA614" i="6"/>
  <c r="AA23" i="6"/>
  <c r="AA1431" i="6"/>
  <c r="AA40" i="6"/>
  <c r="AA616" i="6"/>
  <c r="AA9" i="6"/>
  <c r="AA457" i="6"/>
  <c r="AA969" i="6"/>
  <c r="AA1033" i="6"/>
  <c r="AA1417" i="6"/>
  <c r="AA50" i="6"/>
  <c r="AA434" i="6"/>
  <c r="AA626" i="6"/>
  <c r="AA1010" i="6"/>
  <c r="R22" i="5"/>
  <c r="AI21" i="5"/>
  <c r="AJ21" i="5"/>
  <c r="AJ19" i="5"/>
  <c r="AI19" i="5"/>
  <c r="AZ32" i="10" s="1"/>
  <c r="AA428" i="6"/>
  <c r="AA620" i="6"/>
  <c r="AA5" i="6"/>
  <c r="AA453" i="6"/>
  <c r="AA1029" i="6"/>
  <c r="AA1413" i="6"/>
  <c r="AA46" i="6"/>
  <c r="AA430" i="6"/>
  <c r="AA622" i="6"/>
  <c r="AA31" i="6"/>
  <c r="AA48" i="6"/>
  <c r="AA432" i="6"/>
  <c r="AA624" i="6"/>
  <c r="AA1008" i="6"/>
  <c r="U30" i="5" s="1"/>
  <c r="AA977" i="6"/>
  <c r="AI5" i="5"/>
  <c r="AZ17" i="10" s="1"/>
  <c r="AJ5" i="5"/>
  <c r="BF42" i="10"/>
  <c r="BC42" i="10"/>
  <c r="AJ29" i="5"/>
  <c r="AI29" i="5"/>
  <c r="AI71" i="5"/>
  <c r="AJ35" i="5"/>
  <c r="AI35" i="5"/>
  <c r="AI64" i="5"/>
  <c r="AI28" i="5"/>
  <c r="AJ28" i="5"/>
  <c r="AI65" i="5"/>
  <c r="AI31" i="5"/>
  <c r="AB44" i="10"/>
  <c r="AJ77" i="5"/>
  <c r="AI77" i="5"/>
  <c r="AI61" i="5"/>
  <c r="AI76" i="5"/>
  <c r="AJ37" i="5"/>
  <c r="AI37" i="5"/>
  <c r="AI74" i="5"/>
  <c r="AI51" i="5"/>
  <c r="AB22" i="10"/>
  <c r="E7" i="3"/>
  <c r="E8" i="3"/>
  <c r="E6" i="3"/>
  <c r="E14" i="3"/>
  <c r="M15" i="4"/>
  <c r="M8" i="4"/>
  <c r="M24" i="4"/>
  <c r="M10" i="4"/>
  <c r="M18" i="4"/>
  <c r="M16" i="4"/>
  <c r="M3" i="4"/>
  <c r="M11" i="4"/>
  <c r="M19" i="4"/>
  <c r="N17" i="2"/>
  <c r="N18" i="2"/>
  <c r="N19" i="2"/>
  <c r="G28" i="11" l="1"/>
  <c r="C27" i="11"/>
  <c r="U28" i="5"/>
  <c r="U37" i="5"/>
  <c r="U34" i="5"/>
  <c r="U32" i="5"/>
  <c r="U36" i="5"/>
  <c r="U35" i="5"/>
  <c r="U33" i="5"/>
  <c r="AO38" i="10"/>
  <c r="AU38" i="10"/>
  <c r="AR38" i="10"/>
  <c r="AL38" i="10"/>
  <c r="AF38" i="10"/>
  <c r="AI38" i="10"/>
  <c r="BG32" i="10"/>
  <c r="BD32" i="10"/>
  <c r="AI17" i="10"/>
  <c r="AL17" i="10"/>
  <c r="AF17" i="10"/>
  <c r="AO17" i="10"/>
  <c r="AR17" i="10"/>
  <c r="AU17" i="10"/>
  <c r="X30" i="5"/>
  <c r="Y30" i="5"/>
  <c r="T53" i="5"/>
  <c r="W53" i="5" s="1"/>
  <c r="AB57" i="10" s="1"/>
  <c r="T51" i="5"/>
  <c r="W51" i="5" s="1"/>
  <c r="T52" i="5"/>
  <c r="W52" i="5" s="1"/>
  <c r="AB56" i="10" s="1"/>
  <c r="AI56" i="10" s="1"/>
  <c r="N13" i="5"/>
  <c r="M13" i="5"/>
  <c r="AU11" i="10"/>
  <c r="AF11" i="10"/>
  <c r="AI11" i="10"/>
  <c r="AR11" i="10"/>
  <c r="AL11" i="10"/>
  <c r="AO11" i="10"/>
  <c r="T68" i="5"/>
  <c r="W68" i="5" s="1"/>
  <c r="AB53" i="10" s="1"/>
  <c r="AI53" i="10" s="1"/>
  <c r="T69" i="5"/>
  <c r="W69" i="5" s="1"/>
  <c r="AB52" i="10" s="1"/>
  <c r="T62" i="5"/>
  <c r="W62" i="5" s="1"/>
  <c r="AB59" i="10" s="1"/>
  <c r="AI59" i="10" s="1"/>
  <c r="T65" i="5"/>
  <c r="W65" i="5" s="1"/>
  <c r="T66" i="5"/>
  <c r="W66" i="5" s="1"/>
  <c r="AB55" i="10" s="1"/>
  <c r="AF55" i="10" s="1"/>
  <c r="U26" i="5"/>
  <c r="T64" i="5"/>
  <c r="W64" i="5" s="1"/>
  <c r="T63" i="5"/>
  <c r="W63" i="5" s="1"/>
  <c r="AB60" i="10" s="1"/>
  <c r="AI60" i="10" s="1"/>
  <c r="T67" i="5"/>
  <c r="W67" i="5" s="1"/>
  <c r="AB54" i="10" s="1"/>
  <c r="AI54" i="10" s="1"/>
  <c r="T79" i="5"/>
  <c r="W79" i="5" s="1"/>
  <c r="AB26" i="10" s="1"/>
  <c r="AL26" i="10" s="1"/>
  <c r="U29" i="5"/>
  <c r="U39" i="5"/>
  <c r="T28" i="5"/>
  <c r="W28" i="5" s="1"/>
  <c r="T35" i="5"/>
  <c r="W35" i="5" s="1"/>
  <c r="X4" i="5"/>
  <c r="Y4" i="5"/>
  <c r="BG11" i="10"/>
  <c r="BD11" i="10"/>
  <c r="AI32" i="10"/>
  <c r="AR32" i="10"/>
  <c r="AL32" i="10"/>
  <c r="AU32" i="10"/>
  <c r="AF32" i="10"/>
  <c r="AO32" i="10"/>
  <c r="Y17" i="5"/>
  <c r="BD27" i="10"/>
  <c r="BG27" i="10"/>
  <c r="T73" i="5"/>
  <c r="W73" i="5" s="1"/>
  <c r="AB29" i="10" s="1"/>
  <c r="T31" i="5"/>
  <c r="W31" i="5" s="1"/>
  <c r="T43" i="5"/>
  <c r="W43" i="5" s="1"/>
  <c r="AB23" i="10" s="1"/>
  <c r="AU23" i="10" s="1"/>
  <c r="T54" i="5"/>
  <c r="W54" i="5" s="1"/>
  <c r="AB24" i="10" s="1"/>
  <c r="AO24" i="10" s="1"/>
  <c r="T32" i="5"/>
  <c r="W32" i="5" s="1"/>
  <c r="T33" i="5"/>
  <c r="W33" i="5" s="1"/>
  <c r="AB21" i="10" s="1"/>
  <c r="AU21" i="10" s="1"/>
  <c r="T36" i="5"/>
  <c r="W36" i="5" s="1"/>
  <c r="T37" i="5"/>
  <c r="W37" i="5" s="1"/>
  <c r="T34" i="5"/>
  <c r="W34" i="5" s="1"/>
  <c r="AB20" i="10" s="1"/>
  <c r="X22" i="5"/>
  <c r="Y22" i="5"/>
  <c r="H27" i="11"/>
  <c r="AJ11" i="10"/>
  <c r="AM11" i="10"/>
  <c r="AS11" i="10"/>
  <c r="AV11" i="10"/>
  <c r="AG11" i="10"/>
  <c r="AP11" i="10"/>
  <c r="U51" i="5"/>
  <c r="U53" i="5"/>
  <c r="U52" i="5"/>
  <c r="T58" i="5"/>
  <c r="W58" i="5" s="1"/>
  <c r="AB50" i="10" s="1"/>
  <c r="AL50" i="10" s="1"/>
  <c r="T59" i="5"/>
  <c r="W59" i="5" s="1"/>
  <c r="AB51" i="10" s="1"/>
  <c r="AL51" i="10" s="1"/>
  <c r="U78" i="5"/>
  <c r="U59" i="5"/>
  <c r="U72" i="5"/>
  <c r="U74" i="5"/>
  <c r="X3" i="5"/>
  <c r="Y3" i="5"/>
  <c r="AI42" i="10"/>
  <c r="AF42" i="10"/>
  <c r="AR42" i="10"/>
  <c r="AU42" i="10"/>
  <c r="AO42" i="10"/>
  <c r="AL42" i="10"/>
  <c r="U73" i="5"/>
  <c r="U31" i="5"/>
  <c r="U61" i="5"/>
  <c r="U76" i="5"/>
  <c r="U71" i="5"/>
  <c r="X79" i="5"/>
  <c r="AC26" i="10" s="1"/>
  <c r="T72" i="5"/>
  <c r="W72" i="5" s="1"/>
  <c r="AB47" i="10" s="1"/>
  <c r="U58" i="5"/>
  <c r="T74" i="5"/>
  <c r="W74" i="5" s="1"/>
  <c r="T78" i="5"/>
  <c r="W78" i="5" s="1"/>
  <c r="AB61" i="10" s="1"/>
  <c r="AF61" i="10" s="1"/>
  <c r="AG32" i="10"/>
  <c r="AV32" i="10"/>
  <c r="AS32" i="10"/>
  <c r="AP32" i="10"/>
  <c r="AM32" i="10"/>
  <c r="AJ32" i="10"/>
  <c r="T71" i="5"/>
  <c r="W71" i="5" s="1"/>
  <c r="U77" i="5"/>
  <c r="T61" i="5"/>
  <c r="W61" i="5" s="1"/>
  <c r="U43" i="5"/>
  <c r="BD17" i="10"/>
  <c r="BG17" i="10"/>
  <c r="BG42" i="10"/>
  <c r="BD42" i="10"/>
  <c r="X56" i="5"/>
  <c r="AC44" i="10" s="1"/>
  <c r="Y56" i="5"/>
  <c r="Y5" i="5"/>
  <c r="T76" i="5"/>
  <c r="W76" i="5" s="1"/>
  <c r="T77" i="5"/>
  <c r="W77" i="5" s="1"/>
  <c r="U64" i="5"/>
  <c r="U54" i="5"/>
  <c r="U68" i="5"/>
  <c r="U63" i="5"/>
  <c r="U67" i="5"/>
  <c r="U62" i="5"/>
  <c r="U65" i="5"/>
  <c r="U66" i="5"/>
  <c r="U69" i="5"/>
  <c r="AL27" i="10"/>
  <c r="AI27" i="10"/>
  <c r="AO27" i="10"/>
  <c r="AF27" i="10"/>
  <c r="AU27" i="10"/>
  <c r="AR27" i="10"/>
  <c r="AS17" i="10"/>
  <c r="AJ17" i="10"/>
  <c r="AV17" i="10"/>
  <c r="AM17" i="10"/>
  <c r="AG17" i="10"/>
  <c r="AP17" i="10"/>
  <c r="AU53" i="10"/>
  <c r="AL53" i="10"/>
  <c r="AL61" i="10"/>
  <c r="AI53" i="5"/>
  <c r="AZ57" i="10" s="1"/>
  <c r="AJ58" i="5"/>
  <c r="AI58" i="5"/>
  <c r="AZ50" i="10" s="1"/>
  <c r="AI36" i="5"/>
  <c r="AZ46" i="10" s="1"/>
  <c r="AJ36" i="5"/>
  <c r="AL44" i="10"/>
  <c r="AI44" i="10"/>
  <c r="AR44" i="10"/>
  <c r="AU44" i="10"/>
  <c r="AO44" i="10"/>
  <c r="AF44" i="10"/>
  <c r="AL47" i="10"/>
  <c r="AF47" i="10"/>
  <c r="AU26" i="10"/>
  <c r="AF26" i="10"/>
  <c r="AO26" i="10"/>
  <c r="AO57" i="10"/>
  <c r="AL57" i="10"/>
  <c r="AR57" i="10"/>
  <c r="AF57" i="10"/>
  <c r="AU57" i="10"/>
  <c r="AI57" i="10"/>
  <c r="AU50" i="10"/>
  <c r="AI59" i="5"/>
  <c r="AZ51" i="10" s="1"/>
  <c r="AI54" i="5"/>
  <c r="AZ24" i="10" s="1"/>
  <c r="AI69" i="5"/>
  <c r="AZ52" i="10" s="1"/>
  <c r="AI33" i="5"/>
  <c r="AZ21" i="10" s="1"/>
  <c r="AJ33" i="5"/>
  <c r="AI73" i="5"/>
  <c r="AZ29" i="10" s="1"/>
  <c r="AI51" i="10"/>
  <c r="AO51" i="10"/>
  <c r="AR51" i="10"/>
  <c r="AI24" i="10"/>
  <c r="AR24" i="10"/>
  <c r="AO52" i="10"/>
  <c r="AL52" i="10"/>
  <c r="AI52" i="10"/>
  <c r="AU52" i="10"/>
  <c r="AR52" i="10"/>
  <c r="AF52" i="10"/>
  <c r="AF21" i="10"/>
  <c r="AI21" i="10"/>
  <c r="AR21" i="10"/>
  <c r="AI30" i="5"/>
  <c r="AJ30" i="5"/>
  <c r="AI78" i="5"/>
  <c r="AZ61" i="10" s="1"/>
  <c r="AI32" i="5"/>
  <c r="AZ77" i="10" s="1"/>
  <c r="AJ32" i="5"/>
  <c r="AO55" i="10"/>
  <c r="AI63" i="5"/>
  <c r="AZ60" i="10" s="1"/>
  <c r="AI67" i="5"/>
  <c r="AZ54" i="10" s="1"/>
  <c r="AI68" i="5"/>
  <c r="AZ53" i="10" s="1"/>
  <c r="AJ39" i="5"/>
  <c r="AI39" i="5"/>
  <c r="AZ22" i="10" s="1"/>
  <c r="AI34" i="5"/>
  <c r="AZ20" i="10" s="1"/>
  <c r="AJ34" i="5"/>
  <c r="AO60" i="10"/>
  <c r="I28" i="11" s="1"/>
  <c r="AL60" i="10"/>
  <c r="AF60" i="10"/>
  <c r="AR60" i="10"/>
  <c r="AO23" i="10"/>
  <c r="AF23" i="10"/>
  <c r="AI23" i="10"/>
  <c r="AL23" i="10"/>
  <c r="AL54" i="10"/>
  <c r="AO54" i="10"/>
  <c r="AU54" i="10"/>
  <c r="AL59" i="10"/>
  <c r="AO29" i="10"/>
  <c r="AL29" i="10"/>
  <c r="AI29" i="10"/>
  <c r="AF29" i="10"/>
  <c r="AR29" i="10"/>
  <c r="AU29" i="10"/>
  <c r="AI66" i="5"/>
  <c r="AZ55" i="10" s="1"/>
  <c r="AI52" i="5"/>
  <c r="AZ56" i="10" s="1"/>
  <c r="AO56" i="10"/>
  <c r="AU56" i="10"/>
  <c r="AL56" i="10"/>
  <c r="AF56" i="10"/>
  <c r="AJ43" i="5"/>
  <c r="AI43" i="5"/>
  <c r="AZ23" i="10" s="1"/>
  <c r="AI62" i="5"/>
  <c r="AZ59" i="10" s="1"/>
  <c r="AI22" i="10"/>
  <c r="AO22" i="10"/>
  <c r="AU22" i="10"/>
  <c r="AR22" i="10"/>
  <c r="AL22" i="10"/>
  <c r="AF22" i="10"/>
  <c r="AU20" i="10"/>
  <c r="AR20" i="10"/>
  <c r="AI20" i="10"/>
  <c r="AL20" i="10"/>
  <c r="K7" i="11"/>
  <c r="K21" i="11"/>
  <c r="AO20" i="10"/>
  <c r="AF20" i="10"/>
  <c r="AI56" i="5"/>
  <c r="AZ44" i="10" s="1"/>
  <c r="AI72" i="5"/>
  <c r="AZ47" i="10" s="1"/>
  <c r="AI79" i="5"/>
  <c r="AZ26" i="10" s="1"/>
  <c r="L32" i="1"/>
  <c r="L31" i="1"/>
  <c r="L30" i="1"/>
  <c r="L29" i="1"/>
  <c r="L28" i="1"/>
  <c r="L27" i="1"/>
  <c r="L26" i="1"/>
  <c r="L25" i="1"/>
  <c r="L24" i="1"/>
  <c r="L23" i="1"/>
  <c r="L22" i="1"/>
  <c r="G12" i="8" l="1"/>
  <c r="BG59" i="10"/>
  <c r="BD59" i="10"/>
  <c r="X76" i="5"/>
  <c r="Y76" i="5"/>
  <c r="G7" i="8"/>
  <c r="C7" i="8"/>
  <c r="AB46" i="10"/>
  <c r="Y33" i="5"/>
  <c r="X33" i="5"/>
  <c r="AC21" i="10" s="1"/>
  <c r="BD21" i="10"/>
  <c r="BG21" i="10"/>
  <c r="Y29" i="5"/>
  <c r="X29" i="5"/>
  <c r="BG60" i="10"/>
  <c r="BD60" i="10"/>
  <c r="C12" i="8"/>
  <c r="X35" i="5"/>
  <c r="Y35" i="5"/>
  <c r="BG56" i="10"/>
  <c r="BD56" i="10"/>
  <c r="AF59" i="10"/>
  <c r="AF54" i="10"/>
  <c r="AR23" i="10"/>
  <c r="AL55" i="10"/>
  <c r="BG61" i="10"/>
  <c r="BD61" i="10"/>
  <c r="AO21" i="10"/>
  <c r="AL24" i="10"/>
  <c r="AF51" i="10"/>
  <c r="BG51" i="10"/>
  <c r="BD51" i="10"/>
  <c r="AF50" i="10"/>
  <c r="AR26" i="10"/>
  <c r="AF53" i="10"/>
  <c r="X68" i="5"/>
  <c r="AC53" i="10" s="1"/>
  <c r="Y68" i="5"/>
  <c r="X58" i="5"/>
  <c r="AC50" i="10" s="1"/>
  <c r="Y58" i="5"/>
  <c r="Y31" i="5"/>
  <c r="X31" i="5"/>
  <c r="X52" i="5"/>
  <c r="AC56" i="10" s="1"/>
  <c r="Y52" i="5"/>
  <c r="G14" i="8"/>
  <c r="C8" i="8"/>
  <c r="G8" i="8"/>
  <c r="AB77" i="10"/>
  <c r="C14" i="8"/>
  <c r="X36" i="5"/>
  <c r="AC46" i="10" s="1"/>
  <c r="Y36" i="5"/>
  <c r="X77" i="5"/>
  <c r="Y77" i="5"/>
  <c r="C6" i="8"/>
  <c r="AC42" i="10"/>
  <c r="Y32" i="5"/>
  <c r="X32" i="5"/>
  <c r="AC77" i="10" s="1"/>
  <c r="BG53" i="10"/>
  <c r="BD53" i="10"/>
  <c r="X78" i="5"/>
  <c r="AC61" i="10" s="1"/>
  <c r="Y78" i="5"/>
  <c r="X67" i="5"/>
  <c r="AC54" i="10" s="1"/>
  <c r="Y67" i="5"/>
  <c r="X61" i="5"/>
  <c r="Y61" i="5"/>
  <c r="BG26" i="10"/>
  <c r="BD26" i="10"/>
  <c r="Y54" i="5"/>
  <c r="X54" i="5"/>
  <c r="AC24" i="10" s="1"/>
  <c r="X64" i="5"/>
  <c r="Y64" i="5"/>
  <c r="G6" i="8"/>
  <c r="X62" i="5"/>
  <c r="AC59" i="10" s="1"/>
  <c r="Y62" i="5"/>
  <c r="BD23" i="10"/>
  <c r="BG23" i="10"/>
  <c r="X63" i="5"/>
  <c r="AC60" i="10" s="1"/>
  <c r="Y63" i="5"/>
  <c r="K14" i="11"/>
  <c r="AU59" i="10"/>
  <c r="BG57" i="10"/>
  <c r="BD57" i="10"/>
  <c r="Y73" i="5"/>
  <c r="X73" i="5"/>
  <c r="AC29" i="10" s="1"/>
  <c r="X69" i="5"/>
  <c r="AC52" i="10" s="1"/>
  <c r="Y69" i="5"/>
  <c r="X51" i="5"/>
  <c r="Y51" i="5"/>
  <c r="BG44" i="10"/>
  <c r="BD44" i="10"/>
  <c r="AR56" i="10"/>
  <c r="AR59" i="10"/>
  <c r="AR54" i="10"/>
  <c r="AU60" i="10"/>
  <c r="AI55" i="10"/>
  <c r="AL21" i="10"/>
  <c r="AU24" i="10"/>
  <c r="G14" i="11" s="1"/>
  <c r="BD29" i="10"/>
  <c r="BG29" i="10"/>
  <c r="AR50" i="10"/>
  <c r="AI26" i="10"/>
  <c r="G21" i="11" s="1"/>
  <c r="AO47" i="10"/>
  <c r="AO53" i="10"/>
  <c r="AO61" i="10"/>
  <c r="Y66" i="5"/>
  <c r="X66" i="5"/>
  <c r="AC55" i="10" s="1"/>
  <c r="AV26" i="10"/>
  <c r="AP26" i="10"/>
  <c r="AG26" i="10"/>
  <c r="AJ26" i="10"/>
  <c r="AM26" i="10"/>
  <c r="AS26" i="10"/>
  <c r="Y72" i="5"/>
  <c r="X72" i="5"/>
  <c r="AC47" i="10" s="1"/>
  <c r="AC27" i="10"/>
  <c r="C13" i="8"/>
  <c r="G13" i="8"/>
  <c r="X37" i="5"/>
  <c r="D8" i="8" s="1"/>
  <c r="E8" i="8" s="1"/>
  <c r="Y37" i="5"/>
  <c r="X71" i="5"/>
  <c r="Y71" i="5"/>
  <c r="BG54" i="10"/>
  <c r="BD54" i="10"/>
  <c r="BG52" i="10"/>
  <c r="BD52" i="10"/>
  <c r="BG46" i="10"/>
  <c r="BD46" i="10"/>
  <c r="AR61" i="10"/>
  <c r="BG77" i="10"/>
  <c r="BD77" i="10"/>
  <c r="D29" i="11" s="1"/>
  <c r="E29" i="11" s="1"/>
  <c r="BG24" i="10"/>
  <c r="BD24" i="10"/>
  <c r="BG50" i="10"/>
  <c r="BD50" i="10"/>
  <c r="AM44" i="10"/>
  <c r="AS44" i="10"/>
  <c r="AG44" i="10"/>
  <c r="AP44" i="10"/>
  <c r="AV44" i="10"/>
  <c r="AJ44" i="10"/>
  <c r="BG55" i="10"/>
  <c r="BD55" i="10"/>
  <c r="BG20" i="10"/>
  <c r="BD20" i="10"/>
  <c r="D27" i="11" s="1"/>
  <c r="E27" i="11" s="1"/>
  <c r="AR55" i="10"/>
  <c r="AU51" i="10"/>
  <c r="AI50" i="10"/>
  <c r="AR47" i="10"/>
  <c r="X53" i="5"/>
  <c r="AC57" i="10" s="1"/>
  <c r="Y53" i="5"/>
  <c r="BD47" i="10"/>
  <c r="BG47" i="10"/>
  <c r="AO59" i="10"/>
  <c r="BG22" i="10"/>
  <c r="BD22" i="10"/>
  <c r="AU55" i="10"/>
  <c r="AF24" i="10"/>
  <c r="C21" i="11" s="1"/>
  <c r="AO50" i="10"/>
  <c r="AI47" i="10"/>
  <c r="AI61" i="10"/>
  <c r="X74" i="5"/>
  <c r="Y74" i="5"/>
  <c r="X34" i="5"/>
  <c r="AC20" i="10" s="1"/>
  <c r="Y34" i="5"/>
  <c r="AU61" i="10"/>
  <c r="AU47" i="10"/>
  <c r="AR53" i="10"/>
  <c r="Y65" i="5"/>
  <c r="X65" i="5"/>
  <c r="Y43" i="5"/>
  <c r="X43" i="5"/>
  <c r="AC23" i="10" s="1"/>
  <c r="Y79" i="5"/>
  <c r="X59" i="5"/>
  <c r="AC51" i="10" s="1"/>
  <c r="Y59" i="5"/>
  <c r="X39" i="5"/>
  <c r="AC22" i="10" s="1"/>
  <c r="Y39" i="5"/>
  <c r="X26" i="5"/>
  <c r="Y26" i="5"/>
  <c r="X28" i="5"/>
  <c r="Y28" i="5"/>
  <c r="I27" i="11"/>
  <c r="I29" i="11"/>
  <c r="C7" i="11"/>
  <c r="C14" i="11"/>
  <c r="G7" i="1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D28" i="11" l="1"/>
  <c r="E28" i="11" s="1"/>
  <c r="D7" i="8"/>
  <c r="E7" i="8" s="1"/>
  <c r="D14" i="8"/>
  <c r="E14" i="8" s="1"/>
  <c r="D13" i="8"/>
  <c r="E13" i="8" s="1"/>
  <c r="D12" i="8"/>
  <c r="E12" i="8" s="1"/>
  <c r="AM46" i="10"/>
  <c r="AJ46" i="10"/>
  <c r="AV46" i="10"/>
  <c r="AS46" i="10"/>
  <c r="AG46" i="10"/>
  <c r="AP46" i="10"/>
  <c r="AJ54" i="10"/>
  <c r="AV54" i="10"/>
  <c r="AP54" i="10"/>
  <c r="AG54" i="10"/>
  <c r="AS54" i="10"/>
  <c r="AM54" i="10"/>
  <c r="AV23" i="10"/>
  <c r="AS23" i="10"/>
  <c r="AJ23" i="10"/>
  <c r="AG23" i="10"/>
  <c r="AM23" i="10"/>
  <c r="AP23" i="10"/>
  <c r="D6" i="8"/>
  <c r="E6" i="8" s="1"/>
  <c r="AV52" i="10"/>
  <c r="AP52" i="10"/>
  <c r="AM52" i="10"/>
  <c r="AS52" i="10"/>
  <c r="AG52" i="10"/>
  <c r="AJ52" i="10"/>
  <c r="AS27" i="10"/>
  <c r="AG27" i="10"/>
  <c r="AV27" i="10"/>
  <c r="AJ27" i="10"/>
  <c r="AP27" i="10"/>
  <c r="AM27" i="10"/>
  <c r="AM60" i="10"/>
  <c r="AJ60" i="10"/>
  <c r="AS60" i="10"/>
  <c r="AP60" i="10"/>
  <c r="AV60" i="10"/>
  <c r="AG60" i="10"/>
  <c r="AG24" i="10"/>
  <c r="AM24" i="10"/>
  <c r="AV24" i="10"/>
  <c r="AP24" i="10"/>
  <c r="AS24" i="10"/>
  <c r="AJ24" i="10"/>
  <c r="AM42" i="10"/>
  <c r="AJ42" i="10"/>
  <c r="AG42" i="10"/>
  <c r="AP42" i="10"/>
  <c r="AV42" i="10"/>
  <c r="AS42" i="10"/>
  <c r="AF77" i="10"/>
  <c r="C23" i="11" s="1"/>
  <c r="K16" i="11"/>
  <c r="AL77" i="10"/>
  <c r="C9" i="11" s="1"/>
  <c r="AU77" i="10"/>
  <c r="G16" i="11" s="1"/>
  <c r="AR77" i="10"/>
  <c r="C16" i="11" s="1"/>
  <c r="AI77" i="10"/>
  <c r="G23" i="11" s="1"/>
  <c r="K9" i="11"/>
  <c r="AO77" i="10"/>
  <c r="G9" i="11" s="1"/>
  <c r="K23" i="11"/>
  <c r="AV20" i="10"/>
  <c r="AG20" i="10"/>
  <c r="AS20" i="10"/>
  <c r="AM20" i="10"/>
  <c r="AP20" i="10"/>
  <c r="AJ20" i="10"/>
  <c r="AV47" i="10"/>
  <c r="AG47" i="10"/>
  <c r="AM47" i="10"/>
  <c r="AP47" i="10"/>
  <c r="AS47" i="10"/>
  <c r="AJ47" i="10"/>
  <c r="AG55" i="10"/>
  <c r="AM55" i="10"/>
  <c r="AP55" i="10"/>
  <c r="AV55" i="10"/>
  <c r="AJ55" i="10"/>
  <c r="AS55" i="10"/>
  <c r="AG29" i="10"/>
  <c r="AM29" i="10"/>
  <c r="AP29" i="10"/>
  <c r="AS29" i="10"/>
  <c r="AJ29" i="10"/>
  <c r="AV29" i="10"/>
  <c r="AS61" i="10"/>
  <c r="AJ61" i="10"/>
  <c r="AM61" i="10"/>
  <c r="AV61" i="10"/>
  <c r="AP61" i="10"/>
  <c r="AG61" i="10"/>
  <c r="AP50" i="10"/>
  <c r="AG50" i="10"/>
  <c r="AJ50" i="10"/>
  <c r="AS50" i="10"/>
  <c r="AM50" i="10"/>
  <c r="AV50" i="10"/>
  <c r="AI46" i="10"/>
  <c r="G22" i="11" s="1"/>
  <c r="K8" i="11"/>
  <c r="AF46" i="10"/>
  <c r="C22" i="11" s="1"/>
  <c r="AO46" i="10"/>
  <c r="G8" i="11" s="1"/>
  <c r="AU46" i="10"/>
  <c r="G15" i="11" s="1"/>
  <c r="AL46" i="10"/>
  <c r="C8" i="11" s="1"/>
  <c r="K15" i="11"/>
  <c r="K22" i="11"/>
  <c r="AR46" i="10"/>
  <c r="C15" i="11" s="1"/>
  <c r="AG53" i="10"/>
  <c r="AP53" i="10"/>
  <c r="AM53" i="10"/>
  <c r="AV53" i="10"/>
  <c r="AJ53" i="10"/>
  <c r="AS53" i="10"/>
  <c r="AJ22" i="10"/>
  <c r="AV22" i="10"/>
  <c r="AS22" i="10"/>
  <c r="AG22" i="10"/>
  <c r="AP22" i="10"/>
  <c r="AM22" i="10"/>
  <c r="AS51" i="10"/>
  <c r="AV51" i="10"/>
  <c r="AP51" i="10"/>
  <c r="AJ51" i="10"/>
  <c r="AG51" i="10"/>
  <c r="AM51" i="10"/>
  <c r="AM57" i="10"/>
  <c r="AV57" i="10"/>
  <c r="AJ57" i="10"/>
  <c r="AP57" i="10"/>
  <c r="AG57" i="10"/>
  <c r="AS57" i="10"/>
  <c r="AJ59" i="10"/>
  <c r="AG59" i="10"/>
  <c r="AM59" i="10"/>
  <c r="AV59" i="10"/>
  <c r="AP59" i="10"/>
  <c r="AS59" i="10"/>
  <c r="AV77" i="10"/>
  <c r="AP77" i="10"/>
  <c r="AM77" i="10"/>
  <c r="AJ77" i="10"/>
  <c r="AS77" i="10"/>
  <c r="AG77" i="10"/>
  <c r="AP56" i="10"/>
  <c r="AG56" i="10"/>
  <c r="AJ56" i="10"/>
  <c r="AM56" i="10"/>
  <c r="AV56" i="10"/>
  <c r="AS56" i="10"/>
  <c r="AG21" i="10"/>
  <c r="AJ21" i="10"/>
  <c r="AV21" i="10"/>
  <c r="AP21" i="10"/>
  <c r="AM21" i="10"/>
  <c r="AS21" i="10"/>
  <c r="H14" i="11" l="1"/>
  <c r="I14" i="11" s="1"/>
  <c r="D16" i="11"/>
  <c r="H16" i="11"/>
  <c r="D15" i="11"/>
  <c r="E15" i="11" s="1"/>
  <c r="H21" i="11"/>
  <c r="I21" i="11" s="1"/>
  <c r="H15" i="11"/>
  <c r="I15" i="11" s="1"/>
  <c r="H23" i="11"/>
  <c r="I23" i="11" s="1"/>
  <c r="H7" i="11"/>
  <c r="I7" i="11" s="1"/>
  <c r="H8" i="11"/>
  <c r="I8" i="11" s="1"/>
  <c r="D23" i="11"/>
  <c r="E23" i="11" s="1"/>
  <c r="D7" i="11"/>
  <c r="E7" i="11" s="1"/>
  <c r="E16" i="11"/>
  <c r="D22" i="11"/>
  <c r="E22" i="11" s="1"/>
  <c r="D9" i="11"/>
  <c r="E9" i="11" s="1"/>
  <c r="H9" i="11"/>
  <c r="I9" i="11" s="1"/>
  <c r="D14" i="11"/>
  <c r="E14" i="11" s="1"/>
  <c r="I16" i="11"/>
  <c r="H22" i="11"/>
  <c r="I22" i="11" s="1"/>
  <c r="D21" i="11"/>
  <c r="E21" i="11" s="1"/>
  <c r="D8" i="11"/>
  <c r="E8" i="11" s="1"/>
</calcChain>
</file>

<file path=xl/sharedStrings.xml><?xml version="1.0" encoding="utf-8"?>
<sst xmlns="http://schemas.openxmlformats.org/spreadsheetml/2006/main" count="15426" uniqueCount="2868">
  <si>
    <t>Boro</t>
  </si>
  <si>
    <t>SIP name</t>
  </si>
  <si>
    <t>Street</t>
  </si>
  <si>
    <t>Count Location</t>
  </si>
  <si>
    <t>BikeID</t>
  </si>
  <si>
    <t>URL of Treatment</t>
  </si>
  <si>
    <t>Facility Type</t>
  </si>
  <si>
    <t xml:space="preserve"> Class</t>
  </si>
  <si>
    <t>Before - After</t>
  </si>
  <si>
    <t>Before Weekday</t>
  </si>
  <si>
    <t>After Weekday</t>
  </si>
  <si>
    <t>Weekday Change</t>
  </si>
  <si>
    <t>Greenway</t>
  </si>
  <si>
    <t>I</t>
  </si>
  <si>
    <t>Tremont Ave</t>
  </si>
  <si>
    <t>3 Ave and Monterey Ave</t>
  </si>
  <si>
    <t>http://dotvgisweb/SIPTracker/#/project-detail/708/treatment-detail/862</t>
  </si>
  <si>
    <t>Sharrows</t>
  </si>
  <si>
    <t>III</t>
  </si>
  <si>
    <t>Sept 2015 - Sept 2017</t>
  </si>
  <si>
    <t>Jerome and Walton</t>
  </si>
  <si>
    <t>http://dotvgisweb/SIPTracker/#/project-detail/708/treatment-detail/861</t>
  </si>
  <si>
    <t>Standard</t>
  </si>
  <si>
    <t>Marmion and Southern Blvd</t>
  </si>
  <si>
    <t>Bruckner Blvd, Hunts Pt to Longwood Ave</t>
  </si>
  <si>
    <t>Bruckner Blvd</t>
  </si>
  <si>
    <t>Tiffany Street and Longwood Ave</t>
  </si>
  <si>
    <t>http://dotvgisweb/SIPTracker/#/project-detail/1285/treatment-detail/4832</t>
  </si>
  <si>
    <t>Protected Path</t>
  </si>
  <si>
    <t>June 2015 - June 2017</t>
  </si>
  <si>
    <t>Bartow Ave</t>
  </si>
  <si>
    <t>Co-op City Blvd and Hutchinson Pkwy</t>
  </si>
  <si>
    <t>http://dotvgisweb/SIPTracker/#/project-detail/700/treatment-detail/784</t>
  </si>
  <si>
    <t>II</t>
  </si>
  <si>
    <t>Sept 2012 - Sept 2017</t>
  </si>
  <si>
    <t>B</t>
  </si>
  <si>
    <t>Lafayette Avenue Buffered Bike Lane and Traffic Calming</t>
  </si>
  <si>
    <t>Lafayette Ave</t>
  </si>
  <si>
    <t>btw Cumberland St and Carlton Av</t>
  </si>
  <si>
    <t>http://dotvgisweb/SIPTracker/#/project-detail/699/treatment-detail/780</t>
  </si>
  <si>
    <t>May 2015 - May 2017</t>
  </si>
  <si>
    <t>Knickerbocker Ave, Irving Ave</t>
  </si>
  <si>
    <t>Irving Ave</t>
  </si>
  <si>
    <t>btw Gates Ave and Palmetto St</t>
  </si>
  <si>
    <t>http://dotvgisweb/SIPTracker/#/project-detail/673/treatment-detail/642</t>
  </si>
  <si>
    <t>Jefferson Cornelia Hancock</t>
  </si>
  <si>
    <t>Jefferson Ave</t>
  </si>
  <si>
    <t>Knickerbocker Ave and Irving Ave</t>
  </si>
  <si>
    <t>August 2015 - August 2016</t>
  </si>
  <si>
    <t>Hancock St</t>
  </si>
  <si>
    <t>http://dotvgisweb/SIPTracker/#/project-detail/722/treatment-detail/867</t>
  </si>
  <si>
    <t>August 2015 - August 2017</t>
  </si>
  <si>
    <t>Knickerbocker Ave</t>
  </si>
  <si>
    <t>Van Siclen Ave</t>
  </si>
  <si>
    <t>btw Seaview and Belt Pkwy</t>
  </si>
  <si>
    <t>http://dotvgisweb/SIPTracker/#/project-detail/662/treatment-detail/1194</t>
  </si>
  <si>
    <t>July 2016 - July 2017</t>
  </si>
  <si>
    <t>Argyle, Rugby</t>
  </si>
  <si>
    <t>Argyle Rd</t>
  </si>
  <si>
    <t>btw Beverly Rd and Albemarle Rd</t>
  </si>
  <si>
    <t>http://dotvgisweb/SIPTracker/#/project-detail/758/treatment-detail/1207</t>
  </si>
  <si>
    <t>June 2016 - June 2017</t>
  </si>
  <si>
    <t>Rugby Rd</t>
  </si>
  <si>
    <t>http://dotvgisweb/SIPTracker/#/project-detail/758/treatment-detail/1209</t>
  </si>
  <si>
    <t>Bond St</t>
  </si>
  <si>
    <t>Curbside</t>
  </si>
  <si>
    <t>Ave V</t>
  </si>
  <si>
    <t>Kimball St and Ryder St</t>
  </si>
  <si>
    <t>http://dotvgisweb/SIPTracker/#/project-detail/612/treatment-detail/432</t>
  </si>
  <si>
    <t>Hendrickson Pl</t>
  </si>
  <si>
    <t>Hendrickson St and Flatbush Ave</t>
  </si>
  <si>
    <t>http://dotvgisweb/SIPTracker/#/project-detail/612/treatment-detail/436</t>
  </si>
  <si>
    <t>Q</t>
  </si>
  <si>
    <t>M</t>
  </si>
  <si>
    <t>UES Crosstown</t>
  </si>
  <si>
    <t>E 70th St</t>
  </si>
  <si>
    <t>2nd Ave and 3rd Ave</t>
  </si>
  <si>
    <t>http://dotvgisweb/SIPTracker/#/project-detail/707/treatment-detail/855</t>
  </si>
  <si>
    <t>Madison Ave and 5th Ave</t>
  </si>
  <si>
    <t>E 71st St</t>
  </si>
  <si>
    <t>E 77th St</t>
  </si>
  <si>
    <t>E 78th St</t>
  </si>
  <si>
    <t>Amsterdam Ave 72-110</t>
  </si>
  <si>
    <t>Amsterdam Ave</t>
  </si>
  <si>
    <t>Amsterdam Ave and 86th St</t>
  </si>
  <si>
    <t>http://dotvgisweb/SIPTracker/#/project-detail/992/treatment-detail/2435</t>
  </si>
  <si>
    <t>Uptown Count 2015 - 2017</t>
  </si>
  <si>
    <t>1st Ave, E 124th St</t>
  </si>
  <si>
    <t>E 124th St</t>
  </si>
  <si>
    <t>1st Ave and 2nd Ave</t>
  </si>
  <si>
    <t>http://dotvgisweb/SIPTracker/#/project-detail/753/treatment-detail/1102</t>
  </si>
  <si>
    <t>8th St</t>
  </si>
  <si>
    <t>E 8th St</t>
  </si>
  <si>
    <t>btw University Pl and Greene St</t>
  </si>
  <si>
    <t>http://dotvgisweb/SIPTracker/#/project-detail/1454/treatment-detail/5465</t>
  </si>
  <si>
    <t>August 2016 - August 2017</t>
  </si>
  <si>
    <t>6th Ave</t>
  </si>
  <si>
    <t>6th Ave 8-33</t>
  </si>
  <si>
    <t>W 27th and W 28th St</t>
  </si>
  <si>
    <t>July 2014 - July 2017</t>
  </si>
  <si>
    <t>Union Square</t>
  </si>
  <si>
    <t>Union Square E</t>
  </si>
  <si>
    <t>16th and 17th St</t>
  </si>
  <si>
    <t>http://dotvgisweb/SIPTracker/#/project-detail/587/treatment-detail/306</t>
  </si>
  <si>
    <t>7th Ave Times Sq</t>
  </si>
  <si>
    <t>7th Ave</t>
  </si>
  <si>
    <t>7th Ave at 50th St</t>
  </si>
  <si>
    <t>http://dotvgisweb/SIPTracker/#/project-detail/1136/treatment-detail/4219</t>
  </si>
  <si>
    <t>Midtown Ave 2015 - 2017</t>
  </si>
  <si>
    <t>2nd Ave 105-84</t>
  </si>
  <si>
    <t>2nd Ave</t>
  </si>
  <si>
    <t>2nd Ave and 86th St</t>
  </si>
  <si>
    <t>http://dotvgisweb/SIPTracker/#/project-detail/937/treatment-detail/5008</t>
  </si>
  <si>
    <t>Chrystie St</t>
  </si>
  <si>
    <t>Canal St and Hester St</t>
  </si>
  <si>
    <t>http://dotvgisweb/SIPTracker/#/project-detail/1273/treatment-detail/4763</t>
  </si>
  <si>
    <t>July 2015 - July 2017</t>
  </si>
  <si>
    <t>1st Ave</t>
  </si>
  <si>
    <t>50th and 51st</t>
  </si>
  <si>
    <t>http://dotvgisweb/SIPTracker/#/project-detail/1274/treatment-detail/4767</t>
  </si>
  <si>
    <t>Shore Blvd</t>
  </si>
  <si>
    <t>Astoria Pk S and Ditmars Blvd</t>
  </si>
  <si>
    <t>http://dotvgisweb/SIPTracker/#/project-detail/1284/treatment-detail/4823</t>
  </si>
  <si>
    <t>July 2015 - July 2016</t>
  </si>
  <si>
    <t>31st Ave</t>
  </si>
  <si>
    <t>57th and 58th St</t>
  </si>
  <si>
    <t>http://dotvgisweb/SIPTracker/#/project-detail/813/treatment-detail/1517</t>
  </si>
  <si>
    <t>20th Ave</t>
  </si>
  <si>
    <t>19th St and 20th St</t>
  </si>
  <si>
    <t>http://dotvgisweb/SIPTracker/#/project-detail/590/treatment-detail/314</t>
  </si>
  <si>
    <t>April 2016 - April 2017</t>
  </si>
  <si>
    <t>Ridgewood</t>
  </si>
  <si>
    <t>BK</t>
  </si>
  <si>
    <t>Greenpoint Ave Bridge</t>
  </si>
  <si>
    <t>Bridge</t>
  </si>
  <si>
    <t>http://dotvgisweb/SIPTracker/#/project-detail/954/treatment-detail/2214</t>
  </si>
  <si>
    <t>June 2014 - June 2016</t>
  </si>
  <si>
    <t>QN</t>
  </si>
  <si>
    <t>Honeywell St Bridge</t>
  </si>
  <si>
    <t>http://dotvgisweb/SIPTracker/#/project-detail/1007/treatment-detail/2478</t>
  </si>
  <si>
    <t>April 2015 - April 2016, 2018</t>
  </si>
  <si>
    <t>Ocean Ave</t>
  </si>
  <si>
    <t>Woodruff Av - Parkside Av</t>
  </si>
  <si>
    <t>http://dotvgisweb/SIPTracker/#/project-detail/1229/treatment-detail/3839</t>
  </si>
  <si>
    <t>May 2014 - May 2016</t>
  </si>
  <si>
    <t>Seaview, E 102 St, Shore Pkwy</t>
  </si>
  <si>
    <t>E 108 St</t>
  </si>
  <si>
    <t>Flatlands 5 St - Flatlands 6 St</t>
  </si>
  <si>
    <t>N/A</t>
  </si>
  <si>
    <t>http://dotvgisweb/SIPTracker/#/project-detail/983</t>
  </si>
  <si>
    <t>May 2015 - May 2016</t>
  </si>
  <si>
    <t>Union St - Sackett St</t>
  </si>
  <si>
    <t>http://dotvgisweb/SIPTracker/#/project-detail/952/treatment-detail/2199</t>
  </si>
  <si>
    <t>April 2014 - April 2016</t>
  </si>
  <si>
    <t>Williamsburg Bridge Access</t>
  </si>
  <si>
    <t>Delancey St N</t>
  </si>
  <si>
    <t>Pitt St - Bialystoker Pl</t>
  </si>
  <si>
    <t>http://dotvgisweb/SIPTracker/#/project-detail/957/treatment-detail/2227</t>
  </si>
  <si>
    <t>October 2014 - October 2016</t>
  </si>
  <si>
    <t>MN</t>
  </si>
  <si>
    <t>Ft George Hill</t>
  </si>
  <si>
    <t>Ft George Ave</t>
  </si>
  <si>
    <t>Dyckman St</t>
  </si>
  <si>
    <t>http://dotvgisweb/SIPTracker/#/project-detail/1000/treatment-detail/2457</t>
  </si>
  <si>
    <t>High Bridge connections</t>
  </si>
  <si>
    <t>Edgecombe Ave</t>
  </si>
  <si>
    <t>W 158 St - W 159 St</t>
  </si>
  <si>
    <t>http://dotvgisweb/SIPTracker/#/project-detail/680/treatment-detail/687</t>
  </si>
  <si>
    <t>June 2015 - May 2016</t>
  </si>
  <si>
    <t>W 158 St</t>
  </si>
  <si>
    <t>Riverside - Edward Morgan</t>
  </si>
  <si>
    <t>http://dotvgisweb/SIPTracker/#/project-detail/680/treatment-detail/688</t>
  </si>
  <si>
    <t>W 170 St</t>
  </si>
  <si>
    <t>Broadway - Fort Washington</t>
  </si>
  <si>
    <t>http://dotvgisweb/SipTracker/#/project-detail/680/treatment-detail/686</t>
  </si>
  <si>
    <t>Nicholas - Audubon</t>
  </si>
  <si>
    <t>1 Ave, E 49 St to E 55 St</t>
  </si>
  <si>
    <t>1 Ave</t>
  </si>
  <si>
    <t>E 49 St - E 55 St</t>
  </si>
  <si>
    <t>SI</t>
  </si>
  <si>
    <t>Clove Rd</t>
  </si>
  <si>
    <t>W Raleigh Dr - Martling Av</t>
  </si>
  <si>
    <t>http://dotvgisweb/SIPTracker/#/project-detail/940/treatment-detail/2112</t>
  </si>
  <si>
    <t>Bard Av - Greenway Dr</t>
  </si>
  <si>
    <t>http://dotvgisweb/SIPTracker/#/project-detail/940/treatment-detail/2113</t>
  </si>
  <si>
    <t>Vernon</t>
  </si>
  <si>
    <t>Vernon Blvd</t>
  </si>
  <si>
    <t>45 Ave - 44 Dr</t>
  </si>
  <si>
    <t>http://dotvgisweb/SIPTracker/#/project-detail/1320/treatment-detail/5087</t>
  </si>
  <si>
    <t>I,II</t>
  </si>
  <si>
    <t>Sept 2013 - Aug 2016</t>
  </si>
  <si>
    <t>Sept 2013 - Aug 2015</t>
  </si>
  <si>
    <t>Queens Boulevard Phase 1</t>
  </si>
  <si>
    <t>Queens Boulevard</t>
  </si>
  <si>
    <t>51 St - 52 St</t>
  </si>
  <si>
    <t>http://dotvgisweb/SIPTracker/#/project-detail/853/treatment-detail/1685</t>
  </si>
  <si>
    <t>April 2015 - April 2016</t>
  </si>
  <si>
    <t>59-60 St</t>
  </si>
  <si>
    <t>66 - 67 St</t>
  </si>
  <si>
    <t>East New York / Brownsville</t>
  </si>
  <si>
    <t>Pitkin Ave</t>
  </si>
  <si>
    <t>Snediker - Hinsdale</t>
  </si>
  <si>
    <t>http://dotvgisweb/SIPTracker/#/project-detail/1027/treatment-detail/2561</t>
  </si>
  <si>
    <t>Sept 2013 - Sept 2016</t>
  </si>
  <si>
    <t>BX</t>
  </si>
  <si>
    <t>W 170 St High Bridge</t>
  </si>
  <si>
    <t>University Ave</t>
  </si>
  <si>
    <t>Sept 2014 - Sept 2016</t>
  </si>
  <si>
    <t>170 St - Merriam Ave</t>
  </si>
  <si>
    <t>http://dotvgisweb/SIPTracker/#/project-detail/686/treatment-detail/870</t>
  </si>
  <si>
    <t>Cooper Ave</t>
  </si>
  <si>
    <t>69th St and 67th Pl</t>
  </si>
  <si>
    <t>Signed Route</t>
  </si>
  <si>
    <t>Oct 2013 - Oct 2016</t>
  </si>
  <si>
    <t>Clinton St</t>
  </si>
  <si>
    <t>Cherry St and Madison St</t>
  </si>
  <si>
    <t>http://dotvgisweb/SIPTracker/#/project-detail/679/treatment-detail/683</t>
  </si>
  <si>
    <t>July 2014 - July 2016</t>
  </si>
  <si>
    <t>Bay Ridge</t>
  </si>
  <si>
    <t>68th St</t>
  </si>
  <si>
    <t>4th Ave and 5th Ave</t>
  </si>
  <si>
    <t>http://dotvgisweb/SIPTracker/#/project-detail/974/treatment-detail/2340</t>
  </si>
  <si>
    <t>July 2014 - July 2016, 2018</t>
  </si>
  <si>
    <t>72nd St</t>
  </si>
  <si>
    <t>3rd Ave and 4th Ave</t>
  </si>
  <si>
    <t>74th St and Bay Ridge Pkwy</t>
  </si>
  <si>
    <t>http://dotvgisweb/SIPTracker/#/project-detail/974/treatment-detail/2338</t>
  </si>
  <si>
    <t>Ft Hamilton Pkwy</t>
  </si>
  <si>
    <t>88th St and 90th St</t>
  </si>
  <si>
    <t>http://dotvgisweb/SIPTracker/#/project-detail/974/treatment-detail/2341</t>
  </si>
  <si>
    <t>92nd St and 94th St</t>
  </si>
  <si>
    <t>Marine Ave</t>
  </si>
  <si>
    <t>98th St and 3rd Ave</t>
  </si>
  <si>
    <t>64th St and 65th St</t>
  </si>
  <si>
    <t>http://dotvgisweb/SIPTracker/#/project-detail/1132/treatment-detail/4184</t>
  </si>
  <si>
    <t>Amsterdam Ave 162-190</t>
  </si>
  <si>
    <t>188th St and 189th St</t>
  </si>
  <si>
    <t>http://dotvgisweb/SIPTracker/#/project-detail/1316/treatment-detail/5044</t>
  </si>
  <si>
    <t>Franklin Ave</t>
  </si>
  <si>
    <t>Union - Eastern Pkwy</t>
  </si>
  <si>
    <t>http://dotvgisweb/SIPTracker/#/project-detail/946/treatment-detail/2149</t>
  </si>
  <si>
    <t>Bike-Friendly Parking</t>
  </si>
  <si>
    <t>Bergen - St Marks</t>
  </si>
  <si>
    <t>Paerdegat</t>
  </si>
  <si>
    <t>Paerdegat Ave N</t>
  </si>
  <si>
    <t>Paerdegat 1st St - Paerdegat 2nd St</t>
  </si>
  <si>
    <t>http://dotvgisweb/SIPTracker/#/project-detail/981/treatment-detail/2397</t>
  </si>
  <si>
    <t>Lafayette St and 4th Ave</t>
  </si>
  <si>
    <t>4 Ave</t>
  </si>
  <si>
    <t>10 St - 11 St</t>
  </si>
  <si>
    <t>http://dotvgisweb/SIPTracker/#/project-detail/987/treatment-detail/2419</t>
  </si>
  <si>
    <t>Hudson St, W Houston St Bleeker St (NB)</t>
  </si>
  <si>
    <t>Hudson St</t>
  </si>
  <si>
    <t>Leroy - Morton</t>
  </si>
  <si>
    <t>http://dotvgisweb/SIPTracker/#/project-detail/956/treatment-detail/2215</t>
  </si>
  <si>
    <t>Hudson St, 18 St to Bleeker St (SB)</t>
  </si>
  <si>
    <t>Horatio St - Gansevoort St</t>
  </si>
  <si>
    <t>Long Island City - Phase 1</t>
  </si>
  <si>
    <t>49 Ave</t>
  </si>
  <si>
    <t>21 St - Skillman Av</t>
  </si>
  <si>
    <t>http://dotvgisweb/SipTracker/#/project-detail/989/treatment-detail/2431</t>
  </si>
  <si>
    <t>Skillman Av</t>
  </si>
  <si>
    <t>Pearson - Austell</t>
  </si>
  <si>
    <t>http://dotvgisweb/SIPTracker/#/project-detail/988/treatment-detail/2421</t>
  </si>
  <si>
    <t>Kent Ave</t>
  </si>
  <si>
    <t>N 8 St - N 7 St</t>
  </si>
  <si>
    <t>http://dotvgisweb/SIPTracker/#/project-detail/1151/treatment-detail/4266</t>
  </si>
  <si>
    <t>W 162 - W 163 St</t>
  </si>
  <si>
    <t>W 188 St - W 189 St</t>
  </si>
  <si>
    <t>W 180 St</t>
  </si>
  <si>
    <t>Broadway - Wadsworth Ave</t>
  </si>
  <si>
    <t>http://dotvgisweb/SIPTracker/#/project-detail/990/treatment-detail/2508</t>
  </si>
  <si>
    <t>W 177 St</t>
  </si>
  <si>
    <t>Washington Heights/Ft. George Hill</t>
  </si>
  <si>
    <t>Fairview Ave - Nagel Ave</t>
  </si>
  <si>
    <t>Church St / West Broadway</t>
  </si>
  <si>
    <t>Church St</t>
  </si>
  <si>
    <t>Leonard St - Worth St</t>
  </si>
  <si>
    <t>http://dotvgisweb/SIPTracker/#/project-detail/947/treatment-detail/2155</t>
  </si>
  <si>
    <t>West Broadway</t>
  </si>
  <si>
    <t>http://dotvgisweb/SIPTracker/#/project-detail/1227/treatment-detail/3831</t>
  </si>
  <si>
    <t>Willis Ave Bridge Connections</t>
  </si>
  <si>
    <t>Willis Ave Bridge</t>
  </si>
  <si>
    <t>http://dotvgisweb/SIPTracker/#/project-detail/945/treatment-detail/2147</t>
  </si>
  <si>
    <t>41790 - 42210</t>
  </si>
  <si>
    <t>41846 - 42204</t>
  </si>
  <si>
    <t>41770 - 42155</t>
  </si>
  <si>
    <t>Before Date</t>
  </si>
  <si>
    <t>After date</t>
  </si>
  <si>
    <t>Before-Raw 12 hr count</t>
  </si>
  <si>
    <t>After-Raw 12 hr count</t>
  </si>
  <si>
    <t>After minus Before</t>
  </si>
  <si>
    <t>% change</t>
  </si>
  <si>
    <t>Type</t>
  </si>
  <si>
    <t>new</t>
  </si>
  <si>
    <t>upgrade</t>
  </si>
  <si>
    <t>11 St</t>
  </si>
  <si>
    <t>44 Rd - 44 Dr</t>
  </si>
  <si>
    <t>http://dotvgisweb/SIPTracker/#/project-detail/989/treatment-detail/2426</t>
  </si>
  <si>
    <t>46 Rd - 46 Dr</t>
  </si>
  <si>
    <t>39 St</t>
  </si>
  <si>
    <t>47 Ave - 48 Av</t>
  </si>
  <si>
    <t>http://dotvgisweb/SIPTracker/#/project-detail/989</t>
  </si>
  <si>
    <t xml:space="preserve">Northern Blvd - Skillman </t>
  </si>
  <si>
    <t>http://dotvgisweb/SIPTracker/#/project-detail/989/treatment-detail/2427</t>
  </si>
  <si>
    <t>Washington Heights</t>
  </si>
  <si>
    <t>E 106 St and E 102 St</t>
  </si>
  <si>
    <t>E 102 St</t>
  </si>
  <si>
    <t>1 Ave - FDR Dr</t>
  </si>
  <si>
    <t>http://dotvgisweb/SIPTracker/#/project-detail/678/treatment-detail/681</t>
  </si>
  <si>
    <t>E 106 St</t>
  </si>
  <si>
    <t>3 Ave - 2 Ave</t>
  </si>
  <si>
    <t>http://dotvgisweb/SipTracker/#/project-detail/678/treatment-detail/677</t>
  </si>
  <si>
    <t>New</t>
  </si>
  <si>
    <t>New + Updated</t>
  </si>
  <si>
    <t>Facility Volumes</t>
  </si>
  <si>
    <t>Installed 2014 - 2016</t>
  </si>
  <si>
    <t>Protected Bicycle Lanes</t>
  </si>
  <si>
    <t>Bicycle Lanes</t>
  </si>
  <si>
    <t>Shared/Marked Routes</t>
  </si>
  <si>
    <t>Weekday Before</t>
  </si>
  <si>
    <t>Weekday After</t>
  </si>
  <si>
    <t xml:space="preserve"># Weekday Projects </t>
  </si>
  <si>
    <t>Period</t>
  </si>
  <si>
    <t>January 1, 2014 → January 1, 2019</t>
  </si>
  <si>
    <t>Time</t>
  </si>
  <si>
    <t>Manhattan Bridge 2012 Test Bike Counter</t>
  </si>
  <si>
    <t>2nd Avenue - 26th St S</t>
  </si>
  <si>
    <t>Prospect Park West</t>
  </si>
  <si>
    <t>Manhattan Bridge Ped Path</t>
  </si>
  <si>
    <t>Williamsburg Bridge Bike Path</t>
  </si>
  <si>
    <t>Ed Koch Queensboro Bridge Shared Path</t>
  </si>
  <si>
    <t>Manhattan Bridge 2013 to 2018 Bike Counter</t>
  </si>
  <si>
    <t>Staten Island Ferry</t>
  </si>
  <si>
    <t>Pulaski Bridge</t>
  </si>
  <si>
    <t>Kent Avenue Bike Path</t>
  </si>
  <si>
    <t>1st Avenue - 26th St N</t>
  </si>
  <si>
    <t>Brooklyn Bridge Bike Path</t>
  </si>
  <si>
    <t>Manhattan Bridge Display Bike Counter</t>
  </si>
  <si>
    <t>Manhattan Bridge Interference Calibration 2018 Bike Counter</t>
  </si>
  <si>
    <t>Manhattan Bridge 2012 to 2019 Bike Counter</t>
  </si>
  <si>
    <t>Manhattan Bridge Interference Calibration 2019 Bike Counter</t>
  </si>
  <si>
    <t>8th Ave at 50th St.</t>
  </si>
  <si>
    <t>Broadway at 50th St</t>
  </si>
  <si>
    <t>Amsterdam Ave at 86th St.</t>
  </si>
  <si>
    <t>Columbus Ave at 86th St.</t>
  </si>
  <si>
    <t/>
  </si>
  <si>
    <t>Avg of Williamsburg, Queensboro, Brooklyn, Manhattan Bridges</t>
  </si>
  <si>
    <t>As Percentage of Year</t>
  </si>
  <si>
    <t>Year</t>
  </si>
  <si>
    <t>Annualized by Day of Year Before</t>
  </si>
  <si>
    <t>Annualized by Day of Year After</t>
  </si>
  <si>
    <t>Annualized by Month of Year Before</t>
  </si>
  <si>
    <t>Annualized by Month of Year After</t>
  </si>
  <si>
    <t>Change</t>
  </si>
  <si>
    <t xml:space="preserve">Uptown Count 2015 </t>
  </si>
  <si>
    <t xml:space="preserve">Midtown Ave 2015 </t>
  </si>
  <si>
    <t>April 2016, 2018</t>
  </si>
  <si>
    <t>July 2016, 2018</t>
  </si>
  <si>
    <t>/9/1905</t>
  </si>
  <si>
    <t>As Percentage of Month</t>
  </si>
  <si>
    <t>Month</t>
  </si>
  <si>
    <t>Monthly Volume</t>
  </si>
  <si>
    <t>Month as Percent of Year</t>
  </si>
  <si>
    <t>Annualized Before</t>
  </si>
  <si>
    <t>Annualized After</t>
  </si>
  <si>
    <t>Facility Volumes - Annualized using Bridge Counters</t>
  </si>
  <si>
    <t>bikeid</t>
  </si>
  <si>
    <t>centerline_miles</t>
  </si>
  <si>
    <t>Before All Inj</t>
  </si>
  <si>
    <t>After All Inj</t>
  </si>
  <si>
    <t>All Inj Chg</t>
  </si>
  <si>
    <t>Before All KSI</t>
  </si>
  <si>
    <t>After All KSI</t>
  </si>
  <si>
    <t>All KSI Chg</t>
  </si>
  <si>
    <t>Before Bike Inj</t>
  </si>
  <si>
    <t>After Bike Inj</t>
  </si>
  <si>
    <t>Bike Inj Chg</t>
  </si>
  <si>
    <t>Before Bike KSI</t>
  </si>
  <si>
    <t>After Bike KSI</t>
  </si>
  <si>
    <t>Bike KSI Chg</t>
  </si>
  <si>
    <t>Before Ped Inj</t>
  </si>
  <si>
    <t>After Ped Inj</t>
  </si>
  <si>
    <t>Ped Inj Chg</t>
  </si>
  <si>
    <t>Before Ped KSI</t>
  </si>
  <si>
    <t>After Ped KSI</t>
  </si>
  <si>
    <t>Ped KSI Chg</t>
  </si>
  <si>
    <t>Before MVO Inj</t>
  </si>
  <si>
    <t>After MVO Inj</t>
  </si>
  <si>
    <t>MVO Inj Chg</t>
  </si>
  <si>
    <t>Before MVO KSI</t>
  </si>
  <si>
    <t>After MVO KSI</t>
  </si>
  <si>
    <t>MVO KSI Chg</t>
  </si>
  <si>
    <t>Total</t>
  </si>
  <si>
    <t>After Annual Volumes</t>
  </si>
  <si>
    <t>Class</t>
  </si>
  <si>
    <t>Raw Crashes</t>
  </si>
  <si>
    <t>Before</t>
  </si>
  <si>
    <t>Before Annual Volumes (in 100k)</t>
  </si>
  <si>
    <t>After</t>
  </si>
  <si>
    <t>Projects</t>
  </si>
  <si>
    <t>Injuries</t>
  </si>
  <si>
    <t>All Modes</t>
  </si>
  <si>
    <t>KSI</t>
  </si>
  <si>
    <t>Pedestrians</t>
  </si>
  <si>
    <t>Injuries Normalized by Annualized using Bridge Counters</t>
  </si>
  <si>
    <t>Injuries per 100k Cyclists</t>
  </si>
  <si>
    <t>KSI per 100k Cyclists</t>
  </si>
  <si>
    <t>DOT BikeShare Data - 2019 Q3</t>
  </si>
  <si>
    <t>All data 2013-05-27 08:00:00 through 2019-10-01 00:00:00</t>
  </si>
  <si>
    <t>Citi Bike Customer Trips</t>
  </si>
  <si>
    <t>Excludes trips shorter than 60 seconds</t>
  </si>
  <si>
    <t>Excludes Jersey City stations</t>
  </si>
  <si>
    <t>Time period determined by start time</t>
  </si>
  <si>
    <t>By Day</t>
  </si>
  <si>
    <t>All Customers</t>
  </si>
  <si>
    <t>Customer Type</t>
  </si>
  <si>
    <t>Customer %</t>
  </si>
  <si>
    <t>Date</t>
  </si>
  <si>
    <t>Total Trips</t>
  </si>
  <si>
    <t>Subscriber</t>
  </si>
  <si>
    <t>Casual</t>
  </si>
  <si>
    <t>Subscriber %</t>
  </si>
  <si>
    <t>Casual %</t>
  </si>
  <si>
    <t>05/28/2013</t>
  </si>
  <si>
    <t>05/29/2013</t>
  </si>
  <si>
    <t>05/30/2013</t>
  </si>
  <si>
    <t>05/31/2013</t>
  </si>
  <si>
    <t>06/01/2013</t>
  </si>
  <si>
    <t>06/02/2013</t>
  </si>
  <si>
    <t>06/03/2013</t>
  </si>
  <si>
    <t>06/04/2013</t>
  </si>
  <si>
    <t>06/05/2013</t>
  </si>
  <si>
    <t>06/06/2013</t>
  </si>
  <si>
    <t>06/07/2013</t>
  </si>
  <si>
    <t>06/08/2013</t>
  </si>
  <si>
    <t>06/09/2013</t>
  </si>
  <si>
    <t>06/10/2013</t>
  </si>
  <si>
    <t>06/11/2013</t>
  </si>
  <si>
    <t>06/12/2013</t>
  </si>
  <si>
    <t>06/13/2013</t>
  </si>
  <si>
    <t>06/14/2013</t>
  </si>
  <si>
    <t>06/15/2013</t>
  </si>
  <si>
    <t>06/16/2013</t>
  </si>
  <si>
    <t>06/17/2013</t>
  </si>
  <si>
    <t>06/18/2013</t>
  </si>
  <si>
    <t>06/19/2013</t>
  </si>
  <si>
    <t>06/20/2013</t>
  </si>
  <si>
    <t>06/21/2013</t>
  </si>
  <si>
    <t>06/22/2013</t>
  </si>
  <si>
    <t>06/23/2013</t>
  </si>
  <si>
    <t>06/24/2013</t>
  </si>
  <si>
    <t>06/25/2013</t>
  </si>
  <si>
    <t>06/26/2013</t>
  </si>
  <si>
    <t>06/27/2013</t>
  </si>
  <si>
    <t>06/28/2013</t>
  </si>
  <si>
    <t>06/29/2013</t>
  </si>
  <si>
    <t>06/30/2013</t>
  </si>
  <si>
    <t>07/01/2013</t>
  </si>
  <si>
    <t>07/02/2013</t>
  </si>
  <si>
    <t>07/03/2013</t>
  </si>
  <si>
    <t>07/04/2013</t>
  </si>
  <si>
    <t>07/05/2013</t>
  </si>
  <si>
    <t>07/06/2013</t>
  </si>
  <si>
    <t>07/07/2013</t>
  </si>
  <si>
    <t>07/08/2013</t>
  </si>
  <si>
    <t>07/09/2013</t>
  </si>
  <si>
    <t>07/10/2013</t>
  </si>
  <si>
    <t>07/11/2013</t>
  </si>
  <si>
    <t>07/12/2013</t>
  </si>
  <si>
    <t>07/13/2013</t>
  </si>
  <si>
    <t>07/14/2013</t>
  </si>
  <si>
    <t>07/15/2013</t>
  </si>
  <si>
    <t>07/16/2013</t>
  </si>
  <si>
    <t>07/17/2013</t>
  </si>
  <si>
    <t>07/18/2013</t>
  </si>
  <si>
    <t>07/19/2013</t>
  </si>
  <si>
    <t>07/20/2013</t>
  </si>
  <si>
    <t>07/21/2013</t>
  </si>
  <si>
    <t>07/22/2013</t>
  </si>
  <si>
    <t>07/23/2013</t>
  </si>
  <si>
    <t>07/24/2013</t>
  </si>
  <si>
    <t>07/25/2013</t>
  </si>
  <si>
    <t>07/26/2013</t>
  </si>
  <si>
    <t>07/27/2013</t>
  </si>
  <si>
    <t>07/28/2013</t>
  </si>
  <si>
    <t>07/29/2013</t>
  </si>
  <si>
    <t>07/30/2013</t>
  </si>
  <si>
    <t>07/31/2013</t>
  </si>
  <si>
    <t>08/01/2013</t>
  </si>
  <si>
    <t>08/02/2013</t>
  </si>
  <si>
    <t>08/03/2013</t>
  </si>
  <si>
    <t>08/04/2013</t>
  </si>
  <si>
    <t>08/05/2013</t>
  </si>
  <si>
    <t>08/06/2013</t>
  </si>
  <si>
    <t>08/07/2013</t>
  </si>
  <si>
    <t>08/08/2013</t>
  </si>
  <si>
    <t>08/09/2013</t>
  </si>
  <si>
    <t>08/10/2013</t>
  </si>
  <si>
    <t>08/11/2013</t>
  </si>
  <si>
    <t>08/12/2013</t>
  </si>
  <si>
    <t>08/13/2013</t>
  </si>
  <si>
    <t>08/14/2013</t>
  </si>
  <si>
    <t>08/15/2013</t>
  </si>
  <si>
    <t>08/16/2013</t>
  </si>
  <si>
    <t>08/17/2013</t>
  </si>
  <si>
    <t>08/18/2013</t>
  </si>
  <si>
    <t>08/19/2013</t>
  </si>
  <si>
    <t>08/20/2013</t>
  </si>
  <si>
    <t>08/21/2013</t>
  </si>
  <si>
    <t>08/22/2013</t>
  </si>
  <si>
    <t>08/23/2013</t>
  </si>
  <si>
    <t>08/24/2013</t>
  </si>
  <si>
    <t>08/25/2013</t>
  </si>
  <si>
    <t>08/26/2013</t>
  </si>
  <si>
    <t>08/27/2013</t>
  </si>
  <si>
    <t>08/28/2013</t>
  </si>
  <si>
    <t>08/29/2013</t>
  </si>
  <si>
    <t>08/30/2013</t>
  </si>
  <si>
    <t>08/31/2013</t>
  </si>
  <si>
    <t>09/01/2013</t>
  </si>
  <si>
    <t>09/02/2013</t>
  </si>
  <si>
    <t>09/03/2013</t>
  </si>
  <si>
    <t>09/04/2013</t>
  </si>
  <si>
    <t>09/05/2013</t>
  </si>
  <si>
    <t>09/06/2013</t>
  </si>
  <si>
    <t>09/07/2013</t>
  </si>
  <si>
    <t>09/08/2013</t>
  </si>
  <si>
    <t>09/09/2013</t>
  </si>
  <si>
    <t>09/10/2013</t>
  </si>
  <si>
    <t>09/11/2013</t>
  </si>
  <si>
    <t>09/12/2013</t>
  </si>
  <si>
    <t>09/13/2013</t>
  </si>
  <si>
    <t>09/14/2013</t>
  </si>
  <si>
    <t>09/15/2013</t>
  </si>
  <si>
    <t>09/16/2013</t>
  </si>
  <si>
    <t>09/17/2013</t>
  </si>
  <si>
    <t>09/18/2013</t>
  </si>
  <si>
    <t>09/19/2013</t>
  </si>
  <si>
    <t>09/20/2013</t>
  </si>
  <si>
    <t>09/21/2013</t>
  </si>
  <si>
    <t>09/22/2013</t>
  </si>
  <si>
    <t>09/23/2013</t>
  </si>
  <si>
    <t>09/24/2013</t>
  </si>
  <si>
    <t>09/25/2013</t>
  </si>
  <si>
    <t>09/26/2013</t>
  </si>
  <si>
    <t>09/27/2013</t>
  </si>
  <si>
    <t>09/28/2013</t>
  </si>
  <si>
    <t>09/29/2013</t>
  </si>
  <si>
    <t>09/30/2013</t>
  </si>
  <si>
    <t>10/01/2013</t>
  </si>
  <si>
    <t>10/02/2013</t>
  </si>
  <si>
    <t>10/03/2013</t>
  </si>
  <si>
    <t>10/04/2013</t>
  </si>
  <si>
    <t>10/05/2013</t>
  </si>
  <si>
    <t>10/06/2013</t>
  </si>
  <si>
    <t>10/07/2013</t>
  </si>
  <si>
    <t>10/08/2013</t>
  </si>
  <si>
    <t>10/09/2013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</si>
  <si>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</si>
  <si>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</si>
  <si>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</si>
  <si>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</si>
  <si>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</si>
  <si>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</si>
  <si>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</si>
  <si>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</si>
  <si>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</si>
  <si>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</si>
  <si>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</si>
  <si>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</si>
  <si>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</si>
  <si>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</si>
  <si>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</si>
  <si>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</si>
  <si>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</si>
  <si>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</si>
  <si>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</si>
  <si>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</si>
  <si>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</si>
  <si>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</si>
  <si>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11/01/2013</t>
  </si>
  <si>
    <t>11/02/2013</t>
  </si>
  <si>
    <t>11/03/2013</t>
  </si>
  <si>
    <t>11/04/2013</t>
  </si>
  <si>
    <t>11/05/2013</t>
  </si>
  <si>
    <t>11/06/2013</t>
  </si>
  <si>
    <t>11/07/2013</t>
  </si>
  <si>
    <t>11/08/2013</t>
  </si>
  <si>
    <t>11/09/2013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</si>
  <si>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</si>
  <si>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</si>
  <si>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</si>
  <si>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</si>
  <si>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</si>
  <si>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</si>
  <si>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</si>
  <si>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</si>
  <si>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</si>
  <si>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</si>
  <si>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</si>
  <si>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</si>
  <si>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</si>
  <si>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</si>
  <si>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</si>
  <si>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</si>
  <si>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</si>
  <si>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</si>
  <si>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</si>
  <si>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</si>
  <si>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</si>
  <si>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12/01/2013</t>
  </si>
  <si>
    <t>12/02/2013</t>
  </si>
  <si>
    <t>12/03/2013</t>
  </si>
  <si>
    <t>12/04/2013</t>
  </si>
  <si>
    <t>12/05/2013</t>
  </si>
  <si>
    <t>12/06/2013</t>
  </si>
  <si>
    <t>12/07/2013</t>
  </si>
  <si>
    <t>12/08/2013</t>
  </si>
  <si>
    <t>12/09/2013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</si>
  <si>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</si>
  <si>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</si>
  <si>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</si>
  <si>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</si>
  <si>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</si>
  <si>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</si>
  <si>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</si>
  <si>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</si>
  <si>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</si>
  <si>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</si>
  <si>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</si>
  <si>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</si>
  <si>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</si>
  <si>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</si>
  <si>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</si>
  <si>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</si>
  <si>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</si>
  <si>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</si>
  <si>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</si>
  <si>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</si>
  <si>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</si>
  <si>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</si>
  <si>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01/01/2014</t>
  </si>
  <si>
    <t>01/02/2014</t>
  </si>
  <si>
    <t>01/03/2014</t>
  </si>
  <si>
    <t>01/04/2014</t>
  </si>
  <si>
    <t>01/05/2014</t>
  </si>
  <si>
    <t>01/06/2014</t>
  </si>
  <si>
    <t>01/07/2014</t>
  </si>
  <si>
    <t>01/08/2014</t>
  </si>
  <si>
    <t>01/09/2014</t>
  </si>
  <si>
    <t>01/10/2014</t>
  </si>
  <si>
    <t>01/11/2014</t>
  </si>
  <si>
    <t>01/12/2014</t>
  </si>
  <si>
    <t>01/13/2014</t>
  </si>
  <si>
    <t>01/14/2014</t>
  </si>
  <si>
    <t>01/15/2014</t>
  </si>
  <si>
    <t>01/16/2014</t>
  </si>
  <si>
    <t>01/17/2014</t>
  </si>
  <si>
    <t>01/18/2014</t>
  </si>
  <si>
    <t>01/19/2014</t>
  </si>
  <si>
    <t>01/20/2014</t>
  </si>
  <si>
    <t>01/21/2014</t>
  </si>
  <si>
    <t>01/22/2014</t>
  </si>
  <si>
    <t>01/23/2014</t>
  </si>
  <si>
    <t>01/24/2014</t>
  </si>
  <si>
    <t>01/25/2014</t>
  </si>
  <si>
    <t>01/26/2014</t>
  </si>
  <si>
    <t>01/27/2014</t>
  </si>
  <si>
    <t>01/28/2014</t>
  </si>
  <si>
    <t>01/29/2014</t>
  </si>
  <si>
    <t>01/30/2014</t>
  </si>
  <si>
    <t>01/31/2014</t>
  </si>
  <si>
    <t>02/01/2014</t>
  </si>
  <si>
    <t>02/02/2014</t>
  </si>
  <si>
    <t>02/03/2014</t>
  </si>
  <si>
    <t>02/04/2014</t>
  </si>
  <si>
    <t>02/05/2014</t>
  </si>
  <si>
    <t>02/06/2014</t>
  </si>
  <si>
    <t>02/07/2014</t>
  </si>
  <si>
    <t>02/08/2014</t>
  </si>
  <si>
    <t>02/09/2014</t>
  </si>
  <si>
    <t>02/10/2014</t>
  </si>
  <si>
    <t>02/11/2014</t>
  </si>
  <si>
    <t>02/12/2014</t>
  </si>
  <si>
    <t>02/13/2014</t>
  </si>
  <si>
    <t>02/14/2014</t>
  </si>
  <si>
    <t>02/15/2014</t>
  </si>
  <si>
    <t>02/16/2014</t>
  </si>
  <si>
    <t>02/17/2014</t>
  </si>
  <si>
    <t>02/18/2014</t>
  </si>
  <si>
    <t>02/19/2014</t>
  </si>
  <si>
    <t>02/20/2014</t>
  </si>
  <si>
    <t>02/21/2014</t>
  </si>
  <si>
    <t>02/22/2014</t>
  </si>
  <si>
    <t>02/23/2014</t>
  </si>
  <si>
    <t>02/24/2014</t>
  </si>
  <si>
    <t>02/25/2014</t>
  </si>
  <si>
    <t>02/26/2014</t>
  </si>
  <si>
    <t>02/27/2014</t>
  </si>
  <si>
    <t>02/28/2014</t>
  </si>
  <si>
    <t>03/01/2014</t>
  </si>
  <si>
    <t>03/02/2014</t>
  </si>
  <si>
    <t>03/03/2014</t>
  </si>
  <si>
    <t>03/04/2014</t>
  </si>
  <si>
    <t>03/05/2014</t>
  </si>
  <si>
    <t>03/06/2014</t>
  </si>
  <si>
    <t>03/07/2014</t>
  </si>
  <si>
    <t>03/08/2014</t>
  </si>
  <si>
    <t>03/09/2014</t>
  </si>
  <si>
    <t>03/10/2014</t>
  </si>
  <si>
    <t>03/11/2014</t>
  </si>
  <si>
    <t>03/12/2014</t>
  </si>
  <si>
    <t>03/13/2014</t>
  </si>
  <si>
    <t>03/14/2014</t>
  </si>
  <si>
    <t>03/15/2014</t>
  </si>
  <si>
    <t>03/16/2014</t>
  </si>
  <si>
    <t>03/17/2014</t>
  </si>
  <si>
    <t>03/18/2014</t>
  </si>
  <si>
    <t>03/19/2014</t>
  </si>
  <si>
    <t>03/20/2014</t>
  </si>
  <si>
    <t>03/21/2014</t>
  </si>
  <si>
    <t>03/22/2014</t>
  </si>
  <si>
    <t>03/23/2014</t>
  </si>
  <si>
    <t>03/24/2014</t>
  </si>
  <si>
    <t>03/25/2014</t>
  </si>
  <si>
    <t>03/26/2014</t>
  </si>
  <si>
    <t>03/27/2014</t>
  </si>
  <si>
    <t>03/28/2014</t>
  </si>
  <si>
    <t>03/29/2014</t>
  </si>
  <si>
    <t>03/30/2014</t>
  </si>
  <si>
    <t>03/31/2014</t>
  </si>
  <si>
    <t>04/01/2014</t>
  </si>
  <si>
    <t>04/02/2014</t>
  </si>
  <si>
    <t>04/03/2014</t>
  </si>
  <si>
    <t>04/04/2014</t>
  </si>
  <si>
    <t>04/05/2014</t>
  </si>
  <si>
    <t>04/06/2014</t>
  </si>
  <si>
    <t>04/07/2014</t>
  </si>
  <si>
    <t>04/08/2014</t>
  </si>
  <si>
    <t>04/09/2014</t>
  </si>
  <si>
    <t>04/10/2014</t>
  </si>
  <si>
    <t>04/11/2014</t>
  </si>
  <si>
    <t>04/12/2014</t>
  </si>
  <si>
    <t>04/13/2014</t>
  </si>
  <si>
    <t>04/14/2014</t>
  </si>
  <si>
    <t>04/15/2014</t>
  </si>
  <si>
    <t>04/16/2014</t>
  </si>
  <si>
    <t>04/17/2014</t>
  </si>
  <si>
    <t>04/18/2014</t>
  </si>
  <si>
    <t>04/19/2014</t>
  </si>
  <si>
    <t>04/20/2014</t>
  </si>
  <si>
    <t>04/21/2014</t>
  </si>
  <si>
    <t>04/22/2014</t>
  </si>
  <si>
    <t>04/23/2014</t>
  </si>
  <si>
    <t>04/24/2014</t>
  </si>
  <si>
    <t>04/25/2014</t>
  </si>
  <si>
    <t>04/26/2014</t>
  </si>
  <si>
    <t>04/27/2014</t>
  </si>
  <si>
    <t>04/28/2014</t>
  </si>
  <si>
    <t>04/29/2014</t>
  </si>
  <si>
    <t>04/30/2014</t>
  </si>
  <si>
    <t>05/01/2014</t>
  </si>
  <si>
    <t>05/02/2014</t>
  </si>
  <si>
    <t>05/03/2014</t>
  </si>
  <si>
    <t>05/04/2014</t>
  </si>
  <si>
    <t>05/05/2014</t>
  </si>
  <si>
    <t>05/06/2014</t>
  </si>
  <si>
    <t>05/07/2014</t>
  </si>
  <si>
    <t>05/08/2014</t>
  </si>
  <si>
    <t>05/09/2014</t>
  </si>
  <si>
    <t>05/10/2014</t>
  </si>
  <si>
    <t>05/11/2014</t>
  </si>
  <si>
    <t>05/12/2014</t>
  </si>
  <si>
    <t>05/13/2014</t>
  </si>
  <si>
    <t>05/14/2014</t>
  </si>
  <si>
    <t>05/16/2014</t>
  </si>
  <si>
    <t>05/17/2014</t>
  </si>
  <si>
    <t>05/18/2014</t>
  </si>
  <si>
    <t>05/19/2014</t>
  </si>
  <si>
    <t>05/20/2014</t>
  </si>
  <si>
    <t>05/21/2014</t>
  </si>
  <si>
    <t>05/22/2014</t>
  </si>
  <si>
    <t>05/23/2014</t>
  </si>
  <si>
    <t>05/24/2014</t>
  </si>
  <si>
    <t>05/25/2014</t>
  </si>
  <si>
    <t>05/26/2014</t>
  </si>
  <si>
    <t>05/27/2014</t>
  </si>
  <si>
    <t>05/28/2014</t>
  </si>
  <si>
    <t>05/29/2014</t>
  </si>
  <si>
    <t>05/30/2014</t>
  </si>
  <si>
    <t>05/31/2014</t>
  </si>
  <si>
    <t>06/01/2014</t>
  </si>
  <si>
    <t>06/02/2014</t>
  </si>
  <si>
    <t>06/03/2014</t>
  </si>
  <si>
    <t>06/04/2014</t>
  </si>
  <si>
    <t>06/05/2014</t>
  </si>
  <si>
    <t>06/06/2014</t>
  </si>
  <si>
    <t>06/07/2014</t>
  </si>
  <si>
    <t>06/08/2014</t>
  </si>
  <si>
    <t>06/09/2014</t>
  </si>
  <si>
    <t>06/10/2014</t>
  </si>
  <si>
    <t>06/11/2014</t>
  </si>
  <si>
    <t>06/12/2014</t>
  </si>
  <si>
    <t>06/13/2014</t>
  </si>
  <si>
    <t>06/14/2014</t>
  </si>
  <si>
    <t>06/15/2014</t>
  </si>
  <si>
    <t>06/16/2014</t>
  </si>
  <si>
    <t>06/17/2014</t>
  </si>
  <si>
    <t>06/18/2014</t>
  </si>
  <si>
    <t>06/19/2014</t>
  </si>
  <si>
    <t>06/20/2014</t>
  </si>
  <si>
    <t>06/21/2014</t>
  </si>
  <si>
    <t>06/22/2014</t>
  </si>
  <si>
    <t>06/23/2014</t>
  </si>
  <si>
    <t>06/24/2014</t>
  </si>
  <si>
    <t>06/25/2014</t>
  </si>
  <si>
    <t>06/26/2014</t>
  </si>
  <si>
    <t>06/27/2014</t>
  </si>
  <si>
    <t>06/28/2014</t>
  </si>
  <si>
    <t>06/29/2014</t>
  </si>
  <si>
    <t>06/30/2014</t>
  </si>
  <si>
    <t>07/01/2014</t>
  </si>
  <si>
    <t>07/02/2014</t>
  </si>
  <si>
    <t>07/03/2014</t>
  </si>
  <si>
    <t>07/04/2014</t>
  </si>
  <si>
    <t>07/05/2014</t>
  </si>
  <si>
    <t>07/06/2014</t>
  </si>
  <si>
    <t>07/07/2014</t>
  </si>
  <si>
    <t>07/08/2014</t>
  </si>
  <si>
    <t>07/09/2014</t>
  </si>
  <si>
    <t>07/10/2014</t>
  </si>
  <si>
    <t>07/11/2014</t>
  </si>
  <si>
    <t>07/12/2014</t>
  </si>
  <si>
    <t>07/13/2014</t>
  </si>
  <si>
    <t>07/14/2014</t>
  </si>
  <si>
    <t>07/15/2014</t>
  </si>
  <si>
    <t>07/16/2014</t>
  </si>
  <si>
    <t>07/17/2014</t>
  </si>
  <si>
    <t>07/18/2014</t>
  </si>
  <si>
    <t>07/19/2014</t>
  </si>
  <si>
    <t>07/20/2014</t>
  </si>
  <si>
    <t>07/21/2014</t>
  </si>
  <si>
    <t>07/22/2014</t>
  </si>
  <si>
    <t>07/23/2014</t>
  </si>
  <si>
    <t>07/24/2014</t>
  </si>
  <si>
    <t>07/25/2014</t>
  </si>
  <si>
    <t>07/26/2014</t>
  </si>
  <si>
    <t>07/27/2014</t>
  </si>
  <si>
    <t>07/28/2014</t>
  </si>
  <si>
    <t>07/29/2014</t>
  </si>
  <si>
    <t>07/30/2014</t>
  </si>
  <si>
    <t>07/31/2014</t>
  </si>
  <si>
    <t>08/01/2014</t>
  </si>
  <si>
    <t>08/02/2014</t>
  </si>
  <si>
    <t>08/03/2014</t>
  </si>
  <si>
    <t>08/04/2014</t>
  </si>
  <si>
    <t>08/05/2014</t>
  </si>
  <si>
    <t>08/06/2014</t>
  </si>
  <si>
    <t>08/07/2014</t>
  </si>
  <si>
    <t>08/08/2014</t>
  </si>
  <si>
    <t>08/09/2014</t>
  </si>
  <si>
    <t>08/10/2014</t>
  </si>
  <si>
    <t>08/11/2014</t>
  </si>
  <si>
    <t>08/12/2014</t>
  </si>
  <si>
    <t>08/13/2014</t>
  </si>
  <si>
    <t>08/14/2014</t>
  </si>
  <si>
    <t>08/15/2014</t>
  </si>
  <si>
    <t>08/16/2014</t>
  </si>
  <si>
    <t>08/17/2014</t>
  </si>
  <si>
    <t>08/18/2014</t>
  </si>
  <si>
    <t>08/19/2014</t>
  </si>
  <si>
    <t>08/20/2014</t>
  </si>
  <si>
    <t>08/21/2014</t>
  </si>
  <si>
    <t>08/22/2014</t>
  </si>
  <si>
    <t>08/23/2014</t>
  </si>
  <si>
    <t>08/24/2014</t>
  </si>
  <si>
    <t>08/25/2014</t>
  </si>
  <si>
    <t>08/26/2014</t>
  </si>
  <si>
    <t>08/27/2014</t>
  </si>
  <si>
    <t>08/28/2014</t>
  </si>
  <si>
    <t>08/29/2014</t>
  </si>
  <si>
    <t>08/30/2014</t>
  </si>
  <si>
    <t>08/31/2014</t>
  </si>
  <si>
    <t>09/01/2014</t>
  </si>
  <si>
    <t>09/02/2014</t>
  </si>
  <si>
    <t>09/03/2014</t>
  </si>
  <si>
    <t>09/04/2014</t>
  </si>
  <si>
    <t>09/05/2014</t>
  </si>
  <si>
    <t>09/06/2014</t>
  </si>
  <si>
    <t>09/07/2014</t>
  </si>
  <si>
    <t>09/08/2014</t>
  </si>
  <si>
    <t>09/09/2014</t>
  </si>
  <si>
    <t>09/10/2014</t>
  </si>
  <si>
    <t>09/11/2014</t>
  </si>
  <si>
    <t>09/12/2014</t>
  </si>
  <si>
    <t>09/13/2014</t>
  </si>
  <si>
    <t>09/14/2014</t>
  </si>
  <si>
    <t>09/15/2014</t>
  </si>
  <si>
    <t>09/16/2014</t>
  </si>
  <si>
    <t>09/17/2014</t>
  </si>
  <si>
    <t>09/18/2014</t>
  </si>
  <si>
    <t>09/19/2014</t>
  </si>
  <si>
    <t>09/20/2014</t>
  </si>
  <si>
    <t>09/21/2014</t>
  </si>
  <si>
    <t>09/22/2014</t>
  </si>
  <si>
    <t>09/23/2014</t>
  </si>
  <si>
    <t>09/24/2014</t>
  </si>
  <si>
    <t>09/25/2014</t>
  </si>
  <si>
    <t>09/26/2014</t>
  </si>
  <si>
    <t>09/27/2014</t>
  </si>
  <si>
    <t>09/28/2014</t>
  </si>
  <si>
    <t>09/29/2014</t>
  </si>
  <si>
    <t>09/30/2014</t>
  </si>
  <si>
    <t>10/01/2014</t>
  </si>
  <si>
    <t>10/02/2014</t>
  </si>
  <si>
    <t>10/03/2014</t>
  </si>
  <si>
    <t>10/04/2014</t>
  </si>
  <si>
    <t>10/05/2014</t>
  </si>
  <si>
    <t>10/06/2014</t>
  </si>
  <si>
    <t>10/07/2014</t>
  </si>
  <si>
    <t>10/08/2014</t>
  </si>
  <si>
    <t>10/09/2014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</si>
  <si>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</si>
  <si>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</si>
  <si>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</si>
  <si>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</si>
  <si>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</si>
  <si>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</si>
  <si>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</si>
  <si>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</si>
  <si>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</si>
  <si>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</si>
  <si>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</si>
  <si>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</si>
  <si>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</si>
  <si>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</si>
  <si>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</si>
  <si>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</si>
  <si>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</si>
  <si>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</si>
  <si>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</si>
  <si>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</si>
  <si>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</si>
  <si>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</si>
  <si>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11/01/2014</t>
  </si>
  <si>
    <t>11/02/2014</t>
  </si>
  <si>
    <t>11/03/2014</t>
  </si>
  <si>
    <t>11/04/2014</t>
  </si>
  <si>
    <t>11/05/2014</t>
  </si>
  <si>
    <t>11/06/2014</t>
  </si>
  <si>
    <t>11/07/2014</t>
  </si>
  <si>
    <t>11/08/2014</t>
  </si>
  <si>
    <t>11/09/2014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</si>
  <si>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</si>
  <si>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</si>
  <si>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</si>
  <si>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</si>
  <si>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</si>
  <si>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</si>
  <si>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</si>
  <si>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</si>
  <si>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</si>
  <si>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</si>
  <si>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</si>
  <si>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</si>
  <si>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</si>
  <si>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</si>
  <si>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</si>
  <si>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</si>
  <si>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</si>
  <si>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</si>
  <si>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</si>
  <si>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</si>
  <si>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</si>
  <si>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12/01/2014</t>
  </si>
  <si>
    <t>12/02/2014</t>
  </si>
  <si>
    <t>12/03/2014</t>
  </si>
  <si>
    <t>12/04/2014</t>
  </si>
  <si>
    <t>12/05/2014</t>
  </si>
  <si>
    <t>12/06/2014</t>
  </si>
  <si>
    <t>12/07/2014</t>
  </si>
  <si>
    <t>12/08/2014</t>
  </si>
  <si>
    <t>12/09/2014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</si>
  <si>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</si>
  <si>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</si>
  <si>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</si>
  <si>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</si>
  <si>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</si>
  <si>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</si>
  <si>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</si>
  <si>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</si>
  <si>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</si>
  <si>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</si>
  <si>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</si>
  <si>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</si>
  <si>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</si>
  <si>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</si>
  <si>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</si>
  <si>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</si>
  <si>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</si>
  <si>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</si>
  <si>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</si>
  <si>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</si>
  <si>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</si>
  <si>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</si>
  <si>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</si>
  <si>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</si>
  <si>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</si>
  <si>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</si>
  <si>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</si>
  <si>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</si>
  <si>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</si>
  <si>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</si>
  <si>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</si>
  <si>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</si>
  <si>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</si>
  <si>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</si>
  <si>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01/13/2015</t>
  </si>
  <si>
    <t>01/14/2015</t>
  </si>
  <si>
    <t>01/15/2015</t>
  </si>
  <si>
    <t>01/16/2015</t>
  </si>
  <si>
    <t>01/17/2015</t>
  </si>
  <si>
    <t>01/18/2015</t>
  </si>
  <si>
    <t>01/19/2015</t>
  </si>
  <si>
    <t>01/20/2015</t>
  </si>
  <si>
    <t>01/21/2015</t>
  </si>
  <si>
    <t>01/22/2015</t>
  </si>
  <si>
    <t>01/23/2015</t>
  </si>
  <si>
    <t>01/24/2015</t>
  </si>
  <si>
    <t>01/25/2015</t>
  </si>
  <si>
    <t>01/26/2015</t>
  </si>
  <si>
    <t>01/27/2015</t>
  </si>
  <si>
    <t>01/28/2015</t>
  </si>
  <si>
    <t>01/29/2015</t>
  </si>
  <si>
    <t>01/30/2015</t>
  </si>
  <si>
    <t>01/31/2015</t>
  </si>
  <si>
    <t>02/01/2015</t>
  </si>
  <si>
    <t>02/02/2015</t>
  </si>
  <si>
    <t>02/03/2015</t>
  </si>
  <si>
    <t>02/04/2015</t>
  </si>
  <si>
    <t>02/05/2015</t>
  </si>
  <si>
    <t>02/06/2015</t>
  </si>
  <si>
    <t>02/07/2015</t>
  </si>
  <si>
    <t>02/08/2015</t>
  </si>
  <si>
    <t>02/09/2015</t>
  </si>
  <si>
    <t>02/10/2015</t>
  </si>
  <si>
    <t>02/11/2015</t>
  </si>
  <si>
    <t>02/12/2015</t>
  </si>
  <si>
    <t>02/13/2015</t>
  </si>
  <si>
    <t>02/14/2015</t>
  </si>
  <si>
    <t>02/15/2015</t>
  </si>
  <si>
    <t>02/16/2015</t>
  </si>
  <si>
    <t>02/17/2015</t>
  </si>
  <si>
    <t>02/18/2015</t>
  </si>
  <si>
    <t>02/19/2015</t>
  </si>
  <si>
    <t>02/20/2015</t>
  </si>
  <si>
    <t>02/21/2015</t>
  </si>
  <si>
    <t>02/22/2015</t>
  </si>
  <si>
    <t>02/23/2015</t>
  </si>
  <si>
    <t>02/24/2015</t>
  </si>
  <si>
    <t>02/25/2015</t>
  </si>
  <si>
    <t>02/26/2015</t>
  </si>
  <si>
    <t>02/27/2015</t>
  </si>
  <si>
    <t>02/28/2015</t>
  </si>
  <si>
    <t>03/01/2015</t>
  </si>
  <si>
    <t>03/02/2015</t>
  </si>
  <si>
    <t>03/03/2015</t>
  </si>
  <si>
    <t>03/04/2015</t>
  </si>
  <si>
    <t>03/05/2015</t>
  </si>
  <si>
    <t>03/06/2015</t>
  </si>
  <si>
    <t>03/07/2015</t>
  </si>
  <si>
    <t>03/08/2015</t>
  </si>
  <si>
    <t>03/09/2015</t>
  </si>
  <si>
    <t>03/10/2015</t>
  </si>
  <si>
    <t>03/11/2015</t>
  </si>
  <si>
    <t>03/12/2015</t>
  </si>
  <si>
    <t>03/13/2015</t>
  </si>
  <si>
    <t>03/14/2015</t>
  </si>
  <si>
    <t>03/15/2015</t>
  </si>
  <si>
    <t>03/16/2015</t>
  </si>
  <si>
    <t>03/17/2015</t>
  </si>
  <si>
    <t>03/18/2015</t>
  </si>
  <si>
    <t>03/19/2015</t>
  </si>
  <si>
    <t>03/20/2015</t>
  </si>
  <si>
    <t>03/21/2015</t>
  </si>
  <si>
    <t>03/22/2015</t>
  </si>
  <si>
    <t>03/23/2015</t>
  </si>
  <si>
    <t>03/24/2015</t>
  </si>
  <si>
    <t>03/25/2015</t>
  </si>
  <si>
    <t>03/26/2015</t>
  </si>
  <si>
    <t>03/27/2015</t>
  </si>
  <si>
    <t>03/28/2015</t>
  </si>
  <si>
    <t>03/29/2015</t>
  </si>
  <si>
    <t>03/30/2015</t>
  </si>
  <si>
    <t>03/31/2015</t>
  </si>
  <si>
    <t>04/01/2015</t>
  </si>
  <si>
    <t>04/02/2015</t>
  </si>
  <si>
    <t>04/03/2015</t>
  </si>
  <si>
    <t>04/04/2015</t>
  </si>
  <si>
    <t>04/05/2015</t>
  </si>
  <si>
    <t>04/06/2015</t>
  </si>
  <si>
    <t>04/07/2015</t>
  </si>
  <si>
    <t>04/08/2015</t>
  </si>
  <si>
    <t>04/09/2015</t>
  </si>
  <si>
    <t>04/10/2015</t>
  </si>
  <si>
    <t>04/11/2015</t>
  </si>
  <si>
    <t>04/12/2015</t>
  </si>
  <si>
    <t>04/13/2015</t>
  </si>
  <si>
    <t>04/14/2015</t>
  </si>
  <si>
    <t>04/15/2015</t>
  </si>
  <si>
    <t>04/16/2015</t>
  </si>
  <si>
    <t>04/17/2015</t>
  </si>
  <si>
    <t>04/18/2015</t>
  </si>
  <si>
    <t>04/19/2015</t>
  </si>
  <si>
    <t>04/20/2015</t>
  </si>
  <si>
    <t>04/21/2015</t>
  </si>
  <si>
    <t>04/22/2015</t>
  </si>
  <si>
    <t>04/23/2015</t>
  </si>
  <si>
    <t>04/24/2015</t>
  </si>
  <si>
    <t>04/25/2015</t>
  </si>
  <si>
    <t>04/26/2015</t>
  </si>
  <si>
    <t>04/27/2015</t>
  </si>
  <si>
    <t>04/28/2015</t>
  </si>
  <si>
    <t>04/29/2015</t>
  </si>
  <si>
    <t>04/30/2015</t>
  </si>
  <si>
    <t>05/01/2015</t>
  </si>
  <si>
    <t>05/02/2015</t>
  </si>
  <si>
    <t>05/03/2015</t>
  </si>
  <si>
    <t>05/04/2015</t>
  </si>
  <si>
    <t>05/05/2015</t>
  </si>
  <si>
    <t>05/06/2015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</si>
  <si>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</si>
  <si>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</si>
  <si>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</si>
  <si>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</si>
  <si>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</si>
  <si>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</si>
  <si>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</si>
  <si>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</si>
  <si>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</si>
  <si>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</si>
  <si>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</si>
  <si>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</si>
  <si>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</si>
  <si>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</si>
  <si>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</si>
  <si>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</si>
  <si>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</si>
  <si>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</si>
  <si>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</si>
  <si>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</si>
  <si>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</si>
  <si>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</si>
  <si>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</si>
  <si>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</si>
  <si>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</si>
  <si>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</si>
  <si>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</si>
  <si>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</si>
  <si>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</si>
  <si>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06/05/2015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</si>
  <si>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</si>
  <si>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</si>
  <si>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</si>
  <si>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</si>
  <si>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</si>
  <si>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</si>
  <si>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</si>
  <si>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</si>
  <si>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</si>
  <si>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</si>
  <si>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</si>
  <si>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</si>
  <si>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</si>
  <si>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</si>
  <si>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</si>
  <si>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</si>
  <si>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</si>
  <si>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</si>
  <si>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</si>
  <si>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</si>
  <si>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</si>
  <si>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</si>
  <si>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</si>
  <si>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</si>
  <si>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</si>
  <si>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07/01/2015</t>
  </si>
  <si>
    <t>07/02/2015</t>
  </si>
  <si>
    <t>07/03/2015</t>
  </si>
  <si>
    <t>07/04/2015</t>
  </si>
  <si>
    <t>07/05/2015</t>
  </si>
  <si>
    <t>07/06/2015</t>
  </si>
  <si>
    <t>07/07/2015</t>
  </si>
  <si>
    <t>07/08/2015</t>
  </si>
  <si>
    <t>07/09/2015</t>
  </si>
  <si>
    <t>07/10/2015</t>
  </si>
  <si>
    <t>07/11/2015</t>
  </si>
  <si>
    <t>07/12/2015</t>
  </si>
  <si>
    <t>07/13/2015</t>
  </si>
  <si>
    <t>07/14/2015</t>
  </si>
  <si>
    <t>07/15/2015</t>
  </si>
  <si>
    <t>07/16/2015</t>
  </si>
  <si>
    <t>07/17/2015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</si>
  <si>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</si>
  <si>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</si>
  <si>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</si>
  <si>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</si>
  <si>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</si>
  <si>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</si>
  <si>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</si>
  <si>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</si>
  <si>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</si>
  <si>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</si>
  <si>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</si>
  <si>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</si>
  <si>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</si>
  <si>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</si>
  <si>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</si>
  <si>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</si>
  <si>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</si>
  <si>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</si>
  <si>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</si>
  <si>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</si>
  <si>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</si>
  <si>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</si>
  <si>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</si>
  <si>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</si>
  <si>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</si>
  <si>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</si>
  <si>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</si>
  <si>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</si>
  <si>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</si>
  <si>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</si>
  <si>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</si>
  <si>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</si>
  <si>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</si>
  <si>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</si>
  <si>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</si>
  <si>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</si>
  <si>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</si>
  <si>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</si>
  <si>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</si>
  <si>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</si>
  <si>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</si>
  <si>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</si>
  <si>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</si>
  <si>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</si>
  <si>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</si>
  <si>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</si>
  <si>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</si>
  <si>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</si>
  <si>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</si>
  <si>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</si>
  <si>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</si>
  <si>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</si>
  <si>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</si>
  <si>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</si>
  <si>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</si>
  <si>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</si>
  <si>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</si>
  <si>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</si>
  <si>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</si>
  <si>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</si>
  <si>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</si>
  <si>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</si>
  <si>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</si>
  <si>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</si>
  <si>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</si>
  <si>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</si>
  <si>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</si>
  <si>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</si>
  <si>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</si>
  <si>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</si>
  <si>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09/26/2015</t>
  </si>
  <si>
    <t>09/27/2015</t>
  </si>
  <si>
    <t>09/28/2015</t>
  </si>
  <si>
    <t>09/29/2015</t>
  </si>
  <si>
    <t>09/30/2015</t>
  </si>
  <si>
    <t>10/01/2015</t>
  </si>
  <si>
    <t>10/02/2015</t>
  </si>
  <si>
    <t>10/03/2015</t>
  </si>
  <si>
    <t>10/04/2015</t>
  </si>
  <si>
    <t>10/05/2015</t>
  </si>
  <si>
    <t>10/06/2015</t>
  </si>
  <si>
    <t>10/07/2015</t>
  </si>
  <si>
    <t>10/08/2015</t>
  </si>
  <si>
    <t>10/09/2015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</si>
  <si>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</si>
  <si>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</si>
  <si>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</si>
  <si>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</si>
  <si>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</si>
  <si>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</si>
  <si>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</si>
  <si>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</si>
  <si>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</si>
  <si>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</si>
  <si>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</si>
  <si>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</si>
  <si>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</si>
  <si>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</si>
  <si>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</si>
  <si>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</si>
  <si>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</si>
  <si>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</si>
  <si>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</si>
  <si>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</si>
  <si>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</si>
  <si>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</si>
  <si>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11/01/2015</t>
  </si>
  <si>
    <t>11/02/2015</t>
  </si>
  <si>
    <t>11/03/2015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</si>
  <si>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</si>
  <si>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</si>
  <si>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</si>
  <si>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</si>
  <si>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</si>
  <si>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</si>
  <si>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</si>
  <si>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</si>
  <si>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</si>
  <si>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</si>
  <si>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</si>
  <si>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</si>
  <si>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</si>
  <si>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</si>
  <si>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</si>
  <si>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</si>
  <si>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</si>
  <si>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</si>
  <si>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</si>
  <si>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</si>
  <si>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</si>
  <si>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</si>
  <si>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</si>
  <si>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</si>
  <si>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</si>
  <si>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</si>
  <si>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</si>
  <si>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12/01/2015</t>
  </si>
  <si>
    <t>12/02/2015</t>
  </si>
  <si>
    <t>12/03/2015</t>
  </si>
  <si>
    <t>12/04/2015</t>
  </si>
  <si>
    <t>12/05/2015</t>
  </si>
  <si>
    <t>12/06/2015</t>
  </si>
  <si>
    <t>12/07/2015</t>
  </si>
  <si>
    <t>12/08/2015</t>
  </si>
  <si>
    <t>12/09/2015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</si>
  <si>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</si>
  <si>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</si>
  <si>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</si>
  <si>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</si>
  <si>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</si>
  <si>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</si>
  <si>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</si>
  <si>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</si>
  <si>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</si>
  <si>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</si>
  <si>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</si>
  <si>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</si>
  <si>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</si>
  <si>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</si>
  <si>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</si>
  <si>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</si>
  <si>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</si>
  <si>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</si>
  <si>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</si>
  <si>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</si>
  <si>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</si>
  <si>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</si>
  <si>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</si>
  <si>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</si>
  <si>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</si>
  <si>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</si>
  <si>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</si>
  <si>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</si>
  <si>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</si>
  <si>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</si>
  <si>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</si>
  <si>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</si>
  <si>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</si>
  <si>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</si>
  <si>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</si>
  <si>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</si>
  <si>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</si>
  <si>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</si>
  <si>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</si>
  <si>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</si>
  <si>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</si>
  <si>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</si>
  <si>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</si>
  <si>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</si>
  <si>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</si>
  <si>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</si>
  <si>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</si>
  <si>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</si>
  <si>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</si>
  <si>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</si>
  <si>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</si>
  <si>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</si>
  <si>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</si>
  <si>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</si>
  <si>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</si>
  <si>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</si>
  <si>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</si>
  <si>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</si>
  <si>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</si>
  <si>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</si>
  <si>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</si>
  <si>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</si>
  <si>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</si>
  <si>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</si>
  <si>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</si>
  <si>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</si>
  <si>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</si>
  <si>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</si>
  <si>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</si>
  <si>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</si>
  <si>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</si>
  <si>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</si>
  <si>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</si>
  <si>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</si>
  <si>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</si>
  <si>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</si>
  <si>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</si>
  <si>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</si>
  <si>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</si>
  <si>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</si>
  <si>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</si>
  <si>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</si>
  <si>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</si>
  <si>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</si>
  <si>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</si>
  <si>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</si>
  <si>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</si>
  <si>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</si>
  <si>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</si>
  <si>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</si>
  <si>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</si>
  <si>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</si>
  <si>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</si>
  <si>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</si>
  <si>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</si>
  <si>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</si>
  <si>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</si>
  <si>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</si>
  <si>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</si>
  <si>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</si>
  <si>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</si>
  <si>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</si>
  <si>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</si>
  <si>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</si>
  <si>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</si>
  <si>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</si>
  <si>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</si>
  <si>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</si>
  <si>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</si>
  <si>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</si>
  <si>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</si>
  <si>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</si>
  <si>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</si>
  <si>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</si>
  <si>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</si>
  <si>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</si>
  <si>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</si>
  <si>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</si>
  <si>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</si>
  <si>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</si>
  <si>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</si>
  <si>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</si>
  <si>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</si>
  <si>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</si>
  <si>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</si>
  <si>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</si>
  <si>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</si>
  <si>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</si>
  <si>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</si>
  <si>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</si>
  <si>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</si>
  <si>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</si>
  <si>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</si>
  <si>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</si>
  <si>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</si>
  <si>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</si>
  <si>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</si>
  <si>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</si>
  <si>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</si>
  <si>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</si>
  <si>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</si>
  <si>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</si>
  <si>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</si>
  <si>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</si>
  <si>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</si>
  <si>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</si>
  <si>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</si>
  <si>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</si>
  <si>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</si>
  <si>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</si>
  <si>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</si>
  <si>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</si>
  <si>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</si>
  <si>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</si>
  <si>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</si>
  <si>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</si>
  <si>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</si>
  <si>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</si>
  <si>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</si>
  <si>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</si>
  <si>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</si>
  <si>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</si>
  <si>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</si>
  <si>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</si>
  <si>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</si>
  <si>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</si>
  <si>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</si>
  <si>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</si>
  <si>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</si>
  <si>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</si>
  <si>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</si>
  <si>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</si>
  <si>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</si>
  <si>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</si>
  <si>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</si>
  <si>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</si>
  <si>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</si>
  <si>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</si>
  <si>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</si>
  <si>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</si>
  <si>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</si>
  <si>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</si>
  <si>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</si>
  <si>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</si>
  <si>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</si>
  <si>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</si>
  <si>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</si>
  <si>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</si>
  <si>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</si>
  <si>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</si>
  <si>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</si>
  <si>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</si>
  <si>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</si>
  <si>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</si>
  <si>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</si>
  <si>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</si>
  <si>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</si>
  <si>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</si>
  <si>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</si>
  <si>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</si>
  <si>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</si>
  <si>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</si>
  <si>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</si>
  <si>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</si>
  <si>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</si>
  <si>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</si>
  <si>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</si>
  <si>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</si>
  <si>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</si>
  <si>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</si>
  <si>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</si>
  <si>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</si>
  <si>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</si>
  <si>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</si>
  <si>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</si>
  <si>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</si>
  <si>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</si>
  <si>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</si>
  <si>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</si>
  <si>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</si>
  <si>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</si>
  <si>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</si>
  <si>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</si>
  <si>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</si>
  <si>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</si>
  <si>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</si>
  <si>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</si>
  <si>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</si>
  <si>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</si>
  <si>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</si>
  <si>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</si>
  <si>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</si>
  <si>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</si>
  <si>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</si>
  <si>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</si>
  <si>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</si>
  <si>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</si>
  <si>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</si>
  <si>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</si>
  <si>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</si>
  <si>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</si>
  <si>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</si>
  <si>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</si>
  <si>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</si>
  <si>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</si>
  <si>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</si>
  <si>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</si>
  <si>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</si>
  <si>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</si>
  <si>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</si>
  <si>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</si>
  <si>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</si>
  <si>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</si>
  <si>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</si>
  <si>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</si>
  <si>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</si>
  <si>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</si>
  <si>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</si>
  <si>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</si>
  <si>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</si>
  <si>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</si>
  <si>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</si>
  <si>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</si>
  <si>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</si>
  <si>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</si>
  <si>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</si>
  <si>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</si>
  <si>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</si>
  <si>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</si>
  <si>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</si>
  <si>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</si>
  <si>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</si>
  <si>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</si>
  <si>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</si>
  <si>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</si>
  <si>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</si>
  <si>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</si>
  <si>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</si>
  <si>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</si>
  <si>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</si>
  <si>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</si>
  <si>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</si>
  <si>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</si>
  <si>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</si>
  <si>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</si>
  <si>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</si>
  <si>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</si>
  <si>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</si>
  <si>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</si>
  <si>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</si>
  <si>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</si>
  <si>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</si>
  <si>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</si>
  <si>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</si>
  <si>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</si>
  <si>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</si>
  <si>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</si>
  <si>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</si>
  <si>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</si>
  <si>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</si>
  <si>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</si>
  <si>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</si>
  <si>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</si>
  <si>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</si>
  <si>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</si>
  <si>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</si>
  <si>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</si>
  <si>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</si>
  <si>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</si>
  <si>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</si>
  <si>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</si>
  <si>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</si>
  <si>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</si>
  <si>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</si>
  <si>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</si>
  <si>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</si>
  <si>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</si>
  <si>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</si>
  <si>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</si>
  <si>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</si>
  <si>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</si>
  <si>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</si>
  <si>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</si>
  <si>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</si>
  <si>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</si>
  <si>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</si>
  <si>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</si>
  <si>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</si>
  <si>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</si>
  <si>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</si>
  <si>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</si>
  <si>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</si>
  <si>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</si>
  <si>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</si>
  <si>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</si>
  <si>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</si>
  <si>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</si>
  <si>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</si>
  <si>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</si>
  <si>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</si>
  <si>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</si>
  <si>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</si>
  <si>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</si>
  <si>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</si>
  <si>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</si>
  <si>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</si>
  <si>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</si>
  <si>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</si>
  <si>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</si>
  <si>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</si>
  <si>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</si>
  <si>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</si>
  <si>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</si>
  <si>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</si>
  <si>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</si>
  <si>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</si>
  <si>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</si>
  <si>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</si>
  <si>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</si>
  <si>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</si>
  <si>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</si>
  <si>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</si>
  <si>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</si>
  <si>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</si>
  <si>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</si>
  <si>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</si>
  <si>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</si>
  <si>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</si>
  <si>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</si>
  <si>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</si>
  <si>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</si>
  <si>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</si>
  <si>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</si>
  <si>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</si>
  <si>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</si>
  <si>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</si>
  <si>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</si>
  <si>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</si>
  <si>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</si>
  <si>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</si>
  <si>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</si>
  <si>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</si>
  <si>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</si>
  <si>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</si>
  <si>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</si>
  <si>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</si>
  <si>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</si>
  <si>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</si>
  <si>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</si>
  <si>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</si>
  <si>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</si>
  <si>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</si>
  <si>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</si>
  <si>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</si>
  <si>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</si>
  <si>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</si>
  <si>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01/13/2017</t>
  </si>
  <si>
    <t>01/14/2017</t>
  </si>
  <si>
    <t>01/15/2017</t>
  </si>
  <si>
    <t>01/16/2017</t>
  </si>
  <si>
    <t>01/17/2017</t>
  </si>
  <si>
    <t>01/18/2017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</si>
  <si>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</si>
  <si>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</si>
  <si>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</si>
  <si>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</si>
  <si>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</si>
  <si>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</si>
  <si>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</si>
  <si>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</si>
  <si>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</si>
  <si>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</si>
  <si>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</si>
  <si>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</si>
  <si>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</si>
  <si>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</si>
  <si>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</si>
  <si>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</si>
  <si>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</si>
  <si>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</si>
  <si>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</si>
  <si>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</si>
  <si>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</si>
  <si>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02/10/2017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</si>
  <si>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</si>
  <si>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</si>
  <si>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</si>
  <si>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</si>
  <si>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</si>
  <si>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</si>
  <si>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</si>
  <si>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</si>
  <si>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</si>
  <si>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</si>
  <si>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</si>
  <si>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</si>
  <si>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</si>
  <si>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</si>
  <si>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</si>
  <si>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</si>
  <si>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</si>
  <si>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</si>
  <si>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</si>
  <si>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</si>
  <si>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</si>
  <si>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</si>
  <si>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</si>
  <si>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</si>
  <si>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</si>
  <si>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</si>
  <si>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</si>
  <si>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</si>
  <si>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</si>
  <si>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</si>
  <si>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03/13/2017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</si>
  <si>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</si>
  <si>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</si>
  <si>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</si>
  <si>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</si>
  <si>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</si>
  <si>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</si>
  <si>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</si>
  <si>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</si>
  <si>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</si>
  <si>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</si>
  <si>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</si>
  <si>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</si>
  <si>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</si>
  <si>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</si>
  <si>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</si>
  <si>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</si>
  <si>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</si>
  <si>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</si>
  <si>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</si>
  <si>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</si>
  <si>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</si>
  <si>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</si>
  <si>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</si>
  <si>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</si>
  <si>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</si>
  <si>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</si>
  <si>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</si>
  <si>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</si>
  <si>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</si>
  <si>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</si>
  <si>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</si>
  <si>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</si>
  <si>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</si>
  <si>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</si>
  <si>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</si>
  <si>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</si>
  <si>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</si>
  <si>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</si>
  <si>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</si>
  <si>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</si>
  <si>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</si>
  <si>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</si>
  <si>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</si>
  <si>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</si>
  <si>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</si>
  <si>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</si>
  <si>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</si>
  <si>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</si>
  <si>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</si>
  <si>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</si>
  <si>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</si>
  <si>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</si>
  <si>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</si>
  <si>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</si>
  <si>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</si>
  <si>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</si>
  <si>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</si>
  <si>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</si>
  <si>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</si>
  <si>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</si>
  <si>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</si>
  <si>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</si>
  <si>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</si>
  <si>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</si>
  <si>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</si>
  <si>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</si>
  <si>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</si>
  <si>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</si>
  <si>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</si>
  <si>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</si>
  <si>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</si>
  <si>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</si>
  <si>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</si>
  <si>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</si>
  <si>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</si>
  <si>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</si>
  <si>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</si>
  <si>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</si>
  <si>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</si>
  <si>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</si>
  <si>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</si>
  <si>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</si>
  <si>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</si>
  <si>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</si>
  <si>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</si>
  <si>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</si>
  <si>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</si>
  <si>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</si>
  <si>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</si>
  <si>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</si>
  <si>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</si>
  <si>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</si>
  <si>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</si>
  <si>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</si>
  <si>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</si>
  <si>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</si>
  <si>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</si>
  <si>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</si>
  <si>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</si>
  <si>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</si>
  <si>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</si>
  <si>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</si>
  <si>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</si>
  <si>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</si>
  <si>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</si>
  <si>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</si>
  <si>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</si>
  <si>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</si>
  <si>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</si>
  <si>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</si>
  <si>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</si>
  <si>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</si>
  <si>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</si>
  <si>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</si>
  <si>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</si>
  <si>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</si>
  <si>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</si>
  <si>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</si>
  <si>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</si>
  <si>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</si>
  <si>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</si>
  <si>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</si>
  <si>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</si>
  <si>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</si>
  <si>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</si>
  <si>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</si>
  <si>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</si>
  <si>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</si>
  <si>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</si>
  <si>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</si>
  <si>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</si>
  <si>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</si>
  <si>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</si>
  <si>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</si>
  <si>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</si>
  <si>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</si>
  <si>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</si>
  <si>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</si>
  <si>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</si>
  <si>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</si>
  <si>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</si>
  <si>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</si>
  <si>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</si>
  <si>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</si>
  <si>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</si>
  <si>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</si>
  <si>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</si>
  <si>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</si>
  <si>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</si>
  <si>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</si>
  <si>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</si>
  <si>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</si>
  <si>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</si>
  <si>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</si>
  <si>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</si>
  <si>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</si>
  <si>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</si>
  <si>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</si>
  <si>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</si>
  <si>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</si>
  <si>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</si>
  <si>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</si>
  <si>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</si>
  <si>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</si>
  <si>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</si>
  <si>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</si>
  <si>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</si>
  <si>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</si>
  <si>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</si>
  <si>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</si>
  <si>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</si>
  <si>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</si>
  <si>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</si>
  <si>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</si>
  <si>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</si>
  <si>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</si>
  <si>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</si>
  <si>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</si>
  <si>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</si>
  <si>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</si>
  <si>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</si>
  <si>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</si>
  <si>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</si>
  <si>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</si>
  <si>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</si>
  <si>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</si>
  <si>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</si>
  <si>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</si>
  <si>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</si>
  <si>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</si>
  <si>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</si>
  <si>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</si>
  <si>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</si>
  <si>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</si>
  <si>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</si>
  <si>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</si>
  <si>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</si>
  <si>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</si>
  <si>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</si>
  <si>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</si>
  <si>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</si>
  <si>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</si>
  <si>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</si>
  <si>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</si>
  <si>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</si>
  <si>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</si>
  <si>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</si>
  <si>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</si>
  <si>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</si>
  <si>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</si>
  <si>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</si>
  <si>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</si>
  <si>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</si>
  <si>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</si>
  <si>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</si>
  <si>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</si>
  <si>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</si>
  <si>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</si>
  <si>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</si>
  <si>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</si>
  <si>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</si>
  <si>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</si>
  <si>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</si>
  <si>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</si>
  <si>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</si>
  <si>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</si>
  <si>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</si>
  <si>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</si>
  <si>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</si>
  <si>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</si>
  <si>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</si>
  <si>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</si>
  <si>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</si>
  <si>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</si>
  <si>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</si>
  <si>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</si>
  <si>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</si>
  <si>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</si>
  <si>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</si>
  <si>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</si>
  <si>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</si>
  <si>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</si>
  <si>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</si>
  <si>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</si>
  <si>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</si>
  <si>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</si>
  <si>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</si>
  <si>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</si>
  <si>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</si>
  <si>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</si>
  <si>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</si>
  <si>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</si>
  <si>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</si>
  <si>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</si>
  <si>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</si>
  <si>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</si>
  <si>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</si>
  <si>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</si>
  <si>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</si>
  <si>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</si>
  <si>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</si>
  <si>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</si>
  <si>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</si>
  <si>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</si>
  <si>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</si>
  <si>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</si>
  <si>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</si>
  <si>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</si>
  <si>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</si>
  <si>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</si>
  <si>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</si>
  <si>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</si>
  <si>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</si>
  <si>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</si>
  <si>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</si>
  <si>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</si>
  <si>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</si>
  <si>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</si>
  <si>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</si>
  <si>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</si>
  <si>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</si>
  <si>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</si>
  <si>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</si>
  <si>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</si>
  <si>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</si>
  <si>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</si>
  <si>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</si>
  <si>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</si>
  <si>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</si>
  <si>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</si>
  <si>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</si>
  <si>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</si>
  <si>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</si>
  <si>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</si>
  <si>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</si>
  <si>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</si>
  <si>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</si>
  <si>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</si>
  <si>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</si>
  <si>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</si>
  <si>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</si>
  <si>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</si>
  <si>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</si>
  <si>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</si>
  <si>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</si>
  <si>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</si>
  <si>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</si>
  <si>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</si>
  <si>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</si>
  <si>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</si>
  <si>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</si>
  <si>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</si>
  <si>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</si>
  <si>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</si>
  <si>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</si>
  <si>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</si>
  <si>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</si>
  <si>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</si>
  <si>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</si>
  <si>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</si>
  <si>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</si>
  <si>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</si>
  <si>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</si>
  <si>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</si>
  <si>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</si>
  <si>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</si>
  <si>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</si>
  <si>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</si>
  <si>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</si>
  <si>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</si>
  <si>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</si>
  <si>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</si>
  <si>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</si>
  <si>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</si>
  <si>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</si>
  <si>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</si>
  <si>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</si>
  <si>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</si>
  <si>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</si>
  <si>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</si>
  <si>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</si>
  <si>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</si>
  <si>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</si>
  <si>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</si>
  <si>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</si>
  <si>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</si>
  <si>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</si>
  <si>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</si>
  <si>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</si>
  <si>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</si>
  <si>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</si>
  <si>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</si>
  <si>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</si>
  <si>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</si>
  <si>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</si>
  <si>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</si>
  <si>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</si>
  <si>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</si>
  <si>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</si>
  <si>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</si>
  <si>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</si>
  <si>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</si>
  <si>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</si>
  <si>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</si>
  <si>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</si>
  <si>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</si>
  <si>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</si>
  <si>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</si>
  <si>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</si>
  <si>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</si>
  <si>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</si>
  <si>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</si>
  <si>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</si>
  <si>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</si>
  <si>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</si>
  <si>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</si>
  <si>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</si>
  <si>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</si>
  <si>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</si>
  <si>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</si>
  <si>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</si>
  <si>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</si>
  <si>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</si>
  <si>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</si>
  <si>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</si>
  <si>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</si>
  <si>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</si>
  <si>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</si>
  <si>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</si>
  <si>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</si>
  <si>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</si>
  <si>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</si>
  <si>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</si>
  <si>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</si>
  <si>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</si>
  <si>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</si>
  <si>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</si>
  <si>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</si>
  <si>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</si>
  <si>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</si>
  <si>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</si>
  <si>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</si>
  <si>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</si>
  <si>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</si>
  <si>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</si>
  <si>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</si>
  <si>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</si>
  <si>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</si>
  <si>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</si>
  <si>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</si>
  <si>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</si>
  <si>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</si>
  <si>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</si>
  <si>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</si>
  <si>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</si>
  <si>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</si>
  <si>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</si>
  <si>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</si>
  <si>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</si>
  <si>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</si>
  <si>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</si>
  <si>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</si>
  <si>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</si>
  <si>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</si>
  <si>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</si>
  <si>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</si>
  <si>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</si>
  <si>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</si>
  <si>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</si>
  <si>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</si>
  <si>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</si>
  <si>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</si>
  <si>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</si>
  <si>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</si>
  <si>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</si>
  <si>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</si>
  <si>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</si>
  <si>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</si>
  <si>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</si>
  <si>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</si>
  <si>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</si>
  <si>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</si>
  <si>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</si>
  <si>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</si>
  <si>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</si>
  <si>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</si>
  <si>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</si>
  <si>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</si>
  <si>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</si>
  <si>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</si>
  <si>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</si>
  <si>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</si>
  <si>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</si>
  <si>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</si>
  <si>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</si>
  <si>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</si>
  <si>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</si>
  <si>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</si>
  <si>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</si>
  <si>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</si>
  <si>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</si>
  <si>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</si>
  <si>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</si>
  <si>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</si>
  <si>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</si>
  <si>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</si>
  <si>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</si>
  <si>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</si>
  <si>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</si>
  <si>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</si>
  <si>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</si>
  <si>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</si>
  <si>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</si>
  <si>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</si>
  <si>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</si>
  <si>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</si>
  <si>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</si>
  <si>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</si>
  <si>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</si>
  <si>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</si>
  <si>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</si>
  <si>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</si>
  <si>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</si>
  <si>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</si>
  <si>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</si>
  <si>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</si>
  <si>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</si>
  <si>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</si>
  <si>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</si>
  <si>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</si>
  <si>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</si>
  <si>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</si>
  <si>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</si>
  <si>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</si>
  <si>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</si>
  <si>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</si>
  <si>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</si>
  <si>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</si>
  <si>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</si>
  <si>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</si>
  <si>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</si>
  <si>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</si>
  <si>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</si>
  <si>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</si>
  <si>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</si>
  <si>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</si>
  <si>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</si>
  <si>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</si>
  <si>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</si>
  <si>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</si>
  <si>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</si>
  <si>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</si>
  <si>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</si>
  <si>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</si>
  <si>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</si>
  <si>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</si>
  <si>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</si>
  <si>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</si>
  <si>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</si>
  <si>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</si>
  <si>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</si>
  <si>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</si>
  <si>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</si>
  <si>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</si>
  <si>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</si>
  <si>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</si>
  <si>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</si>
  <si>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</si>
  <si>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</si>
  <si>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</si>
  <si>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</si>
  <si>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</si>
  <si>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</si>
  <si>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</si>
  <si>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</si>
  <si>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</si>
  <si>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</si>
  <si>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</si>
  <si>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</si>
  <si>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</si>
  <si>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</si>
  <si>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</si>
  <si>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</si>
  <si>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</si>
  <si>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</si>
  <si>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</si>
  <si>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</si>
  <si>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</si>
  <si>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</si>
  <si>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</si>
  <si>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</si>
  <si>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</si>
  <si>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</si>
  <si>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</si>
  <si>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</si>
  <si>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</si>
  <si>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</si>
  <si>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</si>
  <si>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</si>
  <si>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</si>
  <si>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</si>
  <si>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</si>
  <si>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</si>
  <si>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</si>
  <si>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</si>
  <si>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</si>
  <si>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</si>
  <si>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</si>
  <si>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</si>
  <si>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</si>
  <si>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</si>
  <si>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</si>
  <si>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</si>
  <si>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</si>
  <si>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</si>
  <si>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</si>
  <si>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</si>
  <si>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</si>
  <si>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</si>
  <si>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</si>
  <si>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</si>
  <si>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</si>
  <si>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</si>
  <si>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</si>
  <si>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</si>
  <si>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</si>
  <si>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</si>
  <si>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</si>
  <si>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</si>
  <si>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</si>
  <si>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</si>
  <si>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</si>
  <si>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</si>
  <si>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</si>
  <si>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</si>
  <si>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</si>
  <si>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</si>
  <si>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</si>
  <si>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</si>
  <si>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</si>
  <si>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</si>
  <si>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</si>
  <si>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</si>
  <si>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</si>
  <si>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</si>
  <si>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</si>
  <si>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</si>
  <si>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</si>
  <si>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</si>
  <si>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</si>
  <si>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</si>
  <si>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</si>
  <si>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</si>
  <si>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</si>
  <si>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</si>
  <si>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</si>
  <si>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</si>
  <si>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</si>
  <si>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</si>
  <si>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</si>
  <si>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</si>
  <si>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</si>
  <si>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</si>
  <si>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</si>
  <si>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12/01/2018</t>
  </si>
  <si>
    <t>12/02/2018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</si>
  <si>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</si>
  <si>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</si>
  <si>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</si>
  <si>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</si>
  <si>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</si>
  <si>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</si>
  <si>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</si>
  <si>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</si>
  <si>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</si>
  <si>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</si>
  <si>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</si>
  <si>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</si>
  <si>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</si>
  <si>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</si>
  <si>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</si>
  <si>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</si>
  <si>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</si>
  <si>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</si>
  <si>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</si>
  <si>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</si>
  <si>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</si>
  <si>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</si>
  <si>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</si>
  <si>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</si>
  <si>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</si>
  <si>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</si>
  <si>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</si>
  <si>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</si>
  <si>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</si>
  <si>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</si>
  <si>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</si>
  <si>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</si>
  <si>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</si>
  <si>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</si>
  <si>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</si>
  <si>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</si>
  <si>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</si>
  <si>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</si>
  <si>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</si>
  <si>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</si>
  <si>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</si>
  <si>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</si>
  <si>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</si>
  <si>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</si>
  <si>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</si>
  <si>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</si>
  <si>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</si>
  <si>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</si>
  <si>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</si>
  <si>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</si>
  <si>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</si>
  <si>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</si>
  <si>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</si>
  <si>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</si>
  <si>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</si>
  <si>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</si>
  <si>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</si>
  <si>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</si>
  <si>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</si>
  <si>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</si>
  <si>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</si>
  <si>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</si>
  <si>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</si>
  <si>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</si>
  <si>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</si>
  <si>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</si>
  <si>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</si>
  <si>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</si>
  <si>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</si>
  <si>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</si>
  <si>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</si>
  <si>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</si>
  <si>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</si>
  <si>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</si>
  <si>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</si>
  <si>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</si>
  <si>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</si>
  <si>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</si>
  <si>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</si>
  <si>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</si>
  <si>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</si>
  <si>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</si>
  <si>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</si>
  <si>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</si>
  <si>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</si>
  <si>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</si>
  <si>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</si>
  <si>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</si>
  <si>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</si>
  <si>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</si>
  <si>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</si>
  <si>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</si>
  <si>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</si>
  <si>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</si>
  <si>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</si>
  <si>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</si>
  <si>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</si>
  <si>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</si>
  <si>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</si>
  <si>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</si>
  <si>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</si>
  <si>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</si>
  <si>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</si>
  <si>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</si>
  <si>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</si>
  <si>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</si>
  <si>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</si>
  <si>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</si>
  <si>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</si>
  <si>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</si>
  <si>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</si>
  <si>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</si>
  <si>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</si>
  <si>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</si>
  <si>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</si>
  <si>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</si>
  <si>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</si>
  <si>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</si>
  <si>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</si>
  <si>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</si>
  <si>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</si>
  <si>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</si>
  <si>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</si>
  <si>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</si>
  <si>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</si>
  <si>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</si>
  <si>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</si>
  <si>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</si>
  <si>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</si>
  <si>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</si>
  <si>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</si>
  <si>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</si>
  <si>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</si>
  <si>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</si>
  <si>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</si>
  <si>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</si>
  <si>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</si>
  <si>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</si>
  <si>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</si>
  <si>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</si>
  <si>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</si>
  <si>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</si>
  <si>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</si>
  <si>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</si>
  <si>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</si>
  <si>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</si>
  <si>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</si>
  <si>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</si>
  <si>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</si>
  <si>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05/01/2019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</si>
  <si>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</si>
  <si>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</si>
  <si>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</si>
  <si>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</si>
  <si>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</si>
  <si>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</si>
  <si>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</si>
  <si>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</si>
  <si>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</si>
  <si>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</si>
  <si>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</si>
  <si>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05/13/2019</t>
  </si>
  <si>
    <t>05/14/2019</t>
  </si>
  <si>
    <t>05/15/2019</t>
  </si>
  <si>
    <t>05/16/2019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</si>
  <si>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</si>
  <si>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</si>
  <si>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</si>
  <si>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</si>
  <si>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</si>
  <si>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</si>
  <si>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</si>
  <si>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</si>
  <si>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</si>
  <si>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</si>
  <si>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</si>
  <si>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</si>
  <si>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</si>
  <si>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05/30/2019</t>
  </si>
  <si>
    <t>05/31/2019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</si>
  <si>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</si>
  <si>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</si>
  <si>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</si>
  <si>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</si>
  <si>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</si>
  <si>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</si>
  <si>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</si>
  <si>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</si>
  <si>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</si>
  <si>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</si>
  <si>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</si>
  <si>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</si>
  <si>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</si>
  <si>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</si>
  <si>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</si>
  <si>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</si>
  <si>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</si>
  <si>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</si>
  <si>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</si>
  <si>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</si>
  <si>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</si>
  <si>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</si>
  <si>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</si>
  <si>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</si>
  <si>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</si>
  <si>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</si>
  <si>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</si>
  <si>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</si>
  <si>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</si>
  <si>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</si>
  <si>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07/01/2019</t>
  </si>
  <si>
    <t>07/02/2019</t>
  </si>
  <si>
    <t>07/03/2019</t>
  </si>
  <si>
    <t>07/04/2019</t>
  </si>
  <si>
    <t>07/05/2019</t>
  </si>
  <si>
    <t>07/06/2019</t>
  </si>
  <si>
    <t>07/07/2019</t>
  </si>
  <si>
    <t>07/08/2019</t>
  </si>
  <si>
    <t>07/09/2019</t>
  </si>
  <si>
    <t>07/10/2019</t>
  </si>
  <si>
    <t>07/11/2019</t>
  </si>
  <si>
    <t>07/12/2019</t>
  </si>
  <si>
    <t>07/13/2019</t>
  </si>
  <si>
    <t>07/14/2019</t>
  </si>
  <si>
    <t>07/15/2019</t>
  </si>
  <si>
    <t>07/16/2019</t>
  </si>
  <si>
    <t>07/17/2019</t>
  </si>
  <si>
    <t>07/18/2019</t>
  </si>
  <si>
    <t>07/19/2019</t>
  </si>
  <si>
    <t>07/20/2019</t>
  </si>
  <si>
    <t>07/21/2019</t>
  </si>
  <si>
    <t>07/22/2019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</si>
  <si>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</si>
  <si>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</si>
  <si>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</si>
  <si>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</si>
  <si>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</si>
  <si>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</si>
  <si>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</si>
  <si>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</si>
  <si>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</si>
  <si>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08/01/2019</t>
  </si>
  <si>
    <t>08/02/2019</t>
  </si>
  <si>
    <t>08/03/2019</t>
  </si>
  <si>
    <t>08/04/2019</t>
  </si>
  <si>
    <t>08/05/2019</t>
  </si>
  <si>
    <t>08/06/2019</t>
  </si>
  <si>
    <t>08/07/2019</t>
  </si>
  <si>
    <t>08/08/2019</t>
  </si>
  <si>
    <t>08/09/2019</t>
  </si>
  <si>
    <t>08/10/2019</t>
  </si>
  <si>
    <t>08/11/2019</t>
  </si>
  <si>
    <t>08/12/2019</t>
  </si>
  <si>
    <t>08/13/2019</t>
  </si>
  <si>
    <t>08/14/2019</t>
  </si>
  <si>
    <t>08/15/2019</t>
  </si>
  <si>
    <t>08/16/2019</t>
  </si>
  <si>
    <t>08/17/2019</t>
  </si>
  <si>
    <t>08/18/2019</t>
  </si>
  <si>
    <t>08/19/2019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</si>
  <si>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</si>
  <si>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</si>
  <si>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</si>
  <si>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</si>
  <si>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</si>
  <si>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</si>
  <si>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</si>
  <si>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</si>
  <si>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</si>
  <si>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</si>
  <si>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</si>
  <si>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08/31/2019</t>
  </si>
  <si>
    <t>09/01/2019</t>
  </si>
  <si>
    <t>09/02/2019</t>
  </si>
  <si>
    <t>09/03/2019</t>
  </si>
  <si>
    <t>09/04/2019</t>
  </si>
  <si>
    <t>09/05/2019</t>
  </si>
  <si>
    <t>09/06/2019</t>
  </si>
  <si>
    <t>09/07/2019</t>
  </si>
  <si>
    <t>09/08/2019</t>
  </si>
  <si>
    <t>09/09/2019</t>
  </si>
  <si>
    <t>09/10/2019</t>
  </si>
  <si>
    <t>09/11/2019</t>
  </si>
  <si>
    <t>09/12/2019</t>
  </si>
  <si>
    <t>09/13/2019</t>
  </si>
  <si>
    <t>09/14/2019</t>
  </si>
  <si>
    <t>09/15/2019</t>
  </si>
  <si>
    <t>09/16/2019</t>
  </si>
  <si>
    <t>09/17/2019</t>
  </si>
  <si>
    <t>09/18/2019</t>
  </si>
  <si>
    <t>09/19/2019</t>
  </si>
  <si>
    <t>09/20/2019</t>
  </si>
  <si>
    <t>09/21/2019</t>
  </si>
  <si>
    <t>09/22/2019</t>
  </si>
  <si>
    <t>09/23/2019</t>
  </si>
  <si>
    <t>09/24/2019</t>
  </si>
  <si>
    <t>09/25/2019</t>
  </si>
  <si>
    <t>09/26/2019</t>
  </si>
  <si>
    <t>09/27/2019</t>
  </si>
  <si>
    <t>09/28/2019</t>
  </si>
  <si>
    <t>09/29/2019</t>
  </si>
  <si>
    <t>09/30/2019</t>
  </si>
  <si>
    <t>Bridge Count Normalized Crashes</t>
  </si>
  <si>
    <t>Bridge Count Normalized</t>
  </si>
  <si>
    <t>Citibike Normalized</t>
  </si>
  <si>
    <t>Bridge Count Annualized</t>
  </si>
  <si>
    <t>Citibike Count Annualized</t>
  </si>
  <si>
    <t>date</t>
  </si>
  <si>
    <t>Monthly Average as Percentage of Year</t>
  </si>
  <si>
    <t>Avg Monthly Percent of Year</t>
  </si>
  <si>
    <t>ORIGINAL</t>
  </si>
  <si>
    <t>All PBL</t>
  </si>
  <si>
    <t>All Class II</t>
  </si>
  <si>
    <t>All Class III</t>
  </si>
  <si>
    <t>Cyclist KSI</t>
  </si>
  <si>
    <t>Cyclist Injuries</t>
  </si>
  <si>
    <t>All Injuries</t>
  </si>
  <si>
    <t>All KSI</t>
  </si>
  <si>
    <t>Ped Injuries</t>
  </si>
  <si>
    <t>Ped KSI</t>
  </si>
  <si>
    <t>CitiBike Normalized</t>
  </si>
  <si>
    <t>2411,</t>
  </si>
  <si>
    <t>1180,</t>
  </si>
  <si>
    <t>1361,</t>
  </si>
  <si>
    <t>41,</t>
  </si>
  <si>
    <t>406,</t>
  </si>
  <si>
    <t>405,</t>
  </si>
  <si>
    <t>1559,</t>
  </si>
  <si>
    <t>2640,</t>
  </si>
  <si>
    <t>1642,</t>
  </si>
  <si>
    <t>1643,</t>
  </si>
  <si>
    <t>1662,</t>
  </si>
  <si>
    <t>1976,</t>
  </si>
  <si>
    <t>1254,</t>
  </si>
  <si>
    <t>84,</t>
  </si>
  <si>
    <t>86,</t>
  </si>
  <si>
    <t>629,</t>
  </si>
  <si>
    <t>527,</t>
  </si>
  <si>
    <t>359,</t>
  </si>
  <si>
    <t>239,</t>
  </si>
  <si>
    <t>2334,</t>
  </si>
  <si>
    <t>201,</t>
  </si>
  <si>
    <t>599,</t>
  </si>
  <si>
    <t>640,</t>
  </si>
  <si>
    <t>1855,</t>
  </si>
  <si>
    <t>2186,</t>
  </si>
  <si>
    <t>1326,</t>
  </si>
  <si>
    <t>1015,</t>
  </si>
  <si>
    <t>224,</t>
  </si>
  <si>
    <t>230,</t>
  </si>
  <si>
    <t>2147,</t>
  </si>
  <si>
    <t>2149,</t>
  </si>
  <si>
    <t>2145,</t>
  </si>
  <si>
    <t>14,</t>
  </si>
  <si>
    <t>2108,</t>
  </si>
  <si>
    <t>2196,</t>
  </si>
  <si>
    <t>2008,</t>
  </si>
  <si>
    <t>2155,</t>
  </si>
  <si>
    <t>2127,</t>
  </si>
  <si>
    <t>1806,</t>
  </si>
  <si>
    <t>2194,</t>
  </si>
  <si>
    <t>954,</t>
  </si>
  <si>
    <t>963,</t>
  </si>
  <si>
    <t>951,</t>
  </si>
  <si>
    <t>1191,</t>
  </si>
  <si>
    <t>1192,</t>
  </si>
  <si>
    <t>1281,</t>
  </si>
  <si>
    <t>956,</t>
  </si>
  <si>
    <t>2259,</t>
  </si>
  <si>
    <t>2254,</t>
  </si>
  <si>
    <t>2260,</t>
  </si>
  <si>
    <t>2277,</t>
  </si>
  <si>
    <t>2359,</t>
  </si>
  <si>
    <t>1260,</t>
  </si>
  <si>
    <t>2224,</t>
  </si>
  <si>
    <t>2225,</t>
  </si>
  <si>
    <t>2227,</t>
  </si>
  <si>
    <t>2264,</t>
  </si>
  <si>
    <t>2283,</t>
  </si>
  <si>
    <t>2265,</t>
  </si>
  <si>
    <t>2266,</t>
  </si>
  <si>
    <t>2350,</t>
  </si>
  <si>
    <t>2348,</t>
  </si>
  <si>
    <t>2248,</t>
  </si>
  <si>
    <t>2246,</t>
  </si>
  <si>
    <t>2242,</t>
  </si>
  <si>
    <t>2240,</t>
  </si>
  <si>
    <t>2287,</t>
  </si>
  <si>
    <t>2288,</t>
  </si>
  <si>
    <t>2141,</t>
  </si>
  <si>
    <t>2377,</t>
  </si>
  <si>
    <t>504,</t>
  </si>
  <si>
    <t>118,</t>
  </si>
  <si>
    <t>200,</t>
  </si>
  <si>
    <t>1737,</t>
  </si>
  <si>
    <t>2294,</t>
  </si>
  <si>
    <t>2312,</t>
  </si>
  <si>
    <t># Fatal ped pick up their ages bet 85 and 100</t>
  </si>
  <si>
    <t># Fatal ped ages bet 85 and 100</t>
  </si>
  <si>
    <t>%</t>
  </si>
  <si>
    <t>YR</t>
  </si>
  <si>
    <t>SIP Name</t>
  </si>
  <si>
    <t>Before (weekday)</t>
  </si>
  <si>
    <t>Before Weekend</t>
  </si>
  <si>
    <t>Before total</t>
  </si>
  <si>
    <t>1 Year After (weekday)</t>
  </si>
  <si>
    <t>Washington Heights/Amsterdam Ave (162nd St to Ft George Ave)</t>
  </si>
  <si>
    <t>5 Ave</t>
  </si>
  <si>
    <t>W 50 - W 51 St</t>
  </si>
  <si>
    <t>5 Ave, 50th St to 65th St</t>
  </si>
  <si>
    <t>http://dotvgisweb/SIPTracker/#/project-detail/1388/treatment-detail/5256</t>
  </si>
  <si>
    <t>E 50 - E 51</t>
  </si>
  <si>
    <t>X</t>
  </si>
  <si>
    <t>Jay St</t>
  </si>
  <si>
    <t>btw Chapel St and Concord St</t>
  </si>
  <si>
    <t>http://dotvgisweb/SIPTracker/#/project-detail/1282/treatment-detail/4805</t>
  </si>
  <si>
    <t>80th St</t>
  </si>
  <si>
    <t>62nd Ave and Juniper Blvd N</t>
  </si>
  <si>
    <t>http://dotvgisweb/SIPTracker/#/project-detail/779/treatment-detail/1373</t>
  </si>
  <si>
    <t>Only have 3 years after</t>
  </si>
  <si>
    <t>Eliot Ave</t>
  </si>
  <si>
    <t>77 Pl and 78 St</t>
  </si>
  <si>
    <t>http://dotvgisweb/SIPTracker/#/project-detail/779/treatment-detail/1374</t>
  </si>
  <si>
    <t>69th St</t>
  </si>
  <si>
    <t>62nd Ave and 62nd Rd</t>
  </si>
  <si>
    <t>http://dotvgisweb/SIPTracker/#/project-detail/779/treatment-detail/1375</t>
  </si>
  <si>
    <t>Queens Blvd</t>
  </si>
  <si>
    <t>54th Ave and 55th Ave</t>
  </si>
  <si>
    <t>Queens Blvd Phase II (73 St to Eliot Ave)</t>
  </si>
  <si>
    <t>http://dotvgisweb/SIPTracker/#/project-detail/600/treatment-detail/355</t>
  </si>
  <si>
    <t>1st Ave 55-59</t>
  </si>
  <si>
    <t>1 Year After (weekend)</t>
  </si>
  <si>
    <t>1 year after total</t>
  </si>
  <si>
    <t>OLD BEFORE</t>
  </si>
  <si>
    <t>OLD AFTER</t>
  </si>
  <si>
    <t>OLD CHANGE</t>
  </si>
  <si>
    <t>Annual Change</t>
  </si>
  <si>
    <t>*Installed 05/08/2015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</si>
</sst>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dd\-mm\-yyyy\ hh:mm:ss"/>
    <numFmt numFmtId="165" formatCode="0.0"/>
    <numFmt numFmtId="166" formatCode="0.000%"/>
    <numFmt numFmtId="167" formatCode="0.0000"/>
    <numFmt numFmtId="168" formatCode="[$-409]mmm\-yy;@"/>
    <numFmt numFmtId="169" formatCode="dd/mm/yyyy"/>
    <numFmt numFmtId="170" formatCode="0.00&quot;%&quot;"/>
    <numFmt numFmtId="171" formatCode="m/d/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</cellStyleXfs>
  <cellXfs count="18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left" vertical="center"/>
    </xf>
    <xf numFmtId="0" fontId="3" fillId="0" borderId="0" xfId="3" applyFill="1"/>
    <xf numFmtId="0" fontId="0" fillId="0" borderId="0" xfId="0" applyFont="1" applyFill="1" applyAlignment="1">
      <alignment vertical="center"/>
    </xf>
    <xf numFmtId="9" fontId="0" fillId="0" borderId="0" xfId="2" applyFont="1" applyFill="1"/>
    <xf numFmtId="0" fontId="0" fillId="0" borderId="0" xfId="0" applyFont="1" applyAlignment="1">
      <alignment horizontal="left" vertical="center"/>
    </xf>
    <xf numFmtId="0" fontId="3" fillId="0" borderId="0" xfId="3"/>
    <xf numFmtId="0" fontId="0" fillId="0" borderId="0" xfId="0" applyFont="1" applyAlignment="1">
      <alignment vertical="center"/>
    </xf>
    <xf numFmtId="9" fontId="0" fillId="0" borderId="0" xfId="2" applyFont="1"/>
    <xf numFmtId="0" fontId="3" fillId="0" borderId="0" xfId="3" applyFont="1"/>
    <xf numFmtId="17" fontId="0" fillId="0" borderId="0" xfId="0" applyNumberFormat="1"/>
    <xf numFmtId="0" fontId="3" fillId="0" borderId="0" xfId="3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3" applyAlignment="1">
      <alignment vertical="center"/>
    </xf>
    <xf numFmtId="9" fontId="0" fillId="0" borderId="0" xfId="2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9" fontId="0" fillId="0" borderId="0" xfId="2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9" fontId="0" fillId="2" borderId="0" xfId="2" applyFont="1" applyFill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Fill="1" applyBorder="1" applyAlignment="1">
      <alignment vertical="center"/>
    </xf>
    <xf numFmtId="14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Fill="1" applyBorder="1" applyAlignment="1">
      <alignment vertical="center"/>
    </xf>
    <xf numFmtId="14" fontId="0" fillId="0" borderId="0" xfId="0" applyNumberFormat="1" applyFill="1" applyAlignment="1">
      <alignment vertical="center"/>
    </xf>
    <xf numFmtId="0" fontId="0" fillId="0" borderId="0" xfId="0" applyAlignment="1"/>
    <xf numFmtId="0" fontId="0" fillId="0" borderId="0" xfId="0" applyFill="1" applyAlignment="1"/>
    <xf numFmtId="0" fontId="3" fillId="0" borderId="0" xfId="3" applyFill="1" applyAlignment="1"/>
    <xf numFmtId="9" fontId="0" fillId="0" borderId="0" xfId="2" applyFont="1" applyFill="1" applyAlignment="1"/>
    <xf numFmtId="0" fontId="3" fillId="0" borderId="0" xfId="3" applyAlignment="1"/>
    <xf numFmtId="9" fontId="0" fillId="0" borderId="0" xfId="2" applyFont="1" applyAlignment="1"/>
    <xf numFmtId="0" fontId="3" fillId="0" borderId="0" xfId="3" applyFont="1" applyAlignment="1"/>
    <xf numFmtId="17" fontId="0" fillId="0" borderId="0" xfId="0" applyNumberFormat="1" applyAlignment="1"/>
    <xf numFmtId="0" fontId="4" fillId="0" borderId="0" xfId="0" applyFont="1" applyAlignment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3" fontId="0" fillId="3" borderId="1" xfId="1" applyNumberFormat="1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3" fontId="0" fillId="0" borderId="2" xfId="1" applyNumberFormat="1" applyFont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3" fontId="0" fillId="3" borderId="3" xfId="1" applyNumberFormat="1" applyFont="1" applyFill="1" applyBorder="1" applyAlignment="1">
      <alignment horizontal="center"/>
    </xf>
    <xf numFmtId="9" fontId="2" fillId="3" borderId="1" xfId="2" applyFont="1" applyFill="1" applyBorder="1" applyAlignment="1">
      <alignment horizontal="center"/>
    </xf>
    <xf numFmtId="9" fontId="2" fillId="0" borderId="4" xfId="2" applyFont="1" applyBorder="1" applyAlignment="1">
      <alignment horizontal="center"/>
    </xf>
    <xf numFmtId="9" fontId="2" fillId="3" borderId="5" xfId="2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0" xfId="0" applyFont="1"/>
    <xf numFmtId="0" fontId="7" fillId="0" borderId="0" xfId="4" applyFont="1" applyAlignment="1">
      <alignment horizontal="center" vertical="center"/>
    </xf>
    <xf numFmtId="0" fontId="6" fillId="0" borderId="0" xfId="4"/>
    <xf numFmtId="0" fontId="7" fillId="0" borderId="0" xfId="4" applyFont="1" applyAlignment="1">
      <alignment horizontal="center" vertical="center" wrapText="1"/>
    </xf>
    <xf numFmtId="164" fontId="7" fillId="0" borderId="0" xfId="4" applyNumberFormat="1" applyFont="1" applyAlignment="1">
      <alignment horizontal="center" vertical="center"/>
    </xf>
    <xf numFmtId="14" fontId="0" fillId="4" borderId="0" xfId="0" applyNumberFormat="1" applyFill="1" applyAlignment="1">
      <alignment vertical="center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horizontal="left" vertical="center" wrapText="1"/>
    </xf>
    <xf numFmtId="14" fontId="2" fillId="0" borderId="0" xfId="0" applyNumberFormat="1" applyFont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wrapText="1"/>
    </xf>
    <xf numFmtId="1" fontId="6" fillId="0" borderId="0" xfId="4" applyNumberFormat="1"/>
    <xf numFmtId="0" fontId="6" fillId="0" borderId="0" xfId="4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6" fillId="0" borderId="0" xfId="2" applyNumberFormat="1" applyFont="1"/>
    <xf numFmtId="166" fontId="6" fillId="0" borderId="0" xfId="2" applyNumberFormat="1" applyFont="1"/>
    <xf numFmtId="0" fontId="0" fillId="0" borderId="0" xfId="0" applyNumberFormat="1"/>
    <xf numFmtId="167" fontId="0" fillId="0" borderId="0" xfId="0" applyNumberFormat="1"/>
    <xf numFmtId="3" fontId="0" fillId="0" borderId="0" xfId="0" applyNumberFormat="1"/>
    <xf numFmtId="168" fontId="0" fillId="4" borderId="0" xfId="0" applyNumberFormat="1" applyFill="1" applyAlignment="1">
      <alignment vertical="center"/>
    </xf>
    <xf numFmtId="168" fontId="0" fillId="0" borderId="0" xfId="0" applyNumberFormat="1" applyAlignment="1">
      <alignment vertical="center"/>
    </xf>
    <xf numFmtId="168" fontId="0" fillId="2" borderId="0" xfId="0" applyNumberFormat="1" applyFill="1" applyAlignment="1">
      <alignment vertical="center"/>
    </xf>
    <xf numFmtId="168" fontId="0" fillId="4" borderId="0" xfId="0" applyNumberFormat="1" applyFill="1" applyAlignment="1"/>
    <xf numFmtId="168" fontId="0" fillId="0" borderId="0" xfId="0" applyNumberFormat="1" applyAlignment="1"/>
    <xf numFmtId="168" fontId="0" fillId="0" borderId="0" xfId="0" applyNumberFormat="1" applyFill="1" applyAlignment="1"/>
    <xf numFmtId="168" fontId="0" fillId="5" borderId="0" xfId="0" applyNumberFormat="1" applyFill="1" applyAlignment="1">
      <alignment vertical="center"/>
    </xf>
    <xf numFmtId="168" fontId="0" fillId="5" borderId="0" xfId="0" applyNumberFormat="1" applyFill="1" applyAlignment="1"/>
    <xf numFmtId="0" fontId="2" fillId="0" borderId="6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165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2" xfId="0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3" fontId="8" fillId="3" borderId="1" xfId="1" applyNumberFormat="1" applyFont="1" applyFill="1" applyBorder="1" applyAlignment="1">
      <alignment horizontal="center" vertical="center"/>
    </xf>
    <xf numFmtId="9" fontId="5" fillId="3" borderId="1" xfId="2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3" fontId="8" fillId="0" borderId="2" xfId="1" applyNumberFormat="1" applyFont="1" applyBorder="1" applyAlignment="1">
      <alignment horizontal="center" vertical="center"/>
    </xf>
    <xf numFmtId="9" fontId="5" fillId="0" borderId="4" xfId="2" applyFont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3" fontId="8" fillId="3" borderId="3" xfId="1" applyNumberFormat="1" applyFont="1" applyFill="1" applyBorder="1" applyAlignment="1">
      <alignment horizontal="center" vertical="center"/>
    </xf>
    <xf numFmtId="9" fontId="5" fillId="3" borderId="5" xfId="2" applyFont="1" applyFill="1" applyBorder="1" applyAlignment="1">
      <alignment horizontal="center" vertical="center"/>
    </xf>
    <xf numFmtId="169" fontId="0" fillId="0" borderId="0" xfId="0" applyNumberFormat="1"/>
    <xf numFmtId="170" fontId="0" fillId="0" borderId="0" xfId="0" applyNumberFormat="1"/>
    <xf numFmtId="0" fontId="2" fillId="0" borderId="6" xfId="0" applyFont="1" applyBorder="1" applyAlignment="1">
      <alignment horizontal="center" wrapText="1"/>
    </xf>
    <xf numFmtId="14" fontId="2" fillId="0" borderId="6" xfId="0" applyNumberFormat="1" applyFont="1" applyBorder="1" applyAlignment="1">
      <alignment horizontal="center" vertical="top"/>
    </xf>
    <xf numFmtId="171" fontId="2" fillId="0" borderId="6" xfId="0" applyNumberFormat="1" applyFont="1" applyBorder="1" applyAlignment="1">
      <alignment horizontal="center" vertical="top"/>
    </xf>
    <xf numFmtId="14" fontId="2" fillId="0" borderId="0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9" fillId="0" borderId="9" xfId="0" applyFont="1" applyBorder="1"/>
    <xf numFmtId="0" fontId="10" fillId="0" borderId="9" xfId="0" applyFont="1" applyBorder="1"/>
    <xf numFmtId="0" fontId="11" fillId="9" borderId="14" xfId="0" applyFont="1" applyFill="1" applyBorder="1" applyAlignment="1">
      <alignment horizontal="center" vertical="center" wrapText="1"/>
    </xf>
    <xf numFmtId="0" fontId="12" fillId="9" borderId="14" xfId="0" applyFont="1" applyFill="1" applyBorder="1" applyAlignment="1">
      <alignment horizontal="center" vertical="center"/>
    </xf>
    <xf numFmtId="0" fontId="11" fillId="7" borderId="13" xfId="0" applyFont="1" applyFill="1" applyBorder="1" applyAlignment="1">
      <alignment horizontal="center" vertical="center" wrapText="1"/>
    </xf>
    <xf numFmtId="0" fontId="11" fillId="7" borderId="15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0" fontId="0" fillId="0" borderId="17" xfId="0" applyBorder="1" applyAlignment="1">
      <alignment wrapText="1"/>
    </xf>
    <xf numFmtId="0" fontId="0" fillId="0" borderId="0" xfId="0" applyBorder="1"/>
    <xf numFmtId="0" fontId="0" fillId="0" borderId="18" xfId="0" applyBorder="1"/>
    <xf numFmtId="0" fontId="11" fillId="7" borderId="17" xfId="0" applyFont="1" applyFill="1" applyBorder="1" applyAlignment="1">
      <alignment horizontal="center" vertical="center" wrapText="1"/>
    </xf>
    <xf numFmtId="0" fontId="11" fillId="8" borderId="19" xfId="0" applyFont="1" applyFill="1" applyBorder="1" applyAlignment="1">
      <alignment horizontal="center" vertical="center" wrapText="1"/>
    </xf>
    <xf numFmtId="0" fontId="11" fillId="8" borderId="18" xfId="0" applyFont="1" applyFill="1" applyBorder="1" applyAlignment="1">
      <alignment horizontal="center" vertical="center" wrapText="1"/>
    </xf>
    <xf numFmtId="0" fontId="11" fillId="8" borderId="18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 wrapText="1"/>
    </xf>
    <xf numFmtId="9" fontId="0" fillId="0" borderId="15" xfId="2" applyFont="1" applyBorder="1"/>
    <xf numFmtId="0" fontId="0" fillId="3" borderId="0" xfId="0" applyFill="1" applyAlignment="1">
      <alignment vertical="center"/>
    </xf>
    <xf numFmtId="0" fontId="0" fillId="0" borderId="0" xfId="0" applyAlignment="1">
      <alignment horizontal="right" vertical="center"/>
    </xf>
    <xf numFmtId="0" fontId="2" fillId="10" borderId="6" xfId="0" applyFont="1" applyFill="1" applyBorder="1" applyAlignment="1"/>
    <xf numFmtId="0" fontId="2" fillId="10" borderId="1" xfId="0" applyFont="1" applyFill="1" applyBorder="1" applyAlignment="1"/>
    <xf numFmtId="0" fontId="2" fillId="10" borderId="6" xfId="0" applyFont="1" applyFill="1" applyBorder="1" applyAlignment="1">
      <alignment horizontal="left"/>
    </xf>
    <xf numFmtId="0" fontId="2" fillId="10" borderId="10" xfId="0" applyFont="1" applyFill="1" applyBorder="1" applyAlignment="1">
      <alignment horizontal="left"/>
    </xf>
    <xf numFmtId="14" fontId="3" fillId="0" borderId="0" xfId="3" applyNumberForma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4" fontId="3" fillId="0" borderId="0" xfId="3" applyNumberFormat="1" applyAlignment="1">
      <alignment horizontal="left" vertical="center"/>
    </xf>
    <xf numFmtId="0" fontId="0" fillId="0" borderId="0" xfId="0" applyFill="1" applyAlignment="1">
      <alignment horizontal="left"/>
    </xf>
    <xf numFmtId="14" fontId="3" fillId="0" borderId="0" xfId="3" applyNumberFormat="1" applyFill="1" applyAlignment="1">
      <alignment horizontal="left"/>
    </xf>
    <xf numFmtId="14" fontId="0" fillId="0" borderId="0" xfId="0" applyNumberFormat="1" applyAlignment="1">
      <alignment horizontal="left" vertical="center"/>
    </xf>
    <xf numFmtId="14" fontId="3" fillId="0" borderId="0" xfId="3" applyNumberFormat="1" applyFill="1" applyBorder="1" applyAlignment="1">
      <alignment horizontal="left" vertical="center"/>
    </xf>
    <xf numFmtId="14" fontId="3" fillId="2" borderId="0" xfId="3" applyNumberFormat="1" applyFill="1" applyAlignment="1">
      <alignment horizontal="left"/>
    </xf>
    <xf numFmtId="14" fontId="3" fillId="0" borderId="0" xfId="3" applyNumberFormat="1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3" fillId="3" borderId="0" xfId="3" applyFill="1" applyAlignment="1">
      <alignment vertical="center"/>
    </xf>
    <xf numFmtId="14" fontId="3" fillId="3" borderId="0" xfId="3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NumberFormat="1" applyFill="1" applyAlignment="1">
      <alignment horizontal="left" vertical="center"/>
    </xf>
    <xf numFmtId="14" fontId="3" fillId="0" borderId="0" xfId="3" applyNumberFormat="1" applyFill="1"/>
    <xf numFmtId="14" fontId="3" fillId="0" borderId="0" xfId="3" applyNumberFormat="1" applyAlignment="1">
      <alignment vertical="center"/>
    </xf>
    <xf numFmtId="14" fontId="0" fillId="0" borderId="0" xfId="0" applyNumberFormat="1" applyAlignment="1">
      <alignment horizontal="left"/>
    </xf>
    <xf numFmtId="14" fontId="3" fillId="2" borderId="0" xfId="3" applyNumberForma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2" applyNumberFormat="1" applyFont="1" applyAlignment="1">
      <alignment horizontal="left" vertical="center"/>
    </xf>
    <xf numFmtId="0" fontId="13" fillId="0" borderId="0" xfId="3" applyFont="1" applyFill="1" applyAlignment="1">
      <alignment horizontal="left" vertical="center"/>
    </xf>
    <xf numFmtId="0" fontId="0" fillId="0" borderId="0" xfId="0" applyNumberFormat="1" applyFill="1" applyAlignment="1">
      <alignment vertical="center"/>
    </xf>
    <xf numFmtId="0" fontId="13" fillId="0" borderId="0" xfId="3" applyNumberFormat="1" applyFont="1" applyAlignment="1">
      <alignment horizontal="left" vertical="center"/>
    </xf>
    <xf numFmtId="0" fontId="2" fillId="10" borderId="0" xfId="0" applyFont="1" applyFill="1" applyBorder="1" applyAlignment="1">
      <alignment horizontal="left"/>
    </xf>
    <xf numFmtId="14" fontId="0" fillId="0" borderId="0" xfId="0" applyNumberFormat="1"/>
    <xf numFmtId="0" fontId="0" fillId="11" borderId="0" xfId="0" applyFill="1" applyAlignment="1">
      <alignment vertical="center"/>
    </xf>
    <xf numFmtId="0" fontId="0" fillId="11" borderId="0" xfId="0" applyFill="1" applyAlignment="1">
      <alignment horizontal="left" vertical="center"/>
    </xf>
    <xf numFmtId="14" fontId="3" fillId="11" borderId="0" xfId="3" applyNumberFormat="1" applyFill="1" applyAlignment="1">
      <alignment horizontal="left"/>
    </xf>
    <xf numFmtId="14" fontId="3" fillId="11" borderId="0" xfId="3" applyNumberFormat="1" applyFill="1" applyBorder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ill="1" applyBorder="1" applyAlignment="1">
      <alignment horizontal="left"/>
    </xf>
    <xf numFmtId="0" fontId="9" fillId="6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5">
    <cellStyle name="Comma" xfId="1" builtinId="3"/>
    <cellStyle name="Hyperlink" xfId="3" builtinId="8"/>
    <cellStyle name="Normal" xfId="0" builtinId="0"/>
    <cellStyle name="Normal 2" xfId="4"/>
    <cellStyle name="Percent" xfId="2" builtinId="5"/>
  </cellStyles>
  <dxfs count="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tvgisweb/SIPTracker/" TargetMode="External"/><Relationship Id="rId13" Type="http://schemas.openxmlformats.org/officeDocument/2006/relationships/hyperlink" Target="http://dotvgisweb/SIPTracker/" TargetMode="External"/><Relationship Id="rId18" Type="http://schemas.openxmlformats.org/officeDocument/2006/relationships/hyperlink" Target="http://dotvgisweb/SIPTracker/" TargetMode="External"/><Relationship Id="rId26" Type="http://schemas.openxmlformats.org/officeDocument/2006/relationships/hyperlink" Target="http://dotvgisweb/SIPTracker/" TargetMode="External"/><Relationship Id="rId3" Type="http://schemas.openxmlformats.org/officeDocument/2006/relationships/hyperlink" Target="http://dotvgisweb/SIPTracker/" TargetMode="External"/><Relationship Id="rId21" Type="http://schemas.openxmlformats.org/officeDocument/2006/relationships/hyperlink" Target="http://dotvgisweb/SIPTracker/" TargetMode="External"/><Relationship Id="rId7" Type="http://schemas.openxmlformats.org/officeDocument/2006/relationships/hyperlink" Target="http://dotvgisweb/SIPTracker/" TargetMode="External"/><Relationship Id="rId12" Type="http://schemas.openxmlformats.org/officeDocument/2006/relationships/hyperlink" Target="http://dotvgisweb/SIPTracker/" TargetMode="External"/><Relationship Id="rId17" Type="http://schemas.openxmlformats.org/officeDocument/2006/relationships/hyperlink" Target="http://dotvgisweb/SIPTracker/" TargetMode="External"/><Relationship Id="rId25" Type="http://schemas.openxmlformats.org/officeDocument/2006/relationships/hyperlink" Target="http://dotvgisweb/SIPTracker/" TargetMode="External"/><Relationship Id="rId33" Type="http://schemas.openxmlformats.org/officeDocument/2006/relationships/hyperlink" Target="http://dotvgisweb/SIPTracker/" TargetMode="External"/><Relationship Id="rId2" Type="http://schemas.openxmlformats.org/officeDocument/2006/relationships/hyperlink" Target="http://dotvgisweb/SIPTracker/" TargetMode="External"/><Relationship Id="rId16" Type="http://schemas.openxmlformats.org/officeDocument/2006/relationships/hyperlink" Target="http://dotvgisweb/SIPTracker/" TargetMode="External"/><Relationship Id="rId20" Type="http://schemas.openxmlformats.org/officeDocument/2006/relationships/hyperlink" Target="http://dotvgisweb/SIPTracker/" TargetMode="External"/><Relationship Id="rId29" Type="http://schemas.openxmlformats.org/officeDocument/2006/relationships/hyperlink" Target="http://dotvgisweb/SipTracker/" TargetMode="External"/><Relationship Id="rId1" Type="http://schemas.openxmlformats.org/officeDocument/2006/relationships/hyperlink" Target="http://dotvgisweb/SIPTracker/" TargetMode="External"/><Relationship Id="rId6" Type="http://schemas.openxmlformats.org/officeDocument/2006/relationships/hyperlink" Target="http://dotvgisweb/SIPTracker/" TargetMode="External"/><Relationship Id="rId11" Type="http://schemas.openxmlformats.org/officeDocument/2006/relationships/hyperlink" Target="http://dotvgisweb/SIPTracker/" TargetMode="External"/><Relationship Id="rId24" Type="http://schemas.openxmlformats.org/officeDocument/2006/relationships/hyperlink" Target="http://dotvgisweb/SIPTracker/" TargetMode="External"/><Relationship Id="rId32" Type="http://schemas.openxmlformats.org/officeDocument/2006/relationships/hyperlink" Target="http://dotvgisweb/SIPTracker/" TargetMode="External"/><Relationship Id="rId5" Type="http://schemas.openxmlformats.org/officeDocument/2006/relationships/hyperlink" Target="http://dotvgisweb/SIPTracker/" TargetMode="External"/><Relationship Id="rId15" Type="http://schemas.openxmlformats.org/officeDocument/2006/relationships/hyperlink" Target="http://dotvgisweb/SIPTracker/" TargetMode="External"/><Relationship Id="rId23" Type="http://schemas.openxmlformats.org/officeDocument/2006/relationships/hyperlink" Target="http://dotvgisweb/SIPTracker/" TargetMode="External"/><Relationship Id="rId28" Type="http://schemas.openxmlformats.org/officeDocument/2006/relationships/hyperlink" Target="http://dotvgisweb/SIPTracker/" TargetMode="External"/><Relationship Id="rId10" Type="http://schemas.openxmlformats.org/officeDocument/2006/relationships/hyperlink" Target="http://dotvgisweb/SIPTracker/" TargetMode="External"/><Relationship Id="rId19" Type="http://schemas.openxmlformats.org/officeDocument/2006/relationships/hyperlink" Target="http://dotvgisweb/SIPTracker/" TargetMode="External"/><Relationship Id="rId31" Type="http://schemas.openxmlformats.org/officeDocument/2006/relationships/hyperlink" Target="http://dotvgisweb/SIPTracker/" TargetMode="External"/><Relationship Id="rId4" Type="http://schemas.openxmlformats.org/officeDocument/2006/relationships/hyperlink" Target="http://dotvgisweb/SIPTracker/" TargetMode="External"/><Relationship Id="rId9" Type="http://schemas.openxmlformats.org/officeDocument/2006/relationships/hyperlink" Target="http://dotvgisweb/SIPTracker/" TargetMode="External"/><Relationship Id="rId14" Type="http://schemas.openxmlformats.org/officeDocument/2006/relationships/hyperlink" Target="http://dotvgisweb/SIPTracker/" TargetMode="External"/><Relationship Id="rId22" Type="http://schemas.openxmlformats.org/officeDocument/2006/relationships/hyperlink" Target="http://dotvgisweb/SIPTracker/" TargetMode="External"/><Relationship Id="rId27" Type="http://schemas.openxmlformats.org/officeDocument/2006/relationships/hyperlink" Target="http://dotvgisweb/SIPTracker/" TargetMode="External"/><Relationship Id="rId30" Type="http://schemas.openxmlformats.org/officeDocument/2006/relationships/hyperlink" Target="http://dotvgisweb/SipTracker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dotvgisweb/SIPTracker/" TargetMode="External"/><Relationship Id="rId21" Type="http://schemas.openxmlformats.org/officeDocument/2006/relationships/hyperlink" Target="http://dotvgisweb/SIPTracker/" TargetMode="External"/><Relationship Id="rId34" Type="http://schemas.openxmlformats.org/officeDocument/2006/relationships/hyperlink" Target="http://dotvgisweb/SIPTracker/" TargetMode="External"/><Relationship Id="rId42" Type="http://schemas.openxmlformats.org/officeDocument/2006/relationships/hyperlink" Target="http://dotvgisweb/SIPTracker/" TargetMode="External"/><Relationship Id="rId47" Type="http://schemas.openxmlformats.org/officeDocument/2006/relationships/hyperlink" Target="http://dotvgisweb/SIPTracker/" TargetMode="External"/><Relationship Id="rId50" Type="http://schemas.openxmlformats.org/officeDocument/2006/relationships/hyperlink" Target="http://dotvgisweb/SIPTracker/" TargetMode="External"/><Relationship Id="rId55" Type="http://schemas.openxmlformats.org/officeDocument/2006/relationships/hyperlink" Target="http://dotvgisweb/SIPTracker/" TargetMode="External"/><Relationship Id="rId63" Type="http://schemas.openxmlformats.org/officeDocument/2006/relationships/hyperlink" Target="http://dotvgisweb/SipTracker/" TargetMode="External"/><Relationship Id="rId68" Type="http://schemas.openxmlformats.org/officeDocument/2006/relationships/hyperlink" Target="http://dotvgisweb/SIPTracker/" TargetMode="External"/><Relationship Id="rId76" Type="http://schemas.openxmlformats.org/officeDocument/2006/relationships/hyperlink" Target="http://dotvgisweb/SIPTracker/" TargetMode="External"/><Relationship Id="rId84" Type="http://schemas.openxmlformats.org/officeDocument/2006/relationships/hyperlink" Target="http://dotvgisweb/SIPTracker/" TargetMode="External"/><Relationship Id="rId89" Type="http://schemas.openxmlformats.org/officeDocument/2006/relationships/hyperlink" Target="http://dotvgisweb/SIPTracker/" TargetMode="External"/><Relationship Id="rId97" Type="http://schemas.openxmlformats.org/officeDocument/2006/relationships/hyperlink" Target="http://dotvgisweb/SIPTracker/" TargetMode="External"/><Relationship Id="rId7" Type="http://schemas.openxmlformats.org/officeDocument/2006/relationships/hyperlink" Target="http://dotvgisweb/SIPTracker/" TargetMode="External"/><Relationship Id="rId71" Type="http://schemas.openxmlformats.org/officeDocument/2006/relationships/hyperlink" Target="http://dotvgisweb/SIPTracker/" TargetMode="External"/><Relationship Id="rId92" Type="http://schemas.openxmlformats.org/officeDocument/2006/relationships/hyperlink" Target="http://dotvgisweb/SIPTracker/" TargetMode="External"/><Relationship Id="rId2" Type="http://schemas.openxmlformats.org/officeDocument/2006/relationships/hyperlink" Target="http://dotvgisweb/SIPTracker/" TargetMode="External"/><Relationship Id="rId16" Type="http://schemas.openxmlformats.org/officeDocument/2006/relationships/hyperlink" Target="http://dotvgisweb/SIPTracker/" TargetMode="External"/><Relationship Id="rId29" Type="http://schemas.openxmlformats.org/officeDocument/2006/relationships/hyperlink" Target="http://dotvgisweb/SIPTracker/" TargetMode="External"/><Relationship Id="rId11" Type="http://schemas.openxmlformats.org/officeDocument/2006/relationships/hyperlink" Target="http://dotvgisweb/SIPTracker/" TargetMode="External"/><Relationship Id="rId24" Type="http://schemas.openxmlformats.org/officeDocument/2006/relationships/hyperlink" Target="http://dotvgisweb/SIPTracker/" TargetMode="External"/><Relationship Id="rId32" Type="http://schemas.openxmlformats.org/officeDocument/2006/relationships/hyperlink" Target="http://dotvgisweb/SIPTracker/" TargetMode="External"/><Relationship Id="rId37" Type="http://schemas.openxmlformats.org/officeDocument/2006/relationships/hyperlink" Target="http://dotvgisweb/SIPTracker/" TargetMode="External"/><Relationship Id="rId40" Type="http://schemas.openxmlformats.org/officeDocument/2006/relationships/hyperlink" Target="http://dotvgisweb/SIPTracker/" TargetMode="External"/><Relationship Id="rId45" Type="http://schemas.openxmlformats.org/officeDocument/2006/relationships/hyperlink" Target="http://dotvgisweb/SIPTracker/" TargetMode="External"/><Relationship Id="rId53" Type="http://schemas.openxmlformats.org/officeDocument/2006/relationships/hyperlink" Target="http://dotvgisweb/SIPTracker/" TargetMode="External"/><Relationship Id="rId58" Type="http://schemas.openxmlformats.org/officeDocument/2006/relationships/hyperlink" Target="http://dotvgisweb/SIPTracker/" TargetMode="External"/><Relationship Id="rId66" Type="http://schemas.openxmlformats.org/officeDocument/2006/relationships/hyperlink" Target="http://dotvgisweb/SIPTracker/" TargetMode="External"/><Relationship Id="rId74" Type="http://schemas.openxmlformats.org/officeDocument/2006/relationships/hyperlink" Target="http://dotvgisweb/SIPTracker/" TargetMode="External"/><Relationship Id="rId79" Type="http://schemas.openxmlformats.org/officeDocument/2006/relationships/hyperlink" Target="http://dotvgisweb/SIPTracker/" TargetMode="External"/><Relationship Id="rId87" Type="http://schemas.openxmlformats.org/officeDocument/2006/relationships/hyperlink" Target="http://dotvgisweb/SIPTracker/" TargetMode="External"/><Relationship Id="rId5" Type="http://schemas.openxmlformats.org/officeDocument/2006/relationships/hyperlink" Target="http://dotvgisweb/SIPTracker/" TargetMode="External"/><Relationship Id="rId61" Type="http://schemas.openxmlformats.org/officeDocument/2006/relationships/hyperlink" Target="http://dotvgisweb/SIPTracker/" TargetMode="External"/><Relationship Id="rId82" Type="http://schemas.openxmlformats.org/officeDocument/2006/relationships/hyperlink" Target="http://dotvgisweb/SIPTracker/" TargetMode="External"/><Relationship Id="rId90" Type="http://schemas.openxmlformats.org/officeDocument/2006/relationships/hyperlink" Target="http://dotvgisweb/SIPTracker/" TargetMode="External"/><Relationship Id="rId95" Type="http://schemas.openxmlformats.org/officeDocument/2006/relationships/hyperlink" Target="http://dotvgisweb/SIPTracker/" TargetMode="External"/><Relationship Id="rId19" Type="http://schemas.openxmlformats.org/officeDocument/2006/relationships/hyperlink" Target="http://dotvgisweb/SIPTracker/" TargetMode="External"/><Relationship Id="rId14" Type="http://schemas.openxmlformats.org/officeDocument/2006/relationships/hyperlink" Target="http://dotvgisweb/SIPTracker/" TargetMode="External"/><Relationship Id="rId22" Type="http://schemas.openxmlformats.org/officeDocument/2006/relationships/hyperlink" Target="http://dotvgisweb/SIPTracker/" TargetMode="External"/><Relationship Id="rId27" Type="http://schemas.openxmlformats.org/officeDocument/2006/relationships/hyperlink" Target="http://dotvgisweb/SIPTracker/" TargetMode="External"/><Relationship Id="rId30" Type="http://schemas.openxmlformats.org/officeDocument/2006/relationships/hyperlink" Target="http://dotvgisweb/SIPTracker/" TargetMode="External"/><Relationship Id="rId35" Type="http://schemas.openxmlformats.org/officeDocument/2006/relationships/hyperlink" Target="http://dotvgisweb/SIPTracker/" TargetMode="External"/><Relationship Id="rId43" Type="http://schemas.openxmlformats.org/officeDocument/2006/relationships/hyperlink" Target="http://dotvgisweb/SIPTracker/" TargetMode="External"/><Relationship Id="rId48" Type="http://schemas.openxmlformats.org/officeDocument/2006/relationships/hyperlink" Target="http://dotvgisweb/SIPTracker/" TargetMode="External"/><Relationship Id="rId56" Type="http://schemas.openxmlformats.org/officeDocument/2006/relationships/hyperlink" Target="http://dotvgisweb/SIPTracker/" TargetMode="External"/><Relationship Id="rId64" Type="http://schemas.openxmlformats.org/officeDocument/2006/relationships/hyperlink" Target="http://dotvgisweb/SIPTracker/" TargetMode="External"/><Relationship Id="rId69" Type="http://schemas.openxmlformats.org/officeDocument/2006/relationships/hyperlink" Target="http://dotvgisweb/SIPTracker/" TargetMode="External"/><Relationship Id="rId77" Type="http://schemas.openxmlformats.org/officeDocument/2006/relationships/hyperlink" Target="http://dotvgisweb/SIPTracker/" TargetMode="External"/><Relationship Id="rId8" Type="http://schemas.openxmlformats.org/officeDocument/2006/relationships/hyperlink" Target="http://dotvgisweb/SIPTracker/" TargetMode="External"/><Relationship Id="rId51" Type="http://schemas.openxmlformats.org/officeDocument/2006/relationships/hyperlink" Target="http://dotvgisweb/SIPTracker/" TargetMode="External"/><Relationship Id="rId72" Type="http://schemas.openxmlformats.org/officeDocument/2006/relationships/hyperlink" Target="http://dotvgisweb/SIPTracker/" TargetMode="External"/><Relationship Id="rId80" Type="http://schemas.openxmlformats.org/officeDocument/2006/relationships/hyperlink" Target="http://dotvgisweb/SIPTracker/" TargetMode="External"/><Relationship Id="rId85" Type="http://schemas.openxmlformats.org/officeDocument/2006/relationships/hyperlink" Target="http://dotvgisweb/SIPTracker/" TargetMode="External"/><Relationship Id="rId93" Type="http://schemas.openxmlformats.org/officeDocument/2006/relationships/hyperlink" Target="http://dotvgisweb/SIPTracker/" TargetMode="External"/><Relationship Id="rId98" Type="http://schemas.openxmlformats.org/officeDocument/2006/relationships/hyperlink" Target="http://dotvgisweb/SIPTracker/" TargetMode="External"/><Relationship Id="rId3" Type="http://schemas.openxmlformats.org/officeDocument/2006/relationships/hyperlink" Target="http://dotvgisweb/SIPTracker/" TargetMode="External"/><Relationship Id="rId12" Type="http://schemas.openxmlformats.org/officeDocument/2006/relationships/hyperlink" Target="http://dotvgisweb/SIPTracker/" TargetMode="External"/><Relationship Id="rId17" Type="http://schemas.openxmlformats.org/officeDocument/2006/relationships/hyperlink" Target="http://dotvgisweb/SipTracker/" TargetMode="External"/><Relationship Id="rId25" Type="http://schemas.openxmlformats.org/officeDocument/2006/relationships/hyperlink" Target="http://dotvgisweb/SIPTracker/" TargetMode="External"/><Relationship Id="rId33" Type="http://schemas.openxmlformats.org/officeDocument/2006/relationships/hyperlink" Target="http://dotvgisweb/SIPTracker/" TargetMode="External"/><Relationship Id="rId38" Type="http://schemas.openxmlformats.org/officeDocument/2006/relationships/hyperlink" Target="http://dotvgisweb/SIPTracker/" TargetMode="External"/><Relationship Id="rId46" Type="http://schemas.openxmlformats.org/officeDocument/2006/relationships/hyperlink" Target="http://dotvgisweb/SIPTracker/" TargetMode="External"/><Relationship Id="rId59" Type="http://schemas.openxmlformats.org/officeDocument/2006/relationships/hyperlink" Target="http://dotvgisweb/SIPTracker/" TargetMode="External"/><Relationship Id="rId67" Type="http://schemas.openxmlformats.org/officeDocument/2006/relationships/hyperlink" Target="http://dotvgisweb/SIPTracker/" TargetMode="External"/><Relationship Id="rId20" Type="http://schemas.openxmlformats.org/officeDocument/2006/relationships/hyperlink" Target="http://dotvgisweb/SIPTracker/" TargetMode="External"/><Relationship Id="rId41" Type="http://schemas.openxmlformats.org/officeDocument/2006/relationships/hyperlink" Target="http://dotvgisweb/SIPTracker/" TargetMode="External"/><Relationship Id="rId54" Type="http://schemas.openxmlformats.org/officeDocument/2006/relationships/hyperlink" Target="http://dotvgisweb/SIPTracker/" TargetMode="External"/><Relationship Id="rId62" Type="http://schemas.openxmlformats.org/officeDocument/2006/relationships/hyperlink" Target="http://dotvgisweb/SipTracker/" TargetMode="External"/><Relationship Id="rId70" Type="http://schemas.openxmlformats.org/officeDocument/2006/relationships/hyperlink" Target="http://dotvgisweb/SIPTracker/" TargetMode="External"/><Relationship Id="rId75" Type="http://schemas.openxmlformats.org/officeDocument/2006/relationships/hyperlink" Target="http://dotvgisweb/SIPTracker/" TargetMode="External"/><Relationship Id="rId83" Type="http://schemas.openxmlformats.org/officeDocument/2006/relationships/hyperlink" Target="http://dotvgisweb/SIPTracker/" TargetMode="External"/><Relationship Id="rId88" Type="http://schemas.openxmlformats.org/officeDocument/2006/relationships/hyperlink" Target="http://dotvgisweb/SIPTracker/" TargetMode="External"/><Relationship Id="rId91" Type="http://schemas.openxmlformats.org/officeDocument/2006/relationships/hyperlink" Target="http://dotvgisweb/SIPTracker/" TargetMode="External"/><Relationship Id="rId96" Type="http://schemas.openxmlformats.org/officeDocument/2006/relationships/hyperlink" Target="http://dotvgisweb/SIPTracker/" TargetMode="External"/><Relationship Id="rId1" Type="http://schemas.openxmlformats.org/officeDocument/2006/relationships/hyperlink" Target="http://dotvgisweb/SIPTracker/" TargetMode="External"/><Relationship Id="rId6" Type="http://schemas.openxmlformats.org/officeDocument/2006/relationships/hyperlink" Target="http://dotvgisweb/SIPTracker/" TargetMode="External"/><Relationship Id="rId15" Type="http://schemas.openxmlformats.org/officeDocument/2006/relationships/hyperlink" Target="http://dotvgisweb/SIPTracker/" TargetMode="External"/><Relationship Id="rId23" Type="http://schemas.openxmlformats.org/officeDocument/2006/relationships/hyperlink" Target="http://dotvgisweb/SIPTracker/" TargetMode="External"/><Relationship Id="rId28" Type="http://schemas.openxmlformats.org/officeDocument/2006/relationships/hyperlink" Target="http://dotvgisweb/SIPTracker/" TargetMode="External"/><Relationship Id="rId36" Type="http://schemas.openxmlformats.org/officeDocument/2006/relationships/hyperlink" Target="http://dotvgisweb/SIPTracker/" TargetMode="External"/><Relationship Id="rId49" Type="http://schemas.openxmlformats.org/officeDocument/2006/relationships/hyperlink" Target="http://dotvgisweb/SIPTracker/" TargetMode="External"/><Relationship Id="rId57" Type="http://schemas.openxmlformats.org/officeDocument/2006/relationships/hyperlink" Target="http://dotvgisweb/SIPTracker/" TargetMode="External"/><Relationship Id="rId10" Type="http://schemas.openxmlformats.org/officeDocument/2006/relationships/hyperlink" Target="http://dotvgisweb/SIPTracker/" TargetMode="External"/><Relationship Id="rId31" Type="http://schemas.openxmlformats.org/officeDocument/2006/relationships/hyperlink" Target="http://dotvgisweb/SipTracker/" TargetMode="External"/><Relationship Id="rId44" Type="http://schemas.openxmlformats.org/officeDocument/2006/relationships/hyperlink" Target="http://dotvgisweb/SIPTracker/" TargetMode="External"/><Relationship Id="rId52" Type="http://schemas.openxmlformats.org/officeDocument/2006/relationships/hyperlink" Target="http://dotvgisweb/SIPTracker/" TargetMode="External"/><Relationship Id="rId60" Type="http://schemas.openxmlformats.org/officeDocument/2006/relationships/hyperlink" Target="http://dotvgisweb/SIPTracker/" TargetMode="External"/><Relationship Id="rId65" Type="http://schemas.openxmlformats.org/officeDocument/2006/relationships/hyperlink" Target="http://dotvgisweb/SIPTracker/" TargetMode="External"/><Relationship Id="rId73" Type="http://schemas.openxmlformats.org/officeDocument/2006/relationships/hyperlink" Target="http://dotvgisweb/SIPTracker/" TargetMode="External"/><Relationship Id="rId78" Type="http://schemas.openxmlformats.org/officeDocument/2006/relationships/hyperlink" Target="http://dotvgisweb/SIPTracker/" TargetMode="External"/><Relationship Id="rId81" Type="http://schemas.openxmlformats.org/officeDocument/2006/relationships/hyperlink" Target="http://dotvgisweb/SIPTracker/" TargetMode="External"/><Relationship Id="rId86" Type="http://schemas.openxmlformats.org/officeDocument/2006/relationships/hyperlink" Target="http://dotvgisweb/SIPTracker/" TargetMode="External"/><Relationship Id="rId94" Type="http://schemas.openxmlformats.org/officeDocument/2006/relationships/hyperlink" Target="http://dotvgisweb/SIPTracker/" TargetMode="External"/><Relationship Id="rId99" Type="http://schemas.openxmlformats.org/officeDocument/2006/relationships/hyperlink" Target="http://dotvgisweb/SIPTracker/" TargetMode="External"/><Relationship Id="rId4" Type="http://schemas.openxmlformats.org/officeDocument/2006/relationships/hyperlink" Target="http://dotvgisweb/SipTracker/" TargetMode="External"/><Relationship Id="rId9" Type="http://schemas.openxmlformats.org/officeDocument/2006/relationships/hyperlink" Target="http://dotvgisweb/SIPTracker/" TargetMode="External"/><Relationship Id="rId13" Type="http://schemas.openxmlformats.org/officeDocument/2006/relationships/hyperlink" Target="http://dotvgisweb/SIPTracker/" TargetMode="External"/><Relationship Id="rId18" Type="http://schemas.openxmlformats.org/officeDocument/2006/relationships/hyperlink" Target="http://dotvgisweb/SipTracker/" TargetMode="External"/><Relationship Id="rId39" Type="http://schemas.openxmlformats.org/officeDocument/2006/relationships/hyperlink" Target="http://dotvgisweb/SIPTracker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dotvgisweb/SIPTracker/" TargetMode="External"/><Relationship Id="rId18" Type="http://schemas.openxmlformats.org/officeDocument/2006/relationships/hyperlink" Target="http://dotvgisweb/SIPTracker/" TargetMode="External"/><Relationship Id="rId26" Type="http://schemas.openxmlformats.org/officeDocument/2006/relationships/hyperlink" Target="http://dotvgisweb/SIPTracker/" TargetMode="External"/><Relationship Id="rId39" Type="http://schemas.openxmlformats.org/officeDocument/2006/relationships/hyperlink" Target="http://dotvgisweb/SIPTracker/" TargetMode="External"/><Relationship Id="rId21" Type="http://schemas.openxmlformats.org/officeDocument/2006/relationships/hyperlink" Target="http://dotvgisweb/SIPTracker/" TargetMode="External"/><Relationship Id="rId34" Type="http://schemas.openxmlformats.org/officeDocument/2006/relationships/hyperlink" Target="http://dotvgisweb/SIPTracker/" TargetMode="External"/><Relationship Id="rId42" Type="http://schemas.openxmlformats.org/officeDocument/2006/relationships/hyperlink" Target="http://dotvgisweb/SIPTracker/" TargetMode="External"/><Relationship Id="rId47" Type="http://schemas.openxmlformats.org/officeDocument/2006/relationships/hyperlink" Target="http://dotvgisweb/SIPTracker/" TargetMode="External"/><Relationship Id="rId50" Type="http://schemas.openxmlformats.org/officeDocument/2006/relationships/hyperlink" Target="http://dotvgisweb/SIPTracker/" TargetMode="External"/><Relationship Id="rId55" Type="http://schemas.openxmlformats.org/officeDocument/2006/relationships/hyperlink" Target="http://dotvgisweb/SIPTracker/" TargetMode="External"/><Relationship Id="rId63" Type="http://schemas.openxmlformats.org/officeDocument/2006/relationships/hyperlink" Target="http://dotvgisweb/SIPTracker/" TargetMode="External"/><Relationship Id="rId68" Type="http://schemas.openxmlformats.org/officeDocument/2006/relationships/hyperlink" Target="http://dotvgisweb/SIPTracker/" TargetMode="External"/><Relationship Id="rId7" Type="http://schemas.openxmlformats.org/officeDocument/2006/relationships/hyperlink" Target="http://dotvgisweb/SIPTracker/" TargetMode="External"/><Relationship Id="rId71" Type="http://schemas.openxmlformats.org/officeDocument/2006/relationships/hyperlink" Target="http://dotvgisweb/SIPTracker/" TargetMode="External"/><Relationship Id="rId2" Type="http://schemas.openxmlformats.org/officeDocument/2006/relationships/hyperlink" Target="http://dotvgisweb/SipTracker/" TargetMode="External"/><Relationship Id="rId16" Type="http://schemas.openxmlformats.org/officeDocument/2006/relationships/hyperlink" Target="http://dotvgisweb/SIPTracker/" TargetMode="External"/><Relationship Id="rId29" Type="http://schemas.openxmlformats.org/officeDocument/2006/relationships/hyperlink" Target="http://dotvgisweb/SIPTracker/" TargetMode="External"/><Relationship Id="rId11" Type="http://schemas.openxmlformats.org/officeDocument/2006/relationships/hyperlink" Target="http://dotvgisweb/SIPTracker/" TargetMode="External"/><Relationship Id="rId24" Type="http://schemas.openxmlformats.org/officeDocument/2006/relationships/hyperlink" Target="http://dotvgisweb/SIPTracker/" TargetMode="External"/><Relationship Id="rId32" Type="http://schemas.openxmlformats.org/officeDocument/2006/relationships/hyperlink" Target="http://dotvgisweb/SIPTracker/" TargetMode="External"/><Relationship Id="rId37" Type="http://schemas.openxmlformats.org/officeDocument/2006/relationships/hyperlink" Target="http://dotvgisweb/SIPTracker/" TargetMode="External"/><Relationship Id="rId40" Type="http://schemas.openxmlformats.org/officeDocument/2006/relationships/hyperlink" Target="http://dotvgisweb/SIPTracker/" TargetMode="External"/><Relationship Id="rId45" Type="http://schemas.openxmlformats.org/officeDocument/2006/relationships/hyperlink" Target="http://dotvgisweb/SipTracker/" TargetMode="External"/><Relationship Id="rId53" Type="http://schemas.openxmlformats.org/officeDocument/2006/relationships/hyperlink" Target="http://dotvgisweb/SIPTracker/" TargetMode="External"/><Relationship Id="rId58" Type="http://schemas.openxmlformats.org/officeDocument/2006/relationships/hyperlink" Target="http://dotvgisweb/SIPTracker/" TargetMode="External"/><Relationship Id="rId66" Type="http://schemas.openxmlformats.org/officeDocument/2006/relationships/hyperlink" Target="http://dotvgisweb/SIPTracker/" TargetMode="External"/><Relationship Id="rId74" Type="http://schemas.openxmlformats.org/officeDocument/2006/relationships/hyperlink" Target="http://dotvgisweb/SIPTracker/" TargetMode="External"/><Relationship Id="rId5" Type="http://schemas.openxmlformats.org/officeDocument/2006/relationships/hyperlink" Target="http://dotvgisweb/SIPTracker/" TargetMode="External"/><Relationship Id="rId15" Type="http://schemas.openxmlformats.org/officeDocument/2006/relationships/hyperlink" Target="http://dotvgisweb/SIPTracker/" TargetMode="External"/><Relationship Id="rId23" Type="http://schemas.openxmlformats.org/officeDocument/2006/relationships/hyperlink" Target="http://dotvgisweb/SIPTracker/" TargetMode="External"/><Relationship Id="rId28" Type="http://schemas.openxmlformats.org/officeDocument/2006/relationships/hyperlink" Target="http://dotvgisweb/SIPTracker/" TargetMode="External"/><Relationship Id="rId36" Type="http://schemas.openxmlformats.org/officeDocument/2006/relationships/hyperlink" Target="http://dotvgisweb/SIPTracker/" TargetMode="External"/><Relationship Id="rId49" Type="http://schemas.openxmlformats.org/officeDocument/2006/relationships/hyperlink" Target="http://dotvgisweb/SIPTracker/" TargetMode="External"/><Relationship Id="rId57" Type="http://schemas.openxmlformats.org/officeDocument/2006/relationships/hyperlink" Target="http://dotvgisweb/SIPTracker/" TargetMode="External"/><Relationship Id="rId61" Type="http://schemas.openxmlformats.org/officeDocument/2006/relationships/hyperlink" Target="http://dotvgisweb/SIPTracker/" TargetMode="External"/><Relationship Id="rId10" Type="http://schemas.openxmlformats.org/officeDocument/2006/relationships/hyperlink" Target="http://dotvgisweb/SIPTracker/" TargetMode="External"/><Relationship Id="rId19" Type="http://schemas.openxmlformats.org/officeDocument/2006/relationships/hyperlink" Target="http://dotvgisweb/SipTracker/" TargetMode="External"/><Relationship Id="rId31" Type="http://schemas.openxmlformats.org/officeDocument/2006/relationships/hyperlink" Target="http://dotvgisweb/SIPTracker/" TargetMode="External"/><Relationship Id="rId44" Type="http://schemas.openxmlformats.org/officeDocument/2006/relationships/hyperlink" Target="http://dotvgisweb/SIPTracker/" TargetMode="External"/><Relationship Id="rId52" Type="http://schemas.openxmlformats.org/officeDocument/2006/relationships/hyperlink" Target="http://dotvgisweb/SIPTracker/" TargetMode="External"/><Relationship Id="rId60" Type="http://schemas.openxmlformats.org/officeDocument/2006/relationships/hyperlink" Target="http://dotvgisweb/SIPTracker/" TargetMode="External"/><Relationship Id="rId65" Type="http://schemas.openxmlformats.org/officeDocument/2006/relationships/hyperlink" Target="http://dotvgisweb/SIPTracker/" TargetMode="External"/><Relationship Id="rId73" Type="http://schemas.openxmlformats.org/officeDocument/2006/relationships/hyperlink" Target="http://dotvgisweb/SIPTracker/" TargetMode="External"/><Relationship Id="rId4" Type="http://schemas.openxmlformats.org/officeDocument/2006/relationships/hyperlink" Target="http://dotvgisweb/SIPTracker/" TargetMode="External"/><Relationship Id="rId9" Type="http://schemas.openxmlformats.org/officeDocument/2006/relationships/hyperlink" Target="http://dotvgisweb/SIPTracker/" TargetMode="External"/><Relationship Id="rId14" Type="http://schemas.openxmlformats.org/officeDocument/2006/relationships/hyperlink" Target="http://dotvgisweb/SIPTracker/" TargetMode="External"/><Relationship Id="rId22" Type="http://schemas.openxmlformats.org/officeDocument/2006/relationships/hyperlink" Target="http://dotvgisweb/SIPTracker/" TargetMode="External"/><Relationship Id="rId27" Type="http://schemas.openxmlformats.org/officeDocument/2006/relationships/hyperlink" Target="http://dotvgisweb/SIPTracker/" TargetMode="External"/><Relationship Id="rId30" Type="http://schemas.openxmlformats.org/officeDocument/2006/relationships/hyperlink" Target="http://dotvgisweb/SIPTracker/" TargetMode="External"/><Relationship Id="rId35" Type="http://schemas.openxmlformats.org/officeDocument/2006/relationships/hyperlink" Target="http://dotvgisweb/SIPTracker/" TargetMode="External"/><Relationship Id="rId43" Type="http://schemas.openxmlformats.org/officeDocument/2006/relationships/hyperlink" Target="http://dotvgisweb/SIPTracker/" TargetMode="External"/><Relationship Id="rId48" Type="http://schemas.openxmlformats.org/officeDocument/2006/relationships/hyperlink" Target="http://dotvgisweb/SIPTracker/" TargetMode="External"/><Relationship Id="rId56" Type="http://schemas.openxmlformats.org/officeDocument/2006/relationships/hyperlink" Target="http://dotvgisweb/SIPTracker/" TargetMode="External"/><Relationship Id="rId64" Type="http://schemas.openxmlformats.org/officeDocument/2006/relationships/hyperlink" Target="http://dotvgisweb/SIPTracker/" TargetMode="External"/><Relationship Id="rId69" Type="http://schemas.openxmlformats.org/officeDocument/2006/relationships/hyperlink" Target="http://dotvgisweb/SIPTracker/" TargetMode="External"/><Relationship Id="rId8" Type="http://schemas.openxmlformats.org/officeDocument/2006/relationships/hyperlink" Target="http://dotvgisweb/SIPTracker/" TargetMode="External"/><Relationship Id="rId51" Type="http://schemas.openxmlformats.org/officeDocument/2006/relationships/hyperlink" Target="http://dotvgisweb/SIPTracker/" TargetMode="External"/><Relationship Id="rId72" Type="http://schemas.openxmlformats.org/officeDocument/2006/relationships/hyperlink" Target="http://dotvgisweb/SIPTracker/" TargetMode="External"/><Relationship Id="rId3" Type="http://schemas.openxmlformats.org/officeDocument/2006/relationships/hyperlink" Target="http://dotvgisweb/SIPTracker/" TargetMode="External"/><Relationship Id="rId12" Type="http://schemas.openxmlformats.org/officeDocument/2006/relationships/hyperlink" Target="http://dotvgisweb/SIPTracker/" TargetMode="External"/><Relationship Id="rId17" Type="http://schemas.openxmlformats.org/officeDocument/2006/relationships/hyperlink" Target="http://dotvgisweb/SIPTracker/" TargetMode="External"/><Relationship Id="rId25" Type="http://schemas.openxmlformats.org/officeDocument/2006/relationships/hyperlink" Target="http://dotvgisweb/SIPTracker/" TargetMode="External"/><Relationship Id="rId33" Type="http://schemas.openxmlformats.org/officeDocument/2006/relationships/hyperlink" Target="http://dotvgisweb/SIPTracker/" TargetMode="External"/><Relationship Id="rId38" Type="http://schemas.openxmlformats.org/officeDocument/2006/relationships/hyperlink" Target="http://dotvgisweb/SIPTracker/" TargetMode="External"/><Relationship Id="rId46" Type="http://schemas.openxmlformats.org/officeDocument/2006/relationships/hyperlink" Target="http://dotvgisweb/SIPTracker/" TargetMode="External"/><Relationship Id="rId59" Type="http://schemas.openxmlformats.org/officeDocument/2006/relationships/hyperlink" Target="http://dotvgisweb/SIPTracker/" TargetMode="External"/><Relationship Id="rId67" Type="http://schemas.openxmlformats.org/officeDocument/2006/relationships/hyperlink" Target="http://dotvgisweb/SIPTracker/" TargetMode="External"/><Relationship Id="rId20" Type="http://schemas.openxmlformats.org/officeDocument/2006/relationships/hyperlink" Target="http://dotvgisweb/SIPTracker/" TargetMode="External"/><Relationship Id="rId41" Type="http://schemas.openxmlformats.org/officeDocument/2006/relationships/hyperlink" Target="http://dotvgisweb/SIPTracker/" TargetMode="External"/><Relationship Id="rId54" Type="http://schemas.openxmlformats.org/officeDocument/2006/relationships/hyperlink" Target="http://dotvgisweb/SIPTracker/" TargetMode="External"/><Relationship Id="rId62" Type="http://schemas.openxmlformats.org/officeDocument/2006/relationships/hyperlink" Target="http://dotvgisweb/SIPTracker/" TargetMode="External"/><Relationship Id="rId70" Type="http://schemas.openxmlformats.org/officeDocument/2006/relationships/hyperlink" Target="http://dotvgisweb/SIPTracker/" TargetMode="External"/><Relationship Id="rId1" Type="http://schemas.openxmlformats.org/officeDocument/2006/relationships/hyperlink" Target="http://dotvgisweb/SIPTracker/" TargetMode="External"/><Relationship Id="rId6" Type="http://schemas.openxmlformats.org/officeDocument/2006/relationships/hyperlink" Target="http://dotvgisweb/SIPTracker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://dotvgisweb/SIPTracker/" TargetMode="External"/><Relationship Id="rId21" Type="http://schemas.openxmlformats.org/officeDocument/2006/relationships/hyperlink" Target="file:///C:\Users\agetman\AppData\Roaming\Microsoft\Excel\2014%20SIPs\Count%20data\E%20106%20St%20and%20E%20102%20St\E%20106th%20from%203rd%20Ave%20to%202nd%20Ave%20-%206.3.2015%20WD.xlsx" TargetMode="External"/><Relationship Id="rId42" Type="http://schemas.openxmlformats.org/officeDocument/2006/relationships/hyperlink" Target="file:///C:\Users\agetman\AppData\Roaming\Microsoft\Excel\2014%20SIPs\Count%20data\Hudson%20St\Hudson%20Street%20bet%20Horatio%20and%20Gansevoort%2010.2013.xlsx" TargetMode="External"/><Relationship Id="rId63" Type="http://schemas.openxmlformats.org/officeDocument/2006/relationships/hyperlink" Target="file:///C:\Users\agetman\AppData\Roaming\Microsoft\Excel\2014%20SIPs\Count%20data\Skillman%20Ave\4566_raw_counts.xls" TargetMode="External"/><Relationship Id="rId84" Type="http://schemas.openxmlformats.org/officeDocument/2006/relationships/hyperlink" Target="file:///C:\Users\agetman\AppData\Roaming\Microsoft\Excel\2015%20SIPs\Count%20data\Brooklyn\Seaview,%20E%20102%20St,%20Shore%20Pkwy\May%202016%2098192_raw_counts(22554_Bike_Greenway_E%20108%20St)%20(3).xlsx" TargetMode="External"/><Relationship Id="rId138" Type="http://schemas.openxmlformats.org/officeDocument/2006/relationships/hyperlink" Target="file:///C:\Users\agetman\AppData\Roaming\Microsoft\Excel\2015%20SIPs\Count%20data\Brooklyn\Bay%20Ridge\BEFORE%20-%20Ft%20Hamilton%20Pkwy%20bet%2092nd%20St%20and%2094th%20St%202014.xlsx" TargetMode="External"/><Relationship Id="rId159" Type="http://schemas.openxmlformats.org/officeDocument/2006/relationships/hyperlink" Target="file:///\\dot55fp05\botplan\Bikes%20&amp;%20Greenways\data\Bike%20Counts\7.%20Before%20&amp;%20After%20Counts\2015%20SIPs\Count%20data\Brooklyn\Bay%20Ridge\7th%20Ave%20bet%2064th%20and%2065th%20St\BEFORE%20-%207th%20Ave.%20Bet.%2064th%20St.%20&amp;%2065th%20St.%202014.xlsx" TargetMode="External"/><Relationship Id="rId170" Type="http://schemas.openxmlformats.org/officeDocument/2006/relationships/hyperlink" Target="file:///C:\Users\agetman\AppData\Roaming\Microsoft\Excel\2015%20SIPs\Count%20data\Brooklyn\Bay%20Ridge\72nd%20Street%20bet%203rd%20ave%20and%204th%20ave%206.23.16%20WD.xlsx" TargetMode="External"/><Relationship Id="rId191" Type="http://schemas.openxmlformats.org/officeDocument/2006/relationships/hyperlink" Target="file:///\\dot55fp05\botplan\Bikes%20&amp;%20Greenways\data\Bike%20Counts\7.%20Before%20&amp;%20After%20Counts\2016%20SIPs\Count%20data\Irving%20Ave%20bet%20Gates%20Ave%20and%20Palmetto%20St\Irving%20Av%20bet%20Gates%20and%20Palmetto%206.7.2017%20WD.xlsx" TargetMode="External"/><Relationship Id="rId205" Type="http://schemas.openxmlformats.org/officeDocument/2006/relationships/hyperlink" Target="file:///C:\Users\agetman\AppData\Roaming\Microsoft\Excel\2016%20SIPs\Count%20data\Rugby%20Rd%20btw%20Beverly%20Rd%20and%20Albemarle%20Rd\BEFORE%20-%20Rugby%20Rd%20btw%20Beverly%20Rd%20and%20Albemarle%20Rd-%202014.xlsx" TargetMode="External"/><Relationship Id="rId226" Type="http://schemas.openxmlformats.org/officeDocument/2006/relationships/hyperlink" Target="file:///C:\Users\agetman\AppData\Roaming\Microsoft\Excel\2016%20SIPs\Count%20data\Upper%20East%20Side\77th%20St%20btw%202%20av%20and%203%20av\77th%20St%20btw%202%20av%20and%203%20av%20-%206.22.16%20WD.xlsx" TargetMode="External"/><Relationship Id="rId247" Type="http://schemas.openxmlformats.org/officeDocument/2006/relationships/hyperlink" Target="file:///C:\Users\agetman\AppData\Roaming\Microsoft\Excel\2016%20SIPs\Count%20data\USQ%20East%20btw%2016%20and%2017\103317_raw_counts(24169_DOT_Bike_Union%20Square%20E_8.18.16).xlsx" TargetMode="External"/><Relationship Id="rId107" Type="http://schemas.openxmlformats.org/officeDocument/2006/relationships/hyperlink" Target="http://dotvgisweb/SIPTracker/" TargetMode="External"/><Relationship Id="rId268" Type="http://schemas.openxmlformats.org/officeDocument/2006/relationships/hyperlink" Target="file:///C:\Users\agetman\AppData\SIPs\completed%20SIP\QN\31st%20Ave\Data\Bikes\before\103367_raw_counts(24189-%20TIMS%20BIKE%20-%20Wkday%20-%2031st%20Street).XLSX" TargetMode="External"/><Relationship Id="rId289" Type="http://schemas.openxmlformats.org/officeDocument/2006/relationships/hyperlink" Target="file:///C:\Users\agetman\AppData\Roaming\Microsoft\Excel\2016%20SIPs\Count%20data\1st%20Ave%20bet%2050th%20St%20and%2051st%20St\95213_raw_counts(21484_Bike_1%20Ave_9-15-15).xlsx" TargetMode="External"/><Relationship Id="rId11" Type="http://schemas.openxmlformats.org/officeDocument/2006/relationships/hyperlink" Target="file:///C:\Users\agetman\AppData\Roaming\Microsoft\Excel\2014%20SIPs\Count%20data\Amsterdam\West%20177th%20Street%20between%20Broadway%20and%20Wadsworth\W.%20177%20St.%20.Bet.%20Broadway%20&amp;%20Wadsworth%20Ave%20-%207.23.15.WD.xlsx.xlsx" TargetMode="External"/><Relationship Id="rId32" Type="http://schemas.openxmlformats.org/officeDocument/2006/relationships/hyperlink" Target="http://dotvgisweb/SIPTracker/" TargetMode="External"/><Relationship Id="rId53" Type="http://schemas.openxmlformats.org/officeDocument/2006/relationships/hyperlink" Target="http://dotvgisweb/SIPTracker/" TargetMode="External"/><Relationship Id="rId74" Type="http://schemas.openxmlformats.org/officeDocument/2006/relationships/hyperlink" Target="http://dotvgisweb/SIPTracker/" TargetMode="External"/><Relationship Id="rId128" Type="http://schemas.openxmlformats.org/officeDocument/2006/relationships/hyperlink" Target="file:///C:\Users\agetman\AppData\Roaming\Microsoft\Excel\2015%20SIPs\Count%20data\Manhattan\Clinton%20Street\Clinton%20St.%20Btw%20Cherry%20and%20Madison%202014%207.21.16%20WD.xlsx" TargetMode="External"/><Relationship Id="rId149" Type="http://schemas.openxmlformats.org/officeDocument/2006/relationships/hyperlink" Target="file:///\\dot55fp05\botplan\Bikes%20&amp;%20Greenways\data\Bike%20Counts\7.%20Before%20&amp;%20After%20Counts\2015%20SIPs\Count%20data\Brooklyn\Bay%20Ridge\Ft%20Hamilton%20Pkwy%20bet%2088th%20and%2090th%20-%206.22.16.xlsx" TargetMode="External"/><Relationship Id="rId5" Type="http://schemas.openxmlformats.org/officeDocument/2006/relationships/hyperlink" Target="file:///C:\Users\agetman\AppData\Roaming\Microsoft\Excel\2014%20SIPs\Count%20data\Amsterdam\Amsterdam%20Ave%20between%20W%20162%20-%20W%20163\Amsterdam%20Ave%20bet%20W%20162%20-%20W%20163%20-%206.7.2016%20WD.xlsx" TargetMode="External"/><Relationship Id="rId95" Type="http://schemas.openxmlformats.org/officeDocument/2006/relationships/hyperlink" Target="file:///C:\Users\agetman\AppData\Roaming\Microsoft\Excel\2015%20SIPs\Count%20data\Manhattan\High%20Bridge%20Connections\91624_raw_counts(4-20384%20Edgecombe%20bet%20W%20158%20and%20W%20159%20-Greenway)%20(1).xlsx" TargetMode="External"/><Relationship Id="rId160" Type="http://schemas.openxmlformats.org/officeDocument/2006/relationships/hyperlink" Target="file:///\\dot55fp05\botplan\Bikes%20&amp;%20Greenways\data\Bike%20Counts\7.%20Before%20&amp;%20After%20Counts\2015%20SIPs\Count%20data\Brooklyn\Bay%20Ridge\7th%20Ave%20bet%2064th%20and%2065th%20St\7th%20Ave.%20Bet.%2064th%20St.%20&amp;%2065th%20St.%20-%206.21.16.xlsx" TargetMode="External"/><Relationship Id="rId181" Type="http://schemas.openxmlformats.org/officeDocument/2006/relationships/hyperlink" Target="file:///\\dot55fp05\botplan\Bikes%20&amp;%20Greenways\data\Bike%20Counts\7.%20Before%20&amp;%20After%20Counts\2016%20SIPs\Count%20data\East%20Tremont%20Ave%20-%20Marmion%20and%20Southern%20Blvd\E.Tremont%20bet%20Marmion%20and%20Southern-9.22.2015%20-%20WD.XLSX" TargetMode="External"/><Relationship Id="rId216" Type="http://schemas.openxmlformats.org/officeDocument/2006/relationships/hyperlink" Target="file:///C:\Users\agetman\AppData\Roaming\Microsoft\Excel\2016%20SIPs\Count%20data\Upper%20East%20Side\E%2070th%20St%20btw%205%20av%20and%20Madison%20av%20-%206.22.16%20-%20WD.xlsx" TargetMode="External"/><Relationship Id="rId237" Type="http://schemas.openxmlformats.org/officeDocument/2006/relationships/hyperlink" Target="http://dotvgisweb/SIPTracker/" TargetMode="External"/><Relationship Id="rId258" Type="http://schemas.openxmlformats.org/officeDocument/2006/relationships/hyperlink" Target="http://dotvgisweb/SIPTracker/" TargetMode="External"/><Relationship Id="rId279" Type="http://schemas.openxmlformats.org/officeDocument/2006/relationships/hyperlink" Target="http://dotvgisweb/SIPTracker/" TargetMode="External"/><Relationship Id="rId22" Type="http://schemas.openxmlformats.org/officeDocument/2006/relationships/hyperlink" Target="file:///C:\Users\agetman\AppData\Roaming\Microsoft\Excel\2016%20SIPs\Count%20data\1st%20Ave%20bet%2050th%20St%20and%2051st%20St\26379_raw_counts%20(1).xlsx" TargetMode="External"/><Relationship Id="rId43" Type="http://schemas.openxmlformats.org/officeDocument/2006/relationships/hyperlink" Target="file:///C:\Users\agetman\AppData\Roaming\Microsoft\Excel\2014%20SIPs\Count%20data\Hudson%20St\Hudson%20bet%20Horatio%20and%20Gansevoort%20-%209.22.2015%20WD.XLSX" TargetMode="External"/><Relationship Id="rId64" Type="http://schemas.openxmlformats.org/officeDocument/2006/relationships/hyperlink" Target="file:///C:\Users\agetman\AppData\Roaming\Microsoft\Excel\2014%20SIPs\Count%20data\Skillman%20Ave\92646_raw_counts(20749-TIMS-BIKE-Skillman%20bet%20Pearson%20and%20Austell-%20WeekEND).XLSX" TargetMode="External"/><Relationship Id="rId118" Type="http://schemas.openxmlformats.org/officeDocument/2006/relationships/hyperlink" Target="file:///C:\Users\agetman\AppData\Roaming\Microsoft\Excel\2015%20SIPs\Count%20data\Queens\Queens%20Blvd\Queens%20Blvd%20btn%2059th%20Pl%20and%2059th%20St%202014%20WE%20and%20WD.xlsx" TargetMode="External"/><Relationship Id="rId139" Type="http://schemas.openxmlformats.org/officeDocument/2006/relationships/hyperlink" Target="file:///\\dot55fp05\botplan\Bikes%20&amp;%20Greenways\data\Bike%20Counts\7.%20Before%20&amp;%20After%20Counts\2015%20SIPs\Count%20data\Brooklyn\Bay%20Ridge\6th%20Ave%20bet%2074th%20st%20and%20Bay%20Ridge%20Pkwy%20-%206.23.16%20WD.xlsx" TargetMode="External"/><Relationship Id="rId290" Type="http://schemas.openxmlformats.org/officeDocument/2006/relationships/hyperlink" Target="file:///C:\Users\agetman\AppData\Roaming\Microsoft\Excel\2016%20SIPs\Count%20data\1st%20Ave%20bet%2050th%20St%20and%2051st%20St\104050_raw_counts(24376_Bike_1%20Ave_9.13.16).xlsx" TargetMode="External"/><Relationship Id="rId85" Type="http://schemas.openxmlformats.org/officeDocument/2006/relationships/hyperlink" Target="http://dotvgisweb/SIPTracker/" TargetMode="External"/><Relationship Id="rId150" Type="http://schemas.openxmlformats.org/officeDocument/2006/relationships/hyperlink" Target="http://dotvgisweb/SIPTracker/" TargetMode="External"/><Relationship Id="rId171" Type="http://schemas.openxmlformats.org/officeDocument/2006/relationships/hyperlink" Target="http://dotvgisweb/SIPTracker/" TargetMode="External"/><Relationship Id="rId192" Type="http://schemas.openxmlformats.org/officeDocument/2006/relationships/hyperlink" Target="http://dotvgisweb/SIPTracker/" TargetMode="External"/><Relationship Id="rId206" Type="http://schemas.openxmlformats.org/officeDocument/2006/relationships/hyperlink" Target="file:///C:\Users\agetman\AppData\Roaming\Microsoft\Excel\2016%20SIPs\Count%20data\Rugby%20Rd%20btw%20Beverly%20Rd%20and%20Albemarle%20Rd\Rugby%20Rd%20btw%20Beverly%20Rd%20and%20Albemarle%20Rd%20-%206.14.17%20-%20WD.xlsx" TargetMode="External"/><Relationship Id="rId227" Type="http://schemas.openxmlformats.org/officeDocument/2006/relationships/hyperlink" Target="file:///C:\Users\agetman\AppData\Roaming\Microsoft\Excel\2016%20SIPs\Count%20data\Upper%20East%20Side\77th%20St%20btw%202%20av%20and%203%20av\77th%20St%20btw%202%20av%20and%203%20av%20-%206.22.17%20-%20WD.xlsx" TargetMode="External"/><Relationship Id="rId248" Type="http://schemas.openxmlformats.org/officeDocument/2006/relationships/hyperlink" Target="file:///C:\Users\agetman\AppData\Roaming\Microsoft\Excel\2016%20SIPs\Count%20data\USQ%20East%20btw%2016%20and%2017\106888_raw_counts(25586_Union%20Square_DOT_Bike_8.22.17).xlsx" TargetMode="External"/><Relationship Id="rId269" Type="http://schemas.openxmlformats.org/officeDocument/2006/relationships/hyperlink" Target="file:///C:\Users\agetman\AppData\SIPs\completed%20SIP\QN\31st%20Ave\Data\Bikes\before\110606_raw_counts(26534-TIMS%20BIKE-31st%20Av-QN-%20Weekday).xlsx" TargetMode="External"/><Relationship Id="rId12" Type="http://schemas.openxmlformats.org/officeDocument/2006/relationships/hyperlink" Target="http://dotvgisweb/SIPTracker/" TargetMode="External"/><Relationship Id="rId33" Type="http://schemas.openxmlformats.org/officeDocument/2006/relationships/hyperlink" Target="file:///C:\Users\agetman\AppData\Roaming\Microsoft\Excel\2014%20SIPs\Count%20data\Long%20Island%20City\39%20St%20bet%2047%20Av%20-%2048%20Av\10239_raw_counts.xlsx" TargetMode="External"/><Relationship Id="rId108" Type="http://schemas.openxmlformats.org/officeDocument/2006/relationships/hyperlink" Target="http://dotvgisweb/SIPTracker/" TargetMode="External"/><Relationship Id="rId129" Type="http://schemas.openxmlformats.org/officeDocument/2006/relationships/hyperlink" Target="http://dotvgisweb/SIPTracker/" TargetMode="External"/><Relationship Id="rId280" Type="http://schemas.openxmlformats.org/officeDocument/2006/relationships/hyperlink" Target="file:///C:\Users\agetman\AppData\Roaming\Microsoft\Excel\2016%20SIPs\Count%20data\2nd%20Ave%20at%2086th%20Street\96221_raw_counts(21802_Bikes_2_Av_10-8-15).xlsx" TargetMode="External"/><Relationship Id="rId54" Type="http://schemas.openxmlformats.org/officeDocument/2006/relationships/hyperlink" Target="file:///C:\Users\agetman\AppData\Roaming\Microsoft\Excel\2014%20SIPs\Count%20data\Long%20Island%20City\11%20St%20bet%2046%20Rd%20-%2046%20Av\10230_raw_counts%20(1).xlsx" TargetMode="External"/><Relationship Id="rId75" Type="http://schemas.openxmlformats.org/officeDocument/2006/relationships/hyperlink" Target="file:///C:\Users\agetman\AppData\Roaming\Microsoft\Excel\2015%20SIPs\Count%20data\Brooklyn\Greenpoint%20Ave%20Bridge\Greenpoint%20Ave%20Bridge%20-%20BEFORE%202014.xlsx" TargetMode="External"/><Relationship Id="rId96" Type="http://schemas.openxmlformats.org/officeDocument/2006/relationships/hyperlink" Target="file:///C:\Users\agetman\AppData\Roaming\Microsoft\Excel\2015%20SIPs\Count%20data\Manhattan\High%20Bridge%20Connections\100012_raw_counts(23203-MG3-Edgecombe%20bet%20Jumel%20and%20W%20167th%20-Greenway).xlsx" TargetMode="External"/><Relationship Id="rId140" Type="http://schemas.openxmlformats.org/officeDocument/2006/relationships/hyperlink" Target="file:///\\dot55fp05\botplan\Bikes%20&amp;%20Greenways\data\Bike%20Counts\7.%20Before%20&amp;%20After%20Counts\2015%20SIPs\Count%20data\Brooklyn\Bay%20Ridge\68th%20St%20bet%205th%20ave%20and%204th%20ave%206.23.16.xlsx" TargetMode="External"/><Relationship Id="rId161" Type="http://schemas.openxmlformats.org/officeDocument/2006/relationships/hyperlink" Target="file:///\\dot55fp05\botplan\Bikes%20&amp;%20Greenways\data\Bike%20Counts\7.%20Before%20&amp;%20After%20Counts\2015%20SIPs\Count%20data\Brooklyn\Bay%20Ridge\7th%20Ave%20bet%2064th%20and%2065th%20St\7th%20Ave.%20Bet.%2064th%20St.%20&amp;%2065th%20St.%20-%206.22.16.xlsx" TargetMode="External"/><Relationship Id="rId182" Type="http://schemas.openxmlformats.org/officeDocument/2006/relationships/hyperlink" Target="file:///\\dot55fp05\botplan\Bikes%20&amp;%20Greenways\data\Bike%20Counts\7.%20Before%20&amp;%20After%20Counts\2016%20SIPs\Count%20data\East%20Tremont%20Ave%20-%20Marmion%20and%20Southern%20Blvd\E.Tremont%20bet%20Marmion%20and%20Southern-%209.19.2017-%20WD.xlsx" TargetMode="External"/><Relationship Id="rId217" Type="http://schemas.openxmlformats.org/officeDocument/2006/relationships/hyperlink" Target="http://dotvgisweb/SIPTracker/" TargetMode="External"/><Relationship Id="rId6" Type="http://schemas.openxmlformats.org/officeDocument/2006/relationships/hyperlink" Target="file:///C:\Users\agetman\AppData\Roaming\Microsoft\Excel\2014%20SIPs\Count%20data\Amsterdam\Amsterdam%20Ave%20between%20W%20162%20-%20W%20163\BEFORE%20Amsterdam%20Ave%20bet%20W%20162%20-%20W%20163%20-%206.15.2013.xlsx" TargetMode="External"/><Relationship Id="rId238" Type="http://schemas.openxmlformats.org/officeDocument/2006/relationships/hyperlink" Target="file:///C:\Users\agetman\AppData\Roaming\Microsoft\Excel\2016%20SIPs\Count%20data\Amsterdam%20Ave%20and%20W%2086th%20Street\96231_raw_counts(21802_Bikes_Amsterdam_Av_10-14-15).xlsx" TargetMode="External"/><Relationship Id="rId259" Type="http://schemas.openxmlformats.org/officeDocument/2006/relationships/hyperlink" Target="http://dotvgisweb/SIPTracker/" TargetMode="External"/><Relationship Id="rId23" Type="http://schemas.openxmlformats.org/officeDocument/2006/relationships/hyperlink" Target="http://dotvgisweb/SIPTracker/" TargetMode="External"/><Relationship Id="rId119" Type="http://schemas.openxmlformats.org/officeDocument/2006/relationships/hyperlink" Target="file:///C:\Users\agetman\AppData\Roaming\Microsoft\Excel\2015%20SIPs\Count%20data\Queens\Queens%20Blvd\Queens%20Blvd%20btn%2059th%20Pl%20and%2059th%20St%207.15.2015%20WD.xlsx" TargetMode="External"/><Relationship Id="rId270" Type="http://schemas.openxmlformats.org/officeDocument/2006/relationships/hyperlink" Target="http://dotvgisweb/SIPTracker/" TargetMode="External"/><Relationship Id="rId44" Type="http://schemas.openxmlformats.org/officeDocument/2006/relationships/hyperlink" Target="http://dotvgisweb/SIPTracker/" TargetMode="External"/><Relationship Id="rId65" Type="http://schemas.openxmlformats.org/officeDocument/2006/relationships/hyperlink" Target="http://dotvgisweb/SIPTracker/" TargetMode="External"/><Relationship Id="rId86" Type="http://schemas.openxmlformats.org/officeDocument/2006/relationships/hyperlink" Target="file:///C:\Users\agetman\AppData\Roaming\Microsoft\Excel\2015%20SIPs\Count%20data\Brooklyn\Bond%20St%20-%20Union%20and%20Sackett\BEFORE%20Bond%20St%20bet%20Union%20St%20and%20Sackett%20St%202014.xlsx" TargetMode="External"/><Relationship Id="rId130" Type="http://schemas.openxmlformats.org/officeDocument/2006/relationships/hyperlink" Target="file:///C:\Users\agetman\AppData\Roaming\Microsoft\Excel\2015%20SIPs\Count%20data\Brooklyn\Bay%20Ridge\BEFORE%20-%2068th%20St%20bet%205th%20ave%20and%204th%20ave%202014.xlsx" TargetMode="External"/><Relationship Id="rId151" Type="http://schemas.openxmlformats.org/officeDocument/2006/relationships/hyperlink" Target="http://dotvgisweb/SIPTracker/" TargetMode="External"/><Relationship Id="rId172" Type="http://schemas.openxmlformats.org/officeDocument/2006/relationships/hyperlink" Target="file:///C:\Users\agetman\AppData\Roaming\Microsoft\Excel\2015%20SIPs\Count%20data\Brooklyn\Bay%20Ridge\Ft%20Hamilton%20Pkwy%20bet%2088th%20and%2090th%20-%206.23.16%20WD.xlsx" TargetMode="External"/><Relationship Id="rId193" Type="http://schemas.openxmlformats.org/officeDocument/2006/relationships/hyperlink" Target="file:///\\dot55fp05\botplan\Bikes%20&amp;%20Greenways\data\Bike%20Counts\7.%20Before%20&amp;%20After%20Counts\2016%20SIPs\Count%20data\Jefferson%20Ave%20btw%20Knickerbocker%20and%20Irving\BEFORE%20-%20Jefferson%20bet%20Knickerbocker%20Ave%20and%20Irving%20Ave%20-%208.5.2015WD.xlsx" TargetMode="External"/><Relationship Id="rId207" Type="http://schemas.openxmlformats.org/officeDocument/2006/relationships/hyperlink" Target="http://dotvgisweb/SIPTracker/" TargetMode="External"/><Relationship Id="rId228" Type="http://schemas.openxmlformats.org/officeDocument/2006/relationships/hyperlink" Target="http://dotvgisweb/SIPTracker/" TargetMode="External"/><Relationship Id="rId249" Type="http://schemas.openxmlformats.org/officeDocument/2006/relationships/hyperlink" Target="file:///C:\Users\agetman\AppData\Roaming\Microsoft\Excel\2016%20SIPs\Count%20data\USQ%20East%20btw%2016%20and%2017\106888_raw_counts(25586_Union%20Square_DOT_Bike_8.24.17).xlsx" TargetMode="External"/><Relationship Id="rId13" Type="http://schemas.openxmlformats.org/officeDocument/2006/relationships/hyperlink" Target="file:///C:\Users\agetman\AppData\Roaming\Microsoft\Excel\2014%20SIPs\Count%20data\Amsterdam\West%20180th%20Street%20between%20Broadway%20and%20Wadsworth\BEFORE%20W%20180th%20Street%20Bet.%20Broadway%20and%20Wadsworth%207.26.14.WE.xlsx" TargetMode="External"/><Relationship Id="rId109" Type="http://schemas.openxmlformats.org/officeDocument/2006/relationships/hyperlink" Target="file:///C:\Users\agetman\AppData\Roaming\Microsoft\Excel\2015%20SIPs\Count%20data\SI\Clove%20Rd%202\99760_raw_counts(23034%20-%20Clove%20Road%20Bet.%20Bard%20&amp;%20Greenway%20Drive%205.25.16).xlsx" TargetMode="External"/><Relationship Id="rId260" Type="http://schemas.openxmlformats.org/officeDocument/2006/relationships/hyperlink" Target="file:///C:\Users\agetman\AppData\Roaming\Microsoft\Excel\2016%20SIPs\Count%20data\Queens%20Blvd%20bet%2054%20Av%20and%2055%20Av\100087_raw_counts(23221_DOT_Bike_loc_10_4-20-16).xlsx" TargetMode="External"/><Relationship Id="rId281" Type="http://schemas.openxmlformats.org/officeDocument/2006/relationships/hyperlink" Target="file:///C:\Users\agetman\AppData\Roaming\Microsoft\Excel\2016%20SIPs\Count%20data\2nd%20Ave%20at%2086th%20Street\104786_raw_counts(24632_DOT_Bike_loc_2%20Ave).xlsx" TargetMode="External"/><Relationship Id="rId34" Type="http://schemas.openxmlformats.org/officeDocument/2006/relationships/hyperlink" Target="file:///C:\Users\agetman\AppData\Roaming\Microsoft\Excel\2014%20SIPs\Count%20data\Long%20Island%20City\39%20St%20bet%2047%20Av%20-%2048%20Av\91204_raw_counts(2-20268-TIMS-BIKE-39th%20St%20bet%2048th%20Ave%20and%2047th%20Ave-%20WeekDAY).XLSX" TargetMode="External"/><Relationship Id="rId50" Type="http://schemas.openxmlformats.org/officeDocument/2006/relationships/hyperlink" Target="http://dotvgisweb/SIPTracker/" TargetMode="External"/><Relationship Id="rId55" Type="http://schemas.openxmlformats.org/officeDocument/2006/relationships/hyperlink" Target="file:///C:\Users\agetman\AppData\Roaming\Microsoft\Excel\2014%20SIPs\Count%20data\Long%20Island%20City\11%20St%20bet%2046%20Rd%20-%2046%20Av\91200_raw_counts(2-20266-TIMS-BIKE-11th%20St%20bet%2046th%20Av%20and%2046th%20Rd-%20WeekDAY).XLSX" TargetMode="External"/><Relationship Id="rId76" Type="http://schemas.openxmlformats.org/officeDocument/2006/relationships/hyperlink" Target="file:///C:\Users\agetman\AppData\Roaming\Microsoft\Excel\2015%20SIPs\Count%20data\Brooklyn\Greenpoint%20Ave%20Bridge\Greenpoint%20Ave%20Bridge%20-%206.7.16%20WD.xlsx" TargetMode="External"/><Relationship Id="rId97" Type="http://schemas.openxmlformats.org/officeDocument/2006/relationships/hyperlink" Target="http://dotvgisweb/SIPTracker/" TargetMode="External"/><Relationship Id="rId104" Type="http://schemas.openxmlformats.org/officeDocument/2006/relationships/hyperlink" Target="http://dotvgisweb/SIPTracker/" TargetMode="External"/><Relationship Id="rId120" Type="http://schemas.openxmlformats.org/officeDocument/2006/relationships/hyperlink" Target="http://dotvgisweb/SIPTracker/" TargetMode="External"/><Relationship Id="rId125" Type="http://schemas.openxmlformats.org/officeDocument/2006/relationships/hyperlink" Target="file:///C:\Users\agetman\AppData\Roaming\Microsoft\Excel\2015%20SIPs\Count%20data\Brooklyn\ENY%20and%20Brownsville\Pitkin\Hinsdale%20-%20Sneidiker\Pitkin%20Av%20Hinsdale%20St%20-%209-7-16%20WD.xlsx" TargetMode="External"/><Relationship Id="rId141" Type="http://schemas.openxmlformats.org/officeDocument/2006/relationships/hyperlink" Target="http://dotvgisweb/SIPTracker/" TargetMode="External"/><Relationship Id="rId146" Type="http://schemas.openxmlformats.org/officeDocument/2006/relationships/hyperlink" Target="file:///C:\Users\agetman\AppData\Roaming\Microsoft\Excel\2015%20SIPs\Count%20data\Brooklyn\Bay%20Ridge\BEFORE%206th%20Ave%20bet%2074th%20st%20and%20Bay%20Ridge%20Pkwy%202014.xlsx" TargetMode="External"/><Relationship Id="rId167" Type="http://schemas.openxmlformats.org/officeDocument/2006/relationships/hyperlink" Target="file:///C:\Users\agetman\AppData\Roaming\Microsoft\Excel\2015%20SIPs\Count%20data\Brooklyn\Bay%20Ridge\68th%20St%20bet%205th%20ave%20and%204th%20ave%202014%20-%206.21.16%20WD.xlsx" TargetMode="External"/><Relationship Id="rId188" Type="http://schemas.openxmlformats.org/officeDocument/2006/relationships/hyperlink" Target="file:///\\dot55fp05\botplan\Bikes%20&amp;%20Greenways\data\Bike%20Counts\7.%20Before%20&amp;%20After%20Counts\2016%20SIPs\Count%20data\Lafayette%20Ave%20btw%20Cumberland%20St%20and%20Carlton%20Ave\Lafayette%20bet%20Cumberland%20and%20Carlton-5.1.2018%20-%20WD.xlsx" TargetMode="External"/><Relationship Id="rId7" Type="http://schemas.openxmlformats.org/officeDocument/2006/relationships/hyperlink" Target="http://dotvgisweb/SIPTracker/" TargetMode="External"/><Relationship Id="rId71" Type="http://schemas.openxmlformats.org/officeDocument/2006/relationships/hyperlink" Target="http://dotvgisweb/SIPTracker/" TargetMode="External"/><Relationship Id="rId92" Type="http://schemas.openxmlformats.org/officeDocument/2006/relationships/hyperlink" Target="file:///C:\Users\agetman\AppData\Roaming\Microsoft\Excel\2015%20SIPs\Count%20data\Manhattan\High%20Bridge%20Connections\91624_raw_counts(4-20384%20Edgecombe%20bet%20W%20158%20and%20W%20159%20-Greenway)%20(1).xlsx" TargetMode="External"/><Relationship Id="rId162" Type="http://schemas.openxmlformats.org/officeDocument/2006/relationships/hyperlink" Target="http://dotvgisweb/SIPTracker/" TargetMode="External"/><Relationship Id="rId183" Type="http://schemas.openxmlformats.org/officeDocument/2006/relationships/hyperlink" Target="http://dotvgisweb/SIPTracker/" TargetMode="External"/><Relationship Id="rId213" Type="http://schemas.openxmlformats.org/officeDocument/2006/relationships/hyperlink" Target="http://dotvgisweb/SIPTracker/" TargetMode="External"/><Relationship Id="rId218" Type="http://schemas.openxmlformats.org/officeDocument/2006/relationships/hyperlink" Target="file:///C:\Users\agetman\AppData\Roaming\Microsoft\Excel\2016%20SIPs\Count%20data\Upper%20East%20Side\E%2070th%20St%20btw%205%20av%20and%20Madison%20av%20-%206.22.17%20-%20WD.xlsx" TargetMode="External"/><Relationship Id="rId234" Type="http://schemas.openxmlformats.org/officeDocument/2006/relationships/hyperlink" Target="http://dotvgisweb/SIPTracker/" TargetMode="External"/><Relationship Id="rId239" Type="http://schemas.openxmlformats.org/officeDocument/2006/relationships/hyperlink" Target="file:///C:\Users\agetman\AppData\Roaming\Microsoft\Excel\2016%20SIPs\Count%20data\Amsterdam%20Ave%20and%20W%2086th%20Street\112119_raw_counts(26908_DOT_Bike_loc_Amsterdam%20Ave)%202017.xlsx" TargetMode="External"/><Relationship Id="rId2" Type="http://schemas.openxmlformats.org/officeDocument/2006/relationships/hyperlink" Target="file:///C:\Users\agetman\AppData\Roaming\Microsoft\Excel\2014%20SIPs\Count%20data\Amsterdam\Ft.%20George%20Hill%20Bet.%20Fairview%20Ave%20&amp;%20Nagel%20Ave\Ft.%20George%20Hill%20Bet.%20Fairview%20Ave%20&amp;%20Nagel%20Ave%20-%207.22.15.WD.xlsx" TargetMode="External"/><Relationship Id="rId29" Type="http://schemas.openxmlformats.org/officeDocument/2006/relationships/hyperlink" Target="http://dotvgisweb/SIPTracker/" TargetMode="External"/><Relationship Id="rId250" Type="http://schemas.openxmlformats.org/officeDocument/2006/relationships/hyperlink" Target="http://dotvgisweb/SIPTracker/" TargetMode="External"/><Relationship Id="rId255" Type="http://schemas.openxmlformats.org/officeDocument/2006/relationships/hyperlink" Target="file:///C:\Users\agetman\AppData\Roaming\Microsoft\Excel\2016%20SIPs\Count%20data\Ridgewood\Eliot%20Ave%20bet%2077%20Pl%20and%2078%20St\22709_raw_counts.xlsx" TargetMode="External"/><Relationship Id="rId271" Type="http://schemas.openxmlformats.org/officeDocument/2006/relationships/hyperlink" Target="file:///C:\Users\agetman\AppData\Roaming\Microsoft\Excel\2016%20SIPs\Count%20data\Shore%20Blvd%20bet%20Astoria%20Pk%20S%20and%20Ditmars%20Blvd\25358_raw_counts.xlsx" TargetMode="External"/><Relationship Id="rId276" Type="http://schemas.openxmlformats.org/officeDocument/2006/relationships/hyperlink" Target="file:///C:\Users\agetman\AppData\Roaming\Microsoft\Excel\2016%20SIPs\Count%20data\7th%20Ave%20at%2050th%20St\101338_raw_counts(2-23598%20-%20TIMS%20-%20BIKE%20-%20Wkday%20-%207th%20Ave%20bet%20W%2050th%20and%20W%2051st).xlsx" TargetMode="External"/><Relationship Id="rId24" Type="http://schemas.openxmlformats.org/officeDocument/2006/relationships/hyperlink" Target="file:///C:\Users\agetman\AppData\Roaming\Microsoft\Excel\2014%20SIPs\Count%20data\Franklin%20Ave\Before%20-%202014%20-%2025395_raw_counts.xlsx" TargetMode="External"/><Relationship Id="rId40" Type="http://schemas.openxmlformats.org/officeDocument/2006/relationships/hyperlink" Target="file:///C:\Users\agetman\AppData\Roaming\Microsoft\Excel\2014%20SIPs\Count%20data\Hudson%20St\Hudson%20bet%20Leroy%20and%20Morton%20-%208.25.2015%20WD.XLSX" TargetMode="External"/><Relationship Id="rId45" Type="http://schemas.openxmlformats.org/officeDocument/2006/relationships/hyperlink" Target="file:///C:\Users\agetman\AppData\Roaming\Microsoft\Excel\2014%20SIPs\Count%20data\Lafayette%20Street\Before%20-%204th%20Ave%20bet%2010th%20and%2011th%202014.xlsx" TargetMode="External"/><Relationship Id="rId66" Type="http://schemas.openxmlformats.org/officeDocument/2006/relationships/hyperlink" Target="file:///C:\Users\agetman\AppData\Roaming\Microsoft\Excel\2014%20SIPs\Count%20data\Kent%20Ave\Kent%20Ave%20btw%20N%208th%20and%20N%207th%20-%2010.17.13.WD.xlsx" TargetMode="External"/><Relationship Id="rId87" Type="http://schemas.openxmlformats.org/officeDocument/2006/relationships/hyperlink" Target="file:///C:\Users\agetman\AppData\Roaming\Microsoft\Excel\2015%20SIPs\Count%20data\Brooklyn\Bond%20St%20-%20Union%20and%20Sackett\Bond%20St%20bet%20Union%20St%20and%20Sackett%20St%204.19.16%20WD.xlsx" TargetMode="External"/><Relationship Id="rId110" Type="http://schemas.openxmlformats.org/officeDocument/2006/relationships/hyperlink" Target="file:///C:\Users\agetman\AppData\Roaming\Microsoft\Excel\2015%20SIPs\Count%20data\SI\Clove%20Rd%202\91907_raw_counts(20472%20-%20Bard).xlsx" TargetMode="External"/><Relationship Id="rId115" Type="http://schemas.openxmlformats.org/officeDocument/2006/relationships/hyperlink" Target="file:///C:\Users\agetman\AppData\Roaming\Microsoft\Excel\2015%20SIPs\Count%20data\Queens\Queens%20Blvd\Queens%20Blvd%20btn%2051st%20St%20and%2052nd%20St%20-%204.21.15%20WD.xlsx" TargetMode="External"/><Relationship Id="rId131" Type="http://schemas.openxmlformats.org/officeDocument/2006/relationships/hyperlink" Target="http://dotvgisweb/SIPTracker/" TargetMode="External"/><Relationship Id="rId136" Type="http://schemas.openxmlformats.org/officeDocument/2006/relationships/hyperlink" Target="file:///C:\Users\agetman\AppData\Roaming\Microsoft\Excel\2015%20SIPs\Count%20data\Brooklyn\Bay%20Ridge\6th%20Ave%20bet%2074th%20st%20and%20Bay%20Ridge%20Pkwy%20-%206.21.16%20WD.xlsx" TargetMode="External"/><Relationship Id="rId157" Type="http://schemas.openxmlformats.org/officeDocument/2006/relationships/hyperlink" Target="http://dotvgisweb/SIPTracker/" TargetMode="External"/><Relationship Id="rId178" Type="http://schemas.openxmlformats.org/officeDocument/2006/relationships/hyperlink" Target="file:///\\dot55fp05\botplan\Bikes%20&amp;%20Greenways\data\Bike%20Counts\7.%20Before%20&amp;%20After%20Counts\2016%20SIPs\Count%20data\East%20Tremont%20Ave%20between%20Jerome%20and%20Walton\E.Tremont%20bet%20Jerome%20and%20Walton%20-%209.22.2015%20-WD.XLSX" TargetMode="External"/><Relationship Id="rId61" Type="http://schemas.openxmlformats.org/officeDocument/2006/relationships/hyperlink" Target="file:///C:\Users\agetman\AppData\Roaming\Microsoft\Excel\2014%20SIPs\Count%20data\Long%20Island%20City\49%20Ave\92647_raw_counts(20750%20TIMS-BIKE-49th%20Ave%20bet%2021st%20and%20Skillman-WeekDAY).XLSX" TargetMode="External"/><Relationship Id="rId82" Type="http://schemas.openxmlformats.org/officeDocument/2006/relationships/hyperlink" Target="http://dotvgisweb/SIPTracker/" TargetMode="External"/><Relationship Id="rId152" Type="http://schemas.openxmlformats.org/officeDocument/2006/relationships/hyperlink" Target="file:///\\dot55fp05\botplan\Bikes%20&amp;%20Greenways\data\Bike%20Counts\7.%20Before%20&amp;%20After%20Counts\2015%20SIPs\Count%20data\Brooklyn\Bay%20Ridge\Marine%20Ave%20between%2098th%20Street%20and%203rd%20Ave\BEFORE%20-%20Marine%20Ave%20btw%2098th%20Street%20and%203rd%20Ave%20-%202014%20WD.xlsx" TargetMode="External"/><Relationship Id="rId173" Type="http://schemas.openxmlformats.org/officeDocument/2006/relationships/hyperlink" Target="file:///C:\Users\agetman\AppData\Roaming\Microsoft\Excel\2015%20SIPs\Count%20data\Brooklyn\Bay%20Ridge\BEFORE%20-%20Ft%20Hamilton%20Pkwy%20bet%2088th%20and%2090th%206.18.2014%20.xlsx" TargetMode="External"/><Relationship Id="rId194" Type="http://schemas.openxmlformats.org/officeDocument/2006/relationships/hyperlink" Target="file:///\\dot55fp05\botplan\Bikes%20&amp;%20Greenways\data\Bike%20Counts\7.%20Before%20&amp;%20After%20Counts\2016%20SIPs\Count%20data\Jefferson%20Ave%20btw%20Knickerbocker%20and%20Irving\Jefferson%20bet%20Knickerbocker%20Ave%20and%20Irving%20Ave%20-%208.23.2016WD.xlsx" TargetMode="External"/><Relationship Id="rId199" Type="http://schemas.openxmlformats.org/officeDocument/2006/relationships/hyperlink" Target="file:///C:\Users\agetman\AppData\Roaming\Microsoft\Excel\2016%20SIPs\Count%20data\Jay%20St%20between%20Chapel%20and%20Concord\BEFORE%20-%20Jay%20St%20btw%20Chapel%20and%20Concord%20-%202012.xlsx" TargetMode="External"/><Relationship Id="rId203" Type="http://schemas.openxmlformats.org/officeDocument/2006/relationships/hyperlink" Target="file:///C:\Users\agetman\AppData\Roaming\Microsoft\Excel\2016%20SIPs\Count%20data\Argyle%20Rd%20btw%20Beverly%20Rd%20and%20Albemarle%20Rd\Argyle%20Rd%20btw%20Beverly%20Rd%20and%20Albemarle%20Rd%20-%206.14.17%20-%20WD.xlsx" TargetMode="External"/><Relationship Id="rId208" Type="http://schemas.openxmlformats.org/officeDocument/2006/relationships/hyperlink" Target="file:///C:\Users\agetman\AppData\Roaming\Microsoft\Excel\2016%20SIPs\Count%20data\Ave%20V%20bet%20Ryder%20St%20and%20Kimball%20St\BEFORE%20-%20Ave%20V%20bet%20Ryder%20St%20and%20Kimball%20St%20-%202016.xlsx" TargetMode="External"/><Relationship Id="rId229" Type="http://schemas.openxmlformats.org/officeDocument/2006/relationships/hyperlink" Target="file:///C:\Users\agetman\AppData\Roaming\Microsoft\Excel\2016%20SIPs\Count%20data\Upper%20East%20Side\77th%20St%20btw%202%20av%20and%203%20av\77th%20St%20btw%205%20av%20and%20Mad%20av%20-%206.22.16%20WD.xlsx" TargetMode="External"/><Relationship Id="rId19" Type="http://schemas.openxmlformats.org/officeDocument/2006/relationships/hyperlink" Target="file:///C:\Users\agetman\AppData\Roaming\Microsoft\Excel\2014%20SIPs\Count%20data\E%20106%20St%20and%20E%20102%20St\E%20102nd%20from%201st%20Ave%20to%20FDR%20-%206.3.2014%20WD.xlsx" TargetMode="External"/><Relationship Id="rId224" Type="http://schemas.openxmlformats.org/officeDocument/2006/relationships/hyperlink" Target="file:///C:\Users\agetman\AppData\Roaming\Microsoft\Excel\2016%20SIPs\Count%20data\Upper%20East%20Side\E%2071st%20St%20btw%202%20av%20and%203%20av%20-%206.22.17%20-%20WD.xlsx" TargetMode="External"/><Relationship Id="rId240" Type="http://schemas.openxmlformats.org/officeDocument/2006/relationships/hyperlink" Target="http://dotvgisweb/SIPTracker/" TargetMode="External"/><Relationship Id="rId245" Type="http://schemas.openxmlformats.org/officeDocument/2006/relationships/hyperlink" Target="file:///C:\Users\agetman\AppData\SIPs\completed%20SIP\MN\8th%20St\data\bike%20counts\after\August%20(1yr)\Copy%20of%20110160_raw_counts(26458-TIMS%20BIKE%20-Weekday%20-%20East%208th%20St%20MN).xlsx" TargetMode="External"/><Relationship Id="rId261" Type="http://schemas.openxmlformats.org/officeDocument/2006/relationships/hyperlink" Target="file:///C:\Users\agetman\AppData\Roaming\Microsoft\Excel\2016%20SIPs\Count%20data\Queens%20Blvd%20bet%2054%20Av%20and%2055%20Av\109826_raw_counts(26346_DOT_Bike_loc%2010_8.16.17).xlsx" TargetMode="External"/><Relationship Id="rId266" Type="http://schemas.openxmlformats.org/officeDocument/2006/relationships/hyperlink" Target="file:///C:\Users\agetman\AppData\Roaming\Microsoft\Excel\2016%20SIPs\Count%20data\20th%20Ave%20bet%2019th%20St%2020th%20St\106892_raw_counts(25587-20%20Ave_4.27.17).xlsx" TargetMode="External"/><Relationship Id="rId287" Type="http://schemas.openxmlformats.org/officeDocument/2006/relationships/hyperlink" Target="file:///C:\Users\agetman\AppData\Roaming\Microsoft\Excel\2016%20SIPs\Count%20data\Chrystie%20St%20between%20Canal%20St%20and%20Hester%20St\109868_raw_counts(26368_DOT_Bike_Chrystie%20St%20&amp;%20Canal%20St_7.13.17).xlsx" TargetMode="External"/><Relationship Id="rId14" Type="http://schemas.openxmlformats.org/officeDocument/2006/relationships/hyperlink" Target="file:///C:\Users\agetman\AppData\Roaming\Microsoft\Excel\2014%20SIPs\Count%20data\Amsterdam\West%20180th%20Street%20between%20Broadway%20and%20Wadsworth\W%20180th%20Street%20Bet.%20Broadway%20and%20Wadsworth%207.23.15.xlsx" TargetMode="External"/><Relationship Id="rId30" Type="http://schemas.openxmlformats.org/officeDocument/2006/relationships/hyperlink" Target="file:///C:\Users\agetman\AppData\Roaming\Microsoft\Excel\2014%20SIPs\Count%20data\Paerdegat%20Ave\28016_raw_counts(17802_TIMS_Paerdegat_Ave_Standard_Greenway_Count_-_Sat_and_Wkdy).xlsx" TargetMode="External"/><Relationship Id="rId35" Type="http://schemas.openxmlformats.org/officeDocument/2006/relationships/hyperlink" Target="http://dotvgisweb/SIPTracker/" TargetMode="External"/><Relationship Id="rId56" Type="http://schemas.openxmlformats.org/officeDocument/2006/relationships/hyperlink" Target="http://dotvgisweb/SIPTracker/" TargetMode="External"/><Relationship Id="rId77" Type="http://schemas.openxmlformats.org/officeDocument/2006/relationships/hyperlink" Target="file:///C:\Users\agetman\AppData\Roaming\Microsoft\Excel\2015%20SIPs\Count%20data\Queens\Honeywell%20Street%20Bridge\Honeywell%20St%20Bridge%20BEFORE%202012.xlsx" TargetMode="External"/><Relationship Id="rId100" Type="http://schemas.openxmlformats.org/officeDocument/2006/relationships/hyperlink" Target="file:///C:\Users\agetman\AppData\Roaming\Microsoft\Excel\2015%20SIPs\Count%20data\Manhattan\High%20Bridge%20Connections\91621_raw_counts(1-20384%20West%20170th%20bet%20Fort%20Wash%20and%20Broadway%20-Greenway)%20(1).xlsx" TargetMode="External"/><Relationship Id="rId105" Type="http://schemas.openxmlformats.org/officeDocument/2006/relationships/hyperlink" Target="file:///C:\Users\agetman\AppData\Roaming\Microsoft\Excel\2015%20SIPs\Count%20data\Manhattan\1%20Av\24995_raw_counts.xlsx" TargetMode="External"/><Relationship Id="rId126" Type="http://schemas.openxmlformats.org/officeDocument/2006/relationships/hyperlink" Target="http://dotvgisweb/SIPTracker/" TargetMode="External"/><Relationship Id="rId147" Type="http://schemas.openxmlformats.org/officeDocument/2006/relationships/hyperlink" Target="http://dotvgisweb/SIPTracker/" TargetMode="External"/><Relationship Id="rId168" Type="http://schemas.openxmlformats.org/officeDocument/2006/relationships/hyperlink" Target="http://dotvgisweb/SIPTracker/" TargetMode="External"/><Relationship Id="rId282" Type="http://schemas.openxmlformats.org/officeDocument/2006/relationships/hyperlink" Target="http://dotvgisweb/SIPTracker/" TargetMode="External"/><Relationship Id="rId8" Type="http://schemas.openxmlformats.org/officeDocument/2006/relationships/hyperlink" Target="file:///C:\Users\agetman\AppData\Roaming\Microsoft\Excel\2014%20SIPs\Count%20data\Amsterdam\Amsterdam%20Ave%20between%20W%20188%20-%20W%20189\2014%20Before\Amsterdam%20Ave.%20Bet.%20W.%20188%20&amp;%20W.%20189%20-%207.23.2014.WD.xlsx" TargetMode="External"/><Relationship Id="rId51" Type="http://schemas.openxmlformats.org/officeDocument/2006/relationships/hyperlink" Target="file:///C:\Users\agetman\AppData\Roaming\Microsoft\Excel\2014%20SIPs\Count%20data\Long%20Island%20City\11%20St%20bet%2044%20Rd%20-%2044%20Dr\BEFORE%20-6.28.2012%2011%20St%20bet%2044%20Rd%20-%2044%20Dr.xlsx" TargetMode="External"/><Relationship Id="rId72" Type="http://schemas.openxmlformats.org/officeDocument/2006/relationships/hyperlink" Target="file:///C:\Users\agetman\AppData\Roaming\Microsoft\Excel\2014%20SIPs\Count%20data\5%20Ave\September\11732_raw_counts.xlsx" TargetMode="External"/><Relationship Id="rId93" Type="http://schemas.openxmlformats.org/officeDocument/2006/relationships/hyperlink" Target="file:///C:\Users\agetman\AppData\Roaming\Microsoft\Excel\2015%20SIPs\Count%20data\Manhattan\High%20Bridge%20Connections\100012_raw_counts(23203-MG4-Edgecombe%20bet%20W%20158%20and%20W%20159%20-Greenway).xlsx" TargetMode="External"/><Relationship Id="rId98" Type="http://schemas.openxmlformats.org/officeDocument/2006/relationships/hyperlink" Target="file:///C:\Users\agetman\AppData\Roaming\Microsoft\Excel\2015%20SIPs\Count%20data\Manhattan\High%20Bridge%20Connections\100013_raw_counts(23203-MG5-West%20158th%20St%20bet%20Riverside%20and%20E%20Morgan%20-Greenway)%20(1).xlsx" TargetMode="External"/><Relationship Id="rId121" Type="http://schemas.openxmlformats.org/officeDocument/2006/relationships/hyperlink" Target="file:///C:\Users\agetman\AppData\Roaming\Microsoft\Excel\2015%20SIPs\Count%20data\Queens\Queens%20Blvd\92921_raw_counts(20878_Bikes_QueensBlvd_66%20St_7.14.15).xlsx" TargetMode="External"/><Relationship Id="rId142" Type="http://schemas.openxmlformats.org/officeDocument/2006/relationships/hyperlink" Target="file:///\\dot55fp05\botplan\Bikes%20&amp;%20Greenways\data\Bike%20Counts\7.%20Before%20&amp;%20After%20Counts\2015%20SIPs\Count%20data\Brooklyn\Bay%20Ridge\Ft.%20Hamilton%20Pkwy%20Bet.%2092nd%20St.%20and%2094th%20St.%206.23.16.xlsx" TargetMode="External"/><Relationship Id="rId163" Type="http://schemas.openxmlformats.org/officeDocument/2006/relationships/hyperlink" Target="file:///\\dot55fp05\botplan\Bikes%20&amp;%20Greenways\data\Bike%20Counts\7.%20Before%20&amp;%20After%20Counts\2015%20SIPs\Count%20data\Manhattan\Amsterdam%20btw%20W%20188%20and%20W%20189\Amsterdam%20Ave.%20Bet.%20W.%20188th%20St.%20&amp;%20W.189th%20St.%20-%207.18.17%20WD.xlsx" TargetMode="External"/><Relationship Id="rId184" Type="http://schemas.openxmlformats.org/officeDocument/2006/relationships/hyperlink" Target="file:///\\dot55fp05\botplan\Bikes%20&amp;%20Greenways\data\Bike%20Counts\7.%20Before%20&amp;%20After%20Counts\2016%20SIPs\Count%20data\Bartow%20Ave%20bet%20Co-Op%20City%20Blvd%20and%20Hutchinson%20Pkwy\BEFORE%20-%20Bartow%20Ave%20bet%20Co-Op%20City%20Blvd%20and%20Hutchinson%20Pkwy%202012.xlsx" TargetMode="External"/><Relationship Id="rId189" Type="http://schemas.openxmlformats.org/officeDocument/2006/relationships/hyperlink" Target="file:///\\dot55fp05\botplan\Bikes%20&amp;%20Greenways\data\Bike%20Counts\7.%20Before%20&amp;%20After%20Counts\2016%20SIPs\Count%20data\Irving%20Ave%20bet%20Gates%20Ave%20and%20Palmetto%20St\BEFORE%20-%20Irving%20Ave.%20bet%20Gates%20Ave.%20&amp;%20Palmetto%20St%20-%206.4.2015%20-%20WD.xlsx" TargetMode="External"/><Relationship Id="rId219" Type="http://schemas.openxmlformats.org/officeDocument/2006/relationships/hyperlink" Target="file:///C:\Users\agetman\AppData\Roaming\Microsoft\Excel\2016%20SIPs\Count%20data\Upper%20East%20Side\E%2071st%20St%20btw%205%20av%20and%20Madison%20av%20-%206.22.16%20-%20WD.xlsx" TargetMode="External"/><Relationship Id="rId3" Type="http://schemas.openxmlformats.org/officeDocument/2006/relationships/hyperlink" Target="file:///C:\Users\agetman\AppData\Roaming\Microsoft\Excel\2014%20SIPs\Count%20data\Amsterdam\Before%20-%20Ft%20George%20Hill%20btw%20Fairview%20Av%20&amp;%20St.%20Nicholas%20Ave%20-%207.26.2014%20WE.xlsx" TargetMode="External"/><Relationship Id="rId214" Type="http://schemas.openxmlformats.org/officeDocument/2006/relationships/hyperlink" Target="file:///C:\Users\agetman\AppData\Roaming\Microsoft\Excel\2016%20SIPs\Count%20data\Upper%20East%20Side\E%2070th%20St%20btw%202%20av%20and%203%20av%20-%206.22.16%20-%20WD.xlsx" TargetMode="External"/><Relationship Id="rId230" Type="http://schemas.openxmlformats.org/officeDocument/2006/relationships/hyperlink" Target="file:///C:\Users\agetman\AppData\Roaming\Microsoft\Excel\2016%20SIPs\Count%20data\Upper%20East%20Side\77th%20St%20btw%202%20av%20and%203%20av\77th%20St%20btw%205%20av%20and%20Mad%20av%20-%206.22.17%20-%20WD.xlsx" TargetMode="External"/><Relationship Id="rId235" Type="http://schemas.openxmlformats.org/officeDocument/2006/relationships/hyperlink" Target="file:///C:\Users\agetman\AppData\Roaming\Microsoft\Excel\2016%20SIPs\Count%20data\Upper%20East%20Side\E%2078th%20St%20bet%20Madison%20and%205th\101819_raw_counts(23708_DOT_Bike_E%2078%20St_5%20Av_6.22.16).xlsx" TargetMode="External"/><Relationship Id="rId251" Type="http://schemas.openxmlformats.org/officeDocument/2006/relationships/hyperlink" Target="file:///C:\Users\agetman\AppData\Roaming\Microsoft\Excel\2016%20SIPs\Count%20data\USQ%20East%20btw%2016%20and%2017\103317_raw_counts(24169_DOT_Bike_Union%20Square%20E_8.18.16).xlsx" TargetMode="External"/><Relationship Id="rId256" Type="http://schemas.openxmlformats.org/officeDocument/2006/relationships/hyperlink" Target="http://dotvgisweb/SIPTracker/" TargetMode="External"/><Relationship Id="rId277" Type="http://schemas.openxmlformats.org/officeDocument/2006/relationships/hyperlink" Target="file:///C:\Users\agetman\AppData\Roaming\Microsoft\Excel\2016%20SIPs\Count%20data\7th%20Ave%20at%2050th%20St\100544_raw_counts(23401_Bike_7%20Ave_5.11.16).xlsx" TargetMode="External"/><Relationship Id="rId25" Type="http://schemas.openxmlformats.org/officeDocument/2006/relationships/hyperlink" Target="file:///C:\Users\agetman\AppData\Roaming\Microsoft\Excel\2014%20SIPs\Count%20data\Franklin%20Ave\Franklin%20Ave.%20Bet.%20Union%20St.&amp;%20Eastern%20Pkwy%20Thursday%205.19.2016.xlsx" TargetMode="External"/><Relationship Id="rId46" Type="http://schemas.openxmlformats.org/officeDocument/2006/relationships/hyperlink" Target="file:///C:\Users\agetman\AppData\Roaming\Microsoft\Excel\2014%20SIPs\Count%20data\Lafayette%20Street\4th%20Avenue%20bet%2010th%20and%2011th%20-%205.28.15%20WD.xlsx" TargetMode="External"/><Relationship Id="rId67" Type="http://schemas.openxmlformats.org/officeDocument/2006/relationships/hyperlink" Target="file:///C:\Users\agetman\AppData\Roaming\Microsoft\Excel\2014%20SIPs\Count%20data\Kent%20Ave\95179_raw_counts(21475-Kent_Ave).xlsx" TargetMode="External"/><Relationship Id="rId116" Type="http://schemas.openxmlformats.org/officeDocument/2006/relationships/hyperlink" Target="file:///C:\Users\agetman\AppData\Roaming\Microsoft\Excel\2015%20SIPs\Count%20data\Queens\Queens%20Blvd\Queens%20Blvd%20btn%2051st%20St%20and%2052nd%20St%20-%204-20-16%20WD.xlsx" TargetMode="External"/><Relationship Id="rId137" Type="http://schemas.openxmlformats.org/officeDocument/2006/relationships/hyperlink" Target="http://dotvgisweb/SIPTracker/" TargetMode="External"/><Relationship Id="rId158" Type="http://schemas.openxmlformats.org/officeDocument/2006/relationships/hyperlink" Target="file:///\\dot55fp05\botplan\Bikes%20&amp;%20Greenways\data\Bike%20Counts\7.%20Before%20&amp;%20After%20Counts\2015%20SIPs\Count%20data\Brooklyn\Bay%20Ridge\7th%20Ave%20bet%2064th%20and%2065th%20St\BEFORE%20-%207th%20Ave.%20Bet.%2064th%20St.%20&amp;%2065th%20St.%202014.xlsx" TargetMode="External"/><Relationship Id="rId272" Type="http://schemas.openxmlformats.org/officeDocument/2006/relationships/hyperlink" Target="file:///C:\Users\agetman\AppData\Roaming\Microsoft\Excel\2016%20SIPs\Count%20data\Shore%20Blvd%20bet%20Astoria%20Pk%20S%20and%20Ditmars%20Blvd\91553_raw_counts(20363_Bikes_Greenway_Count_ShoreBlvd).xlsx" TargetMode="External"/><Relationship Id="rId20" Type="http://schemas.openxmlformats.org/officeDocument/2006/relationships/hyperlink" Target="file:///C:\Users\agetman\AppData\Roaming\Microsoft\Excel\2014%20SIPs\Count%20data\E%20106%20St%20and%20E%20102%20St\E%20102nd%20from%201st%20Ave%20to%20FDR%20-%205.30.2015%20WE.xlsx" TargetMode="External"/><Relationship Id="rId41" Type="http://schemas.openxmlformats.org/officeDocument/2006/relationships/hyperlink" Target="http://dotvgisweb/SIPTracker/" TargetMode="External"/><Relationship Id="rId62" Type="http://schemas.openxmlformats.org/officeDocument/2006/relationships/hyperlink" Target="http://dotvgisweb/SIPTracker/" TargetMode="External"/><Relationship Id="rId83" Type="http://schemas.openxmlformats.org/officeDocument/2006/relationships/hyperlink" Target="file:///C:\Users\agetman\AppData\Roaming\Microsoft\Excel\2015%20SIPs\Count%20data\Brooklyn\Seaview,%20E%20102%20St,%20Shore%20Pkwy\May%202015%2091458_raw_counts(20350%20-%20TIMS%20-%20E%20108%20St_Bikes).xlsx" TargetMode="External"/><Relationship Id="rId88" Type="http://schemas.openxmlformats.org/officeDocument/2006/relationships/hyperlink" Target="http://dotvgisweb/SIPTracker/" TargetMode="External"/><Relationship Id="rId111" Type="http://schemas.openxmlformats.org/officeDocument/2006/relationships/hyperlink" Target="http://dotvgisweb/SIPTracker/" TargetMode="External"/><Relationship Id="rId132" Type="http://schemas.openxmlformats.org/officeDocument/2006/relationships/hyperlink" Target="file:///C:\Users\agetman\AppData\Roaming\Microsoft\Excel\2015%20SIPs\Count%20data\Brooklyn\Bay%20Ridge\BEFORE%20-%2072nd%20Street%20bet%203rd%20ave%20and%204th%20ave%202014.xlsx" TargetMode="External"/><Relationship Id="rId153" Type="http://schemas.openxmlformats.org/officeDocument/2006/relationships/hyperlink" Target="file:///\\dot55fp05\botplan\Bikes%20&amp;%20Greenways\data\Bike%20Counts\7.%20Before%20&amp;%20After%20Counts\2015%20SIPs\Count%20data\Brooklyn\Bay%20Ridge\Marine%20Ave%20between%2098th%20Street%20and%203rd%20Ave\BEFORE%20-%20Marine%20Ave%20btw%2098th%20Street%20and%203rd%20Ave%20-%202014%20WD.xlsx" TargetMode="External"/><Relationship Id="rId174" Type="http://schemas.openxmlformats.org/officeDocument/2006/relationships/hyperlink" Target="http://dotvgisweb/SIPTracker/" TargetMode="External"/><Relationship Id="rId179" Type="http://schemas.openxmlformats.org/officeDocument/2006/relationships/hyperlink" Target="file:///\\dot55fp05\botplan\Bikes%20&amp;%20Greenways\data\Bike%20Counts\7.%20Before%20&amp;%20After%20Counts\2016%20SIPs\Count%20data\East%20Tremont%20Ave%20between%20Jerome%20and%20Walton\E.%20Tremont%20Ave.%20Bet.%20Jerome%20Ave.%20&amp;%20Walton%20Ave.%209.19.2017-%20WD.xlsx" TargetMode="External"/><Relationship Id="rId195" Type="http://schemas.openxmlformats.org/officeDocument/2006/relationships/hyperlink" Target="http://dotvgisweb/SIPTracker/" TargetMode="External"/><Relationship Id="rId209" Type="http://schemas.openxmlformats.org/officeDocument/2006/relationships/hyperlink" Target="file:///C:\Users\agetman\AppData\Roaming\Microsoft\Excel\2016%20SIPs\Count%20data\Ave%20V%20bet%20Ryder%20St%20and%20Kimball%20St\Ave%20V%20bet%20Ryder%20St%20and%20Kimball%20St%20-%202017.xlsx" TargetMode="External"/><Relationship Id="rId190" Type="http://schemas.openxmlformats.org/officeDocument/2006/relationships/hyperlink" Target="http://dotvgisweb/SIPTracker/" TargetMode="External"/><Relationship Id="rId204" Type="http://schemas.openxmlformats.org/officeDocument/2006/relationships/hyperlink" Target="http://dotvgisweb/SIPTracker/" TargetMode="External"/><Relationship Id="rId220" Type="http://schemas.openxmlformats.org/officeDocument/2006/relationships/hyperlink" Target="file:///C:\Users\agetman\AppData\Roaming\Microsoft\Excel\2016%20SIPs\Count%20data\Upper%20East%20Side\E%2071st%20St%20btw%205%20av%20and%20Madison%20av%20-%206.22.17%20-%20WD.xlsx" TargetMode="External"/><Relationship Id="rId225" Type="http://schemas.openxmlformats.org/officeDocument/2006/relationships/hyperlink" Target="http://dotvgisweb/SIPTracker/" TargetMode="External"/><Relationship Id="rId241" Type="http://schemas.openxmlformats.org/officeDocument/2006/relationships/hyperlink" Target="file:///C:\Users\agetman\AppData\Roaming\Microsoft\Excel\2016%20SIPs\Count%20data\E%20124%20St%20bet%201st%20and%202nd\102993_raw_counts(124th%20St.%20Bet.%201st%20Ave.%20&amp;%202nd%20Ave.%207.20.16).xlsx" TargetMode="External"/><Relationship Id="rId246" Type="http://schemas.openxmlformats.org/officeDocument/2006/relationships/hyperlink" Target="http://dotvgisweb/SIPTracker/" TargetMode="External"/><Relationship Id="rId267" Type="http://schemas.openxmlformats.org/officeDocument/2006/relationships/hyperlink" Target="http://dotvgisweb/SIPTracker/" TargetMode="External"/><Relationship Id="rId288" Type="http://schemas.openxmlformats.org/officeDocument/2006/relationships/hyperlink" Target="http://dotvgisweb/SIPTracker/" TargetMode="External"/><Relationship Id="rId15" Type="http://schemas.openxmlformats.org/officeDocument/2006/relationships/hyperlink" Target="file:///C:\Users\agetman\AppData\Roaming\Microsoft\Excel\2014%20SIPs\Count%20data\Church%20St%20West%20Broadway\Before%20-%20Church%20St%20bet%20Worth%20and%20Leonard%20-%207.13.13%20WE.xlsx" TargetMode="External"/><Relationship Id="rId36" Type="http://schemas.openxmlformats.org/officeDocument/2006/relationships/hyperlink" Target="file:///C:\Users\agetman\AppData\Roaming\Microsoft\Excel\2014%20SIPs\Count%20data\Willis%20Ave%20Bridge%20Connections\May%202014%20Willis%20Ave%20Bridge.xlsx" TargetMode="External"/><Relationship Id="rId57" Type="http://schemas.openxmlformats.org/officeDocument/2006/relationships/hyperlink" Target="file:///C:\Users\agetman\AppData\Roaming\Microsoft\Excel\2014%20SIPs\Count%20data\Long%20Island%20City\39%20St%20bet%20Northern%20Blvd%20-%20Skillman\BEFORE%20-%2039%20St%20bet%20Northern%20Blvd%20and%20Skillman%20-%202012.xlsx" TargetMode="External"/><Relationship Id="rId106" Type="http://schemas.openxmlformats.org/officeDocument/2006/relationships/hyperlink" Target="file:///C:\Users\agetman\AppData\Roaming\Microsoft\Excel\2015%20SIPs\Count%20data\Manhattan\1%20Av\100536_raw_counts(23401_Bike_1%20Ave_5.10.16)%20(1).xlsx" TargetMode="External"/><Relationship Id="rId127" Type="http://schemas.openxmlformats.org/officeDocument/2006/relationships/hyperlink" Target="file:///C:\Users\agetman\AppData\Roaming\Microsoft\Excel\2015%20SIPs\Count%20data\Manhattan\Clinton%20Street\BEFORE%20Clinton%20St.%20Btw%20Cherry%20and%20Madison%202014.xlsx" TargetMode="External"/><Relationship Id="rId262" Type="http://schemas.openxmlformats.org/officeDocument/2006/relationships/hyperlink" Target="file:///C:\Users\agetman\AppData\Roaming\Microsoft\Excel\2016%20SIPs\Count%20data\Queens%20Blvd%20bet%2054%20Av%20and%2055%20Av\109826_raw_counts(26346_DOT_Bike_loc%2010_8.10.17).xlsx" TargetMode="External"/><Relationship Id="rId283" Type="http://schemas.openxmlformats.org/officeDocument/2006/relationships/hyperlink" Target="http://dotvgisweb/SIPTracker/" TargetMode="External"/><Relationship Id="rId10" Type="http://schemas.openxmlformats.org/officeDocument/2006/relationships/hyperlink" Target="file:///C:\Users\agetman\AppData\Roaming\Microsoft\Excel\2014%20SIPs\Count%20data\Amsterdam\West%20177th%20Street%20between%20Broadway%20and%20Wadsworth\BEFORE%20W.%20177%20St.%20.Bet.%20Broadway%20&amp;%20Wadsworth%20Ave%20-%207.16.14.WD.xlsx" TargetMode="External"/><Relationship Id="rId31" Type="http://schemas.openxmlformats.org/officeDocument/2006/relationships/hyperlink" Target="file:///C:\Users\agetman\AppData\Roaming\Microsoft\Excel\2014%20SIPs\Count%20data\Paerdegat%20Ave\93218_raw_counts(20969_TIMS).xlsx" TargetMode="External"/><Relationship Id="rId52" Type="http://schemas.openxmlformats.org/officeDocument/2006/relationships/hyperlink" Target="file:///C:\Users\agetman\AppData\Roaming\Microsoft\Excel\2014%20SIPs\Count%20data\Long%20Island%20City\11%20St%20bet%2044%20Rd%20-%2044%20Dr\11%20St%20bet%2044%20Rd%20-%2044%20Dr%20-%204.9.2013%20WD.xlsx" TargetMode="External"/><Relationship Id="rId73" Type="http://schemas.openxmlformats.org/officeDocument/2006/relationships/hyperlink" Target="file:///C:\Users\agetman\AppData\Roaming\Microsoft\Excel\2014%20SIPs\Count%20data\5%20Ave\September\94359_raw_counts(21213-Bikes_5Av_8_18_15).xlsx" TargetMode="External"/><Relationship Id="rId78" Type="http://schemas.openxmlformats.org/officeDocument/2006/relationships/hyperlink" Target="file:///C:\Users\agetman\AppData\Roaming\Microsoft\Excel\2015%20SIPs\Count%20data\Queens\Honeywell%20Street%20Bridge\Honeywell%20St%20Bridge%20-%204.16.15%20WD.xlsx" TargetMode="External"/><Relationship Id="rId94" Type="http://schemas.openxmlformats.org/officeDocument/2006/relationships/hyperlink" Target="http://dotvgisweb/SIPTracker/" TargetMode="External"/><Relationship Id="rId99" Type="http://schemas.openxmlformats.org/officeDocument/2006/relationships/hyperlink" Target="http://dotvgisweb/SipTracker/" TargetMode="External"/><Relationship Id="rId101" Type="http://schemas.openxmlformats.org/officeDocument/2006/relationships/hyperlink" Target="http://dotvgisweb/SipTracker/" TargetMode="External"/><Relationship Id="rId122" Type="http://schemas.openxmlformats.org/officeDocument/2006/relationships/hyperlink" Target="file:///C:\Users\agetman\AppData\Roaming\Microsoft\Excel\2015%20SIPs\Count%20data\Queens\Queens%20Blvd\103549_raw_counts(24233_DOT_Bike_Queens%20Blvd%20E%20Service%20Rd_66%20St%20&amp;%2067%20St_8.24.16).xlsx" TargetMode="External"/><Relationship Id="rId143" Type="http://schemas.openxmlformats.org/officeDocument/2006/relationships/hyperlink" Target="file:///\\dot55fp05\botplan\Bikes%20&amp;%20Greenways\data\Bike%20Counts\7.%20Before%20&amp;%20After%20Counts\2015%20SIPs\Count%20data\Brooklyn\Bay%20Ridge\Ft.%20Hamilton%20Pkwy%20Bet.%2092nd%20St.%20and%2094th%20St..%206.22.16.xlsx" TargetMode="External"/><Relationship Id="rId148" Type="http://schemas.openxmlformats.org/officeDocument/2006/relationships/hyperlink" Target="file:///C:\Users\agetman\AppData\Roaming\Microsoft\Excel\2015%20SIPs\Count%20data\Brooklyn\Bay%20Ridge\BEFORE%20-%20Ft%20Hamilton%20Pkwy%20bet%2088th%20and%2090th%206.18.2014%20.xlsx" TargetMode="External"/><Relationship Id="rId164" Type="http://schemas.openxmlformats.org/officeDocument/2006/relationships/hyperlink" Target="file:///\\dot55fp05\botplan\Bikes%20&amp;%20Greenways\data\Bike%20Counts\7.%20Before%20&amp;%20After%20Counts\2015%20SIPs\Count%20data\Manhattan\Amsterdam%20btw%20W%20188%20and%20W%20189\BEFORE%20Amsterdam%20Ave.%20Bet.%20W.%20188th%20St.%20&amp;%20W.189th%20St.%207.6.16%20WD.xlsx" TargetMode="External"/><Relationship Id="rId169" Type="http://schemas.openxmlformats.org/officeDocument/2006/relationships/hyperlink" Target="file:///C:\Users\agetman\AppData\Roaming\Microsoft\Excel\2015%20SIPs\Count%20data\Brooklyn\Bay%20Ridge\BEFORE%20-%2072nd%20Street%20bet%203rd%20ave%20and%204th%20ave%202014.xlsx" TargetMode="External"/><Relationship Id="rId185" Type="http://schemas.openxmlformats.org/officeDocument/2006/relationships/hyperlink" Target="file:///\\dot55fp05\botplan\Bikes%20&amp;%20Greenways\data\Bike%20Counts\7.%20Before%20&amp;%20After%20Counts\2016%20SIPs\Count%20data\Bartow%20Ave%20bet%20Co-Op%20City%20Blvd%20and%20Hutchinson%20Pkwy\Bartow%20Ave%20bet%20Co-Op%20City%20Blvd%20and%20Hutchinson%20Pkwy%20-%209.26.2017%20-%20WD.xlsx" TargetMode="External"/><Relationship Id="rId4" Type="http://schemas.openxmlformats.org/officeDocument/2006/relationships/hyperlink" Target="http://dotvgisweb/SIPTracker/" TargetMode="External"/><Relationship Id="rId9" Type="http://schemas.openxmlformats.org/officeDocument/2006/relationships/hyperlink" Target="file:///C:\Users\agetman\AppData\Roaming\Microsoft\Excel\2014%20SIPs\Count%20data\Amsterdam\Amsterdam%20Ave%20between%20W%20188%20-%20W%20189\2016%20After\Amsterdam%20Ave.%20Bet.%20W.%20188th%20St.%20&amp;%20W.189th%20St.%20-%207.6.16.%20WD.xlsx" TargetMode="External"/><Relationship Id="rId180" Type="http://schemas.openxmlformats.org/officeDocument/2006/relationships/hyperlink" Target="http://dotvgisweb/SIPTracker/" TargetMode="External"/><Relationship Id="rId210" Type="http://schemas.openxmlformats.org/officeDocument/2006/relationships/hyperlink" Target="http://dotvgisweb/SIPTracker/" TargetMode="External"/><Relationship Id="rId215" Type="http://schemas.openxmlformats.org/officeDocument/2006/relationships/hyperlink" Target="file:///C:\Users\agetman\AppData\Roaming\Microsoft\Excel\2016%20SIPs\Count%20data\Upper%20East%20Side\E%2070th%20St%20btw%202%20av%20and%203%20av%20-%206.22.17%20-%20WD.xlsx" TargetMode="External"/><Relationship Id="rId236" Type="http://schemas.openxmlformats.org/officeDocument/2006/relationships/hyperlink" Target="file:///C:\Users\agetman\AppData\Roaming\Microsoft\Excel\2016%20SIPs\Count%20data\Upper%20East%20Side\E%2078th%20St%20bet%20Madison%20and%205th\107379_raw_counts(25772_DOT_Bike_E%2078%20St_5%20Ave_Madison%20Ave_6.22.17).xlsx" TargetMode="External"/><Relationship Id="rId257" Type="http://schemas.openxmlformats.org/officeDocument/2006/relationships/hyperlink" Target="file:///C:\Users\agetman\AppData\Roaming\Microsoft\Excel\2016%20SIPs\Count%20data\Ridgewood\69th%20St%20bet%2062nd%20Ave%20and%2062nd%20Rd\22707_raw_counts.xlsx" TargetMode="External"/><Relationship Id="rId278" Type="http://schemas.openxmlformats.org/officeDocument/2006/relationships/hyperlink" Target="file:///C:\Users\agetman\AppData\Roaming\Microsoft\Excel\2016%20SIPs\Count%20data\7th%20Ave%20at%2050th%20St\91037_raw_counts(20176_Bike_7%20Ave_5-13-15).xlsx" TargetMode="External"/><Relationship Id="rId26" Type="http://schemas.openxmlformats.org/officeDocument/2006/relationships/hyperlink" Target="http://dotvgisweb/SIPTracker/" TargetMode="External"/><Relationship Id="rId231" Type="http://schemas.openxmlformats.org/officeDocument/2006/relationships/hyperlink" Target="http://dotvgisweb/SIPTracker/" TargetMode="External"/><Relationship Id="rId252" Type="http://schemas.openxmlformats.org/officeDocument/2006/relationships/hyperlink" Target="http://dotvgisweb/SIPTracker/" TargetMode="External"/><Relationship Id="rId273" Type="http://schemas.openxmlformats.org/officeDocument/2006/relationships/hyperlink" Target="http://dotvgisweb/SIPTracker/" TargetMode="External"/><Relationship Id="rId47" Type="http://schemas.openxmlformats.org/officeDocument/2006/relationships/hyperlink" Target="http://dotvgisweb/SIPTracker/" TargetMode="External"/><Relationship Id="rId68" Type="http://schemas.openxmlformats.org/officeDocument/2006/relationships/hyperlink" Target="http://dotvgisweb/SIPTracker/" TargetMode="External"/><Relationship Id="rId89" Type="http://schemas.openxmlformats.org/officeDocument/2006/relationships/hyperlink" Target="file:///C:\Users\agetman\AppData\Roaming\Microsoft\Excel\2015%20SIPs\Count%20data\Manhattan\Ft%20George%20Hill\27795_raw_counts(17725%20-%20Ft%20George%20%20Hill%20b-n%20Fairview%20Av%20&amp;%20St.%20Nicholas%20Ave%20(&amp;%20Highbridge%20Park))%20(1).xlsx" TargetMode="External"/><Relationship Id="rId112" Type="http://schemas.openxmlformats.org/officeDocument/2006/relationships/hyperlink" Target="file:///C:\Users\agetman\AppData\Roaming\Microsoft\Excel\2015%20SIPs\Count%20data\Queens\Vernon%20Ave\Vernon%2045%20Ave%20-%2044%20Dr%20Sept%202013.xlsx" TargetMode="External"/><Relationship Id="rId133" Type="http://schemas.openxmlformats.org/officeDocument/2006/relationships/hyperlink" Target="file:///C:\Users\agetman\AppData\Roaming\Microsoft\Excel\2015%20SIPs\Count%20data\Brooklyn\Bay%20Ridge\72nd%20Street%20bet%203rd%20ave%20and%204th%20ave%206.23.16%20WD.xlsx" TargetMode="External"/><Relationship Id="rId154" Type="http://schemas.openxmlformats.org/officeDocument/2006/relationships/hyperlink" Target="file:///\\dot55fp05\botplan\Bikes%20&amp;%20Greenways\data\Bike%20Counts\7.%20Before%20&amp;%20After%20Counts\2015%20SIPs\Count%20data\Brooklyn\Bay%20Ridge\Marine%20Ave%20between%2098th%20Street%20and%203rd%20Ave\Marine%20Ave%20btw%2098th%20Street%20and%203rd%20Ave%20-%206.22.16%20-%20WD.xlsx" TargetMode="External"/><Relationship Id="rId175" Type="http://schemas.openxmlformats.org/officeDocument/2006/relationships/hyperlink" Target="file:///\\dot55fp05\botplan\Bikes%20&amp;%20Greenways\data\Bike%20Counts\7.%20Before%20&amp;%20After%20Counts\2016%20SIPs\Count%20data\Tremont%20Ave%20between%203rd%20Ave%20and%20Monterey%20Ave\BEFORE%20E.Tremont%20bet%203rd%20and%20Monterey%20-%209.22.15%20WD.XLSX" TargetMode="External"/><Relationship Id="rId196" Type="http://schemas.openxmlformats.org/officeDocument/2006/relationships/hyperlink" Target="file:///\\dot55fp05\botplan\Bikes%20&amp;%20Greenways\data\Bike%20Counts\7.%20Before%20&amp;%20After%20Counts\2016%20SIPs\Count%20data\Hancock%20St%20btw%20Knickerbocker%20and%20Irving\Hancock%20bet%20Knickerbocker%20Ave%20and%20Irving%20Ave%20-%208.6.2015%20-%20WD.xlsx" TargetMode="External"/><Relationship Id="rId200" Type="http://schemas.openxmlformats.org/officeDocument/2006/relationships/hyperlink" Target="file:///C:\Users\agetman\AppData\Roaming\Microsoft\Excel\2016%20SIPs\Count%20data\Jay%20St%20between%20Chapel%20and%20Concord\Jay%20St%20btw%20Chapel%20and%20Concord%20-%209.14.2016%20-%20WD.XLSX" TargetMode="External"/><Relationship Id="rId16" Type="http://schemas.openxmlformats.org/officeDocument/2006/relationships/hyperlink" Target="file:///C:\Users\agetman\AppData\Roaming\Microsoft\Excel\2014%20SIPs\Count%20data\Church%20St%20West%20Broadway\Church%20St%20btw%20Leonard%20St%20and%20Worth%20St%207-16-15%20WD.xlsx" TargetMode="External"/><Relationship Id="rId221" Type="http://schemas.openxmlformats.org/officeDocument/2006/relationships/hyperlink" Target="http://dotvgisweb/SIPTracker/" TargetMode="External"/><Relationship Id="rId242" Type="http://schemas.openxmlformats.org/officeDocument/2006/relationships/hyperlink" Target="file:///C:\Users\agetman\AppData\Roaming\Microsoft\Excel\2016%20SIPs\Count%20data\E%20124%20St%20bet%201st%20and%202nd\109780_raw_counts(26334%20-%20TIMS%20BIKE%20-Weekday-124th%20St-MN).XLSX" TargetMode="External"/><Relationship Id="rId263" Type="http://schemas.openxmlformats.org/officeDocument/2006/relationships/hyperlink" Target="file:///C:\Users\agetman\AppData\Roaming\Microsoft\Excel\2016%20SIPs\Count%20data\Queens%20Blvd%20bet%2054%20Av%20and%2055%20Av\100087_raw_counts(23221_DOT_Bike_loc_10_4-20-16).xlsx" TargetMode="External"/><Relationship Id="rId284" Type="http://schemas.openxmlformats.org/officeDocument/2006/relationships/hyperlink" Target="file:///C:\Users\agetman\AppData\Roaming\Microsoft\Excel\2016%20SIPs\Count%20data\Chrystie%20St%20between%20Canal%20St%20and%20Hester%20St\92791_raw_counts(92791_raw_counts(7.8.15%20Chrystie%20St.%20Bet.%20Canal%20St.%20&amp;%20Hester%20St.)).xlsx" TargetMode="External"/><Relationship Id="rId37" Type="http://schemas.openxmlformats.org/officeDocument/2006/relationships/hyperlink" Target="file:///C:\Users\agetman\AppData\Roaming\Microsoft\Excel\2014%20SIPs\Count%20data\Willis%20Ave%20Bridge%20Connections\Willis%20Av%20Bridge%20-%205.28.15%20WD.xlsx" TargetMode="External"/><Relationship Id="rId58" Type="http://schemas.openxmlformats.org/officeDocument/2006/relationships/hyperlink" Target="file:///C:\Users\agetman\AppData\Roaming\Microsoft\Excel\2014%20SIPs\Count%20data\Long%20Island%20City\39%20St%20bet%20Northern%20Blvd%20-%20Skillman\39th%20St%20bet%20Skillman%20and%20Northern%20-%206.10.2014%20WD.XLSX" TargetMode="External"/><Relationship Id="rId79" Type="http://schemas.openxmlformats.org/officeDocument/2006/relationships/hyperlink" Target="http://dotvgisweb/SIPTracker/" TargetMode="External"/><Relationship Id="rId102" Type="http://schemas.openxmlformats.org/officeDocument/2006/relationships/hyperlink" Target="file:///C:\Users\agetman\AppData\Roaming\Microsoft\Excel\2015%20SIPs\Count%20data\Manhattan\High%20Bridge%20Connections\91622_raw_counts(2-20384%20West%20170th%20bet%20St%20Nicholas%20and%20Audubon%20-Greenway)%20(1).xlsx" TargetMode="External"/><Relationship Id="rId123" Type="http://schemas.openxmlformats.org/officeDocument/2006/relationships/hyperlink" Target="http://dotvgisweb/SIPTracker/" TargetMode="External"/><Relationship Id="rId144" Type="http://schemas.openxmlformats.org/officeDocument/2006/relationships/hyperlink" Target="file:///\\dot55fp05\botplan\Bikes%20&amp;%20Greenways\data\Bike%20Counts\7.%20Before%20&amp;%20After%20Counts\2015%20SIPs\Count%20data\Brooklyn\Bay%20Ridge\BEFORE%20-%20Ft.%20Hamilton%20Pkwy%20Bet.%2092nd%20St.%20and%2094th%20St.%202014.xlsx" TargetMode="External"/><Relationship Id="rId90" Type="http://schemas.openxmlformats.org/officeDocument/2006/relationships/hyperlink" Target="file:///C:\Users\agetman\AppData\Roaming\Microsoft\Excel\2015%20SIPs\Count%20data\Manhattan\Ft%20George%20Hill\99511_raw_counts(22972%20-%20Ft.%20George%20Hill%20Bet.%20Nagle%20Ave.%20&amp;%20Fairview%20Ave.%207.6.16).xlsx" TargetMode="External"/><Relationship Id="rId165" Type="http://schemas.openxmlformats.org/officeDocument/2006/relationships/hyperlink" Target="http://dotvgisweb/SIPTracker/" TargetMode="External"/><Relationship Id="rId186" Type="http://schemas.openxmlformats.org/officeDocument/2006/relationships/hyperlink" Target="http://dotvgisweb/SIPTracker/" TargetMode="External"/><Relationship Id="rId211" Type="http://schemas.openxmlformats.org/officeDocument/2006/relationships/hyperlink" Target="file:///C:\Users\agetman\AppData\Roaming\Microsoft\Excel\2016%20SIPs\Count%20data\Hendrickson%20Pl%20bet%20Hendrickson%20St%20and%20Flatbush%20Ave\BEFORE%20-%20Hendrickson%20Pl%20bet%20Hendrickson%20St%20and%20Flatbush%20Ave%20-%202016.xlsx" TargetMode="External"/><Relationship Id="rId232" Type="http://schemas.openxmlformats.org/officeDocument/2006/relationships/hyperlink" Target="file:///C:\Users\agetman\AppData\Roaming\Microsoft\Excel\2016%20SIPs\Count%20data\Upper%20East%20Side\E%2078th%20Street%20btw%202nd%20and%203rd\101815_raw_counts(23708_DOT_Bike_E%2078%20St_2%20Av_6.22.16).xlsx" TargetMode="External"/><Relationship Id="rId253" Type="http://schemas.openxmlformats.org/officeDocument/2006/relationships/hyperlink" Target="file:///C:\Users\agetman\AppData\Roaming\Microsoft\Excel\2016%20SIPs\Count%20data\Ridgewood\80th%20St%20btw%2062nd%20Ave%20and%20Juniper%20Blvd%20N\22711_raw_counts.xlsx" TargetMode="External"/><Relationship Id="rId274" Type="http://schemas.openxmlformats.org/officeDocument/2006/relationships/hyperlink" Target="http://dotvgisweb/SIPTracker/" TargetMode="External"/><Relationship Id="rId27" Type="http://schemas.openxmlformats.org/officeDocument/2006/relationships/hyperlink" Target="file:///C:\Users\agetman\AppData\Roaming\Microsoft\Excel\2014%20SIPs\Count%20data\Franklin%20Ave\21494_raw_counts.xlsx" TargetMode="External"/><Relationship Id="rId48" Type="http://schemas.openxmlformats.org/officeDocument/2006/relationships/hyperlink" Target="file:///C:\Users\agetman\AppData\Roaming\Microsoft\Excel\2014%20SIPs\Count%20data\Lafayette%20Street\Before%20-%204th%20Ave%20bet%2010th%20and%2011th%202014.xlsx" TargetMode="External"/><Relationship Id="rId69" Type="http://schemas.openxmlformats.org/officeDocument/2006/relationships/hyperlink" Target="file:///C:\Users\agetman\AppData\Roaming\Microsoft\Excel\2014%20SIPs\Count%20data\5%20Ave\May\9009_raw_counts.xlsx" TargetMode="External"/><Relationship Id="rId113" Type="http://schemas.openxmlformats.org/officeDocument/2006/relationships/hyperlink" Target="file:///C:\Users\agetman\AppData\Roaming\Microsoft\Excel\2015%20SIPs\Count%20data\Queens\Vernon%20Ave\103092_raw_counts(24079_Vernon%20Blvd_44%20Dr)%20(1).xlsx" TargetMode="External"/><Relationship Id="rId134" Type="http://schemas.openxmlformats.org/officeDocument/2006/relationships/hyperlink" Target="http://dotvgisweb/SIPTracker/" TargetMode="External"/><Relationship Id="rId80" Type="http://schemas.openxmlformats.org/officeDocument/2006/relationships/hyperlink" Target="file:///C:\Users\agetman\AppData\Roaming\Microsoft\Excel\2015%20SIPs\Count%20data\Brooklyn\Ocean%20Ave%20bet%20Woodruff%20Ave%20and%20Parkside%20Ave\BEFORE%20Ocean%20Ave%20bet%20Woodruff%20Ave%20and%20Parkside%20Ave%202013.xlsx" TargetMode="External"/><Relationship Id="rId155" Type="http://schemas.openxmlformats.org/officeDocument/2006/relationships/hyperlink" Target="file:///\\dot55fp05\botplan\Bikes%20&amp;%20Greenways\data\Bike%20Counts\7.%20Before%20&amp;%20After%20Counts\2015%20SIPs\Count%20data\Brooklyn\Bay%20Ridge\Marine%20Ave%20between%2098th%20Street%20and%203rd%20Ave\Marine%20Ave%20btw%2098th%20Street%20and%203rd%20Ave%20-%206.21.16%20-%20WD.xlsx" TargetMode="External"/><Relationship Id="rId176" Type="http://schemas.openxmlformats.org/officeDocument/2006/relationships/hyperlink" Target="file:///\\dot55fp05\botplan\Bikes%20&amp;%20Greenways\data\Bike%20Counts\7.%20Before%20&amp;%20After%20Counts\2016%20SIPs\Count%20data\Tremont%20Ave%20between%203rd%20Ave%20and%20Monterey%20Ave\E.%20Tremont%20Ave.%20Bet.%203rd%20Ave.%20&amp;%20Monterey%20Ave%20-%20%209.20.16%20WD.xlsx" TargetMode="External"/><Relationship Id="rId197" Type="http://schemas.openxmlformats.org/officeDocument/2006/relationships/hyperlink" Target="file:///\\dot55fp05\botplan\Bikes%20&amp;%20Greenways\data\Bike%20Counts\7.%20Before%20&amp;%20After%20Counts\2016%20SIPs\Count%20data\Hancock%20St%20btw%20Knickerbocker%20and%20Irving\Hancock%20bet%20Knickerbocker%20Ave%20and%20Irving%20Ave%20-%208.24.2017%20-%20WD.XLSX" TargetMode="External"/><Relationship Id="rId201" Type="http://schemas.openxmlformats.org/officeDocument/2006/relationships/hyperlink" Target="http://dotvgisweb/SIPTracker/" TargetMode="External"/><Relationship Id="rId222" Type="http://schemas.openxmlformats.org/officeDocument/2006/relationships/hyperlink" Target="http://dotvgisweb/SIPTracker/" TargetMode="External"/><Relationship Id="rId243" Type="http://schemas.openxmlformats.org/officeDocument/2006/relationships/hyperlink" Target="http://dotvgisweb/SIPTracker/" TargetMode="External"/><Relationship Id="rId264" Type="http://schemas.openxmlformats.org/officeDocument/2006/relationships/hyperlink" Target="http://dotvgisweb/SIPTracker/" TargetMode="External"/><Relationship Id="rId285" Type="http://schemas.openxmlformats.org/officeDocument/2006/relationships/hyperlink" Target="file:///C:\Users\agetman\AppData\Roaming\Microsoft\Excel\2016%20SIPs\Count%20data\Chrystie%20St%20between%20Canal%20St%20and%20Hester%20St\92791_raw_counts(92791_raw_counts(7.9.15%20Chrystie%20St.%20Bet.%20Canal%20St.%20&amp;%20Hester%20St.)).xlsx" TargetMode="External"/><Relationship Id="rId17" Type="http://schemas.openxmlformats.org/officeDocument/2006/relationships/hyperlink" Target="file:///C:\Users\agetman\AppData\Roaming\Microsoft\Excel\2014%20SIPs\Count%20data\Church%20St%20West%20Broadway\Before%20-%20W.Broadway%20bet%20Worth%20St%20and%20Leonard%20-%202013.xlsx" TargetMode="External"/><Relationship Id="rId38" Type="http://schemas.openxmlformats.org/officeDocument/2006/relationships/hyperlink" Target="http://dotvgisweb/SIPTracker/" TargetMode="External"/><Relationship Id="rId59" Type="http://schemas.openxmlformats.org/officeDocument/2006/relationships/hyperlink" Target="http://dotvgisweb/SipTracker/" TargetMode="External"/><Relationship Id="rId103" Type="http://schemas.openxmlformats.org/officeDocument/2006/relationships/hyperlink" Target="file:///C:\Users\agetman\AppData\Roaming\Microsoft\Excel\2015%20SIPs\Count%20data\Manhattan\High%20Bridge%20Connections\100010_raw_counts(23203-MG2-West%20170th%20bet%20St%20Nicholas%20and%20Audubon%20-Greenway_R).xlsx" TargetMode="External"/><Relationship Id="rId124" Type="http://schemas.openxmlformats.org/officeDocument/2006/relationships/hyperlink" Target="file:///C:\Users\agetman\AppData\Roaming\Microsoft\Excel\2015%20SIPs\Count%20data\Brooklyn\ENY%20and%20Brownsville\Pitkin\Hinsdale%20-%20Sneidiker\BEFORE%20-%20Pitkin%20Av%20Hinsdale%20St%202013.xlsx" TargetMode="External"/><Relationship Id="rId70" Type="http://schemas.openxmlformats.org/officeDocument/2006/relationships/hyperlink" Target="file:///C:\Users\agetman\AppData\Roaming\Microsoft\Excel\2014%20SIPs\Count%20data\5%20Ave\May\91035_raw_counts(20176_Bike_5%20Ave_5-12-15).xlsx" TargetMode="External"/><Relationship Id="rId91" Type="http://schemas.openxmlformats.org/officeDocument/2006/relationships/hyperlink" Target="http://dotvgisweb/SIPTracker/" TargetMode="External"/><Relationship Id="rId145" Type="http://schemas.openxmlformats.org/officeDocument/2006/relationships/hyperlink" Target="http://dotvgisweb/SIPTracker/" TargetMode="External"/><Relationship Id="rId166" Type="http://schemas.openxmlformats.org/officeDocument/2006/relationships/hyperlink" Target="file:///C:\Users\agetman\AppData\Roaming\Microsoft\Excel\2015%20SIPs\Count%20data\Brooklyn\Bay%20Ridge\BEFORE%20-%2068th%20St%20bet%205th%20ave%20and%204th%20ave%202014.xlsx" TargetMode="External"/><Relationship Id="rId187" Type="http://schemas.openxmlformats.org/officeDocument/2006/relationships/hyperlink" Target="file:///\\dot55fp05\botplan\Bikes%20&amp;%20Greenways\data\Bike%20Counts\7.%20Before%20&amp;%20After%20Counts\2016%20SIPs\Count%20data\Lafayette%20Ave%20btw%20Cumberland%20St%20and%20Carlton%20Ave\BEFORE%20-%20Lafayette%20Ave%20btw%20Cumberland%20St%20and%20Carlton%20Ave%202014.xlsx" TargetMode="External"/><Relationship Id="rId1" Type="http://schemas.openxmlformats.org/officeDocument/2006/relationships/hyperlink" Target="http://dotvgisweb/SIPTracker/" TargetMode="External"/><Relationship Id="rId212" Type="http://schemas.openxmlformats.org/officeDocument/2006/relationships/hyperlink" Target="file:///C:\Users\agetman\AppData\Roaming\Microsoft\Excel\2016%20SIPs\Count%20data\Hendrickson%20Pl%20bet%20Hendrickson%20St%20and%20Flatbush%20Ave\Hendrickson%20Pl%20bet%20Hendrickson%20St%20and%20Flatbush%20Ave%20-%202017.xlsx" TargetMode="External"/><Relationship Id="rId233" Type="http://schemas.openxmlformats.org/officeDocument/2006/relationships/hyperlink" Target="file:///C:\Users\agetman\AppData\Roaming\Microsoft\Excel\2016%20SIPs\Count%20data\Upper%20East%20Side\E%2078th%20Street%20btw%202nd%20and%203rd\107375_raw_counts(25772_DOT_Bike_E%2078%20St_3%20Ave_2%20Ave_6.22.17).xlsx" TargetMode="External"/><Relationship Id="rId254" Type="http://schemas.openxmlformats.org/officeDocument/2006/relationships/hyperlink" Target="http://dotvgisweb/SIPTracker/" TargetMode="External"/><Relationship Id="rId28" Type="http://schemas.openxmlformats.org/officeDocument/2006/relationships/hyperlink" Target="file:///C:\Users\agetman\AppData\Roaming\Microsoft\Excel\2014%20SIPs\Count%20data\Franklin%20Ave\92214_raw_counts(20549%20TIMS%20Franklin%20Av%20from%20St%20Marks%20Av%20to%20Bergen%20St-WKDAY-Bike%20Count).xlsx" TargetMode="External"/><Relationship Id="rId49" Type="http://schemas.openxmlformats.org/officeDocument/2006/relationships/hyperlink" Target="file:///C:\Users\agetman\AppData\Roaming\Microsoft\Excel\2014%20SIPs\Count%20data\Lafayette%20Street\4th%20Avenue%20bet%2010th%20and%2011th%20-%205.28.15%20WD.xlsx" TargetMode="External"/><Relationship Id="rId114" Type="http://schemas.openxmlformats.org/officeDocument/2006/relationships/hyperlink" Target="http://dotvgisweb/SIPTracker/" TargetMode="External"/><Relationship Id="rId275" Type="http://schemas.openxmlformats.org/officeDocument/2006/relationships/hyperlink" Target="file:///C:\Users\agetman\AppData\Roaming\Microsoft\Excel\2016%20SIPs\Count%20data\7th%20Ave%20at%2050th%20St\91037_raw_counts(20176_Bike_7%20Ave_5-13-15).xlsx" TargetMode="External"/><Relationship Id="rId60" Type="http://schemas.openxmlformats.org/officeDocument/2006/relationships/hyperlink" Target="file:///C:\Users\agetman\AppData\Roaming\Microsoft\Excel\2014%20SIPs\Count%20data\Long%20Island%20City\49%20Ave\4119_raw_counts.xls" TargetMode="External"/><Relationship Id="rId81" Type="http://schemas.openxmlformats.org/officeDocument/2006/relationships/hyperlink" Target="file:///C:\Users\agetman\AppData\Roaming\Microsoft\Excel\2015%20SIPs\Count%20data\Brooklyn\Ocean%20Ave%20bet%20Woodruff%20Ave%20and%20Parkside%20Ave\Ocean%20Ave%20bet%20Woodruff%20Ave%20and%20Parkside%20Ave%205.19.2016%20WD.xlsx" TargetMode="External"/><Relationship Id="rId135" Type="http://schemas.openxmlformats.org/officeDocument/2006/relationships/hyperlink" Target="file:///C:\Users\agetman\AppData\Roaming\Microsoft\Excel\2015%20SIPs\Count%20data\Brooklyn\Bay%20Ridge\BEFORE%206th%20Ave%20bet%2074th%20st%20and%20Bay%20Ridge%20Pkwy%202014.xlsx" TargetMode="External"/><Relationship Id="rId156" Type="http://schemas.openxmlformats.org/officeDocument/2006/relationships/hyperlink" Target="http://dotvgisweb/SIPTracker/" TargetMode="External"/><Relationship Id="rId177" Type="http://schemas.openxmlformats.org/officeDocument/2006/relationships/hyperlink" Target="http://dotvgisweb/SIPTracker/" TargetMode="External"/><Relationship Id="rId198" Type="http://schemas.openxmlformats.org/officeDocument/2006/relationships/hyperlink" Target="http://dotvgisweb/SIPTracker/" TargetMode="External"/><Relationship Id="rId202" Type="http://schemas.openxmlformats.org/officeDocument/2006/relationships/hyperlink" Target="file:///C:\Users\agetman\AppData\Roaming\Microsoft\Excel\2016%20SIPs\Count%20data\Argyle%20Rd%20btw%20Beverly%20Rd%20and%20Albemarle%20Rd\BEFORE%20-%20Argyle%20Rd%20btw%20Beverly%20Rd%20and%20Albemarle%20Rd%202014.xlsx" TargetMode="External"/><Relationship Id="rId223" Type="http://schemas.openxmlformats.org/officeDocument/2006/relationships/hyperlink" Target="file:///C:\Users\agetman\AppData\Roaming\Microsoft\Excel\2016%20SIPs\Count%20data\Upper%20East%20Side\E%2071st%20St%20btw%202%20av%20and%203%20av%20-%206.22.16%20-%20WD.xlsx" TargetMode="External"/><Relationship Id="rId244" Type="http://schemas.openxmlformats.org/officeDocument/2006/relationships/hyperlink" Target="file:///C:\Users\agetman\AppData\SIPs\completed%20SIP\MN\8th%20St\data\bike%20counts\before\8th%20St_103690_raw_counts(24282%20-%20E%208%20Ave%20-%208.25.16_thurs.xlsx" TargetMode="External"/><Relationship Id="rId18" Type="http://schemas.openxmlformats.org/officeDocument/2006/relationships/hyperlink" Target="file:///C:\Users\agetman\AppData\Roaming\Microsoft\Excel\2014%20SIPs\Count%20data\Church%20St%20West%20Broadway\W%20Broadway%20btw%20Leonard%20St%20and%20Worth%20St%20-%207-16-15%20WD.xlsx" TargetMode="External"/><Relationship Id="rId39" Type="http://schemas.openxmlformats.org/officeDocument/2006/relationships/hyperlink" Target="file:///C:\Users\agetman\AppData\Roaming\Microsoft\Excel\2014%20SIPs\Count%20data\Hudson%20St\BEFORE%20-%20Hudson%20St%20and%20Leroy%202013.xlsx" TargetMode="External"/><Relationship Id="rId265" Type="http://schemas.openxmlformats.org/officeDocument/2006/relationships/hyperlink" Target="file:///C:\Users\agetman\AppData\Roaming\Microsoft\Excel\2016%20SIPs\Count%20data\20th%20Ave%20bet%2019th%20St%2020th%20St\100365_raw_counts(23331_Bike_Greenway_20%20Ave).xlsx" TargetMode="External"/><Relationship Id="rId286" Type="http://schemas.openxmlformats.org/officeDocument/2006/relationships/hyperlink" Target="file:///C:\Users\agetman\AppData\Roaming\Microsoft\Excel\2016%20SIPs\Count%20data\Chrystie%20St%20between%20Canal%20St%20and%20Hester%20St\109868_raw_counts(26368_DOT_Bike_Chrystie%20St%20&amp;%20Canal%20St_7.13.17).xlsx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dotvgisweb/SIPTracker/" TargetMode="External"/><Relationship Id="rId18" Type="http://schemas.openxmlformats.org/officeDocument/2006/relationships/hyperlink" Target="http://dotvgisweb/SIPTracker/" TargetMode="External"/><Relationship Id="rId26" Type="http://schemas.openxmlformats.org/officeDocument/2006/relationships/hyperlink" Target="http://dotvgisweb/SIPTracker/" TargetMode="External"/><Relationship Id="rId39" Type="http://schemas.openxmlformats.org/officeDocument/2006/relationships/hyperlink" Target="http://dotvgisweb/SIPTracker/" TargetMode="External"/><Relationship Id="rId21" Type="http://schemas.openxmlformats.org/officeDocument/2006/relationships/hyperlink" Target="http://dotvgisweb/SIPTracker/" TargetMode="External"/><Relationship Id="rId34" Type="http://schemas.openxmlformats.org/officeDocument/2006/relationships/hyperlink" Target="http://dotvgisweb/SIPTracker/" TargetMode="External"/><Relationship Id="rId42" Type="http://schemas.openxmlformats.org/officeDocument/2006/relationships/hyperlink" Target="http://dotvgisweb/SIPTracker/" TargetMode="External"/><Relationship Id="rId47" Type="http://schemas.openxmlformats.org/officeDocument/2006/relationships/hyperlink" Target="http://dotvgisweb/SIPTracker/" TargetMode="External"/><Relationship Id="rId50" Type="http://schemas.openxmlformats.org/officeDocument/2006/relationships/hyperlink" Target="http://dotvgisweb/SIPTracker/" TargetMode="External"/><Relationship Id="rId55" Type="http://schemas.openxmlformats.org/officeDocument/2006/relationships/hyperlink" Target="http://dotvgisweb/SIPTracker/" TargetMode="External"/><Relationship Id="rId63" Type="http://schemas.openxmlformats.org/officeDocument/2006/relationships/hyperlink" Target="http://dotvgisweb/SIPTracker/" TargetMode="External"/><Relationship Id="rId68" Type="http://schemas.openxmlformats.org/officeDocument/2006/relationships/hyperlink" Target="http://dotvgisweb/SIPTracker/" TargetMode="External"/><Relationship Id="rId7" Type="http://schemas.openxmlformats.org/officeDocument/2006/relationships/hyperlink" Target="http://dotvgisweb/SIPTracker/" TargetMode="External"/><Relationship Id="rId71" Type="http://schemas.openxmlformats.org/officeDocument/2006/relationships/hyperlink" Target="http://dotvgisweb/SIPTracker/" TargetMode="External"/><Relationship Id="rId2" Type="http://schemas.openxmlformats.org/officeDocument/2006/relationships/hyperlink" Target="http://dotvgisweb/SipTracker/" TargetMode="External"/><Relationship Id="rId16" Type="http://schemas.openxmlformats.org/officeDocument/2006/relationships/hyperlink" Target="http://dotvgisweb/SIPTracker/" TargetMode="External"/><Relationship Id="rId29" Type="http://schemas.openxmlformats.org/officeDocument/2006/relationships/hyperlink" Target="http://dotvgisweb/SIPTracker/" TargetMode="External"/><Relationship Id="rId11" Type="http://schemas.openxmlformats.org/officeDocument/2006/relationships/hyperlink" Target="http://dotvgisweb/SIPTracker/" TargetMode="External"/><Relationship Id="rId24" Type="http://schemas.openxmlformats.org/officeDocument/2006/relationships/hyperlink" Target="http://dotvgisweb/SIPTracker/" TargetMode="External"/><Relationship Id="rId32" Type="http://schemas.openxmlformats.org/officeDocument/2006/relationships/hyperlink" Target="http://dotvgisweb/SIPTracker/" TargetMode="External"/><Relationship Id="rId37" Type="http://schemas.openxmlformats.org/officeDocument/2006/relationships/hyperlink" Target="http://dotvgisweb/SIPTracker/" TargetMode="External"/><Relationship Id="rId40" Type="http://schemas.openxmlformats.org/officeDocument/2006/relationships/hyperlink" Target="http://dotvgisweb/SIPTracker/" TargetMode="External"/><Relationship Id="rId45" Type="http://schemas.openxmlformats.org/officeDocument/2006/relationships/hyperlink" Target="http://dotvgisweb/SipTracker/" TargetMode="External"/><Relationship Id="rId53" Type="http://schemas.openxmlformats.org/officeDocument/2006/relationships/hyperlink" Target="http://dotvgisweb/SIPTracker/" TargetMode="External"/><Relationship Id="rId58" Type="http://schemas.openxmlformats.org/officeDocument/2006/relationships/hyperlink" Target="http://dotvgisweb/SIPTracker/" TargetMode="External"/><Relationship Id="rId66" Type="http://schemas.openxmlformats.org/officeDocument/2006/relationships/hyperlink" Target="http://dotvgisweb/SIPTracker/" TargetMode="External"/><Relationship Id="rId74" Type="http://schemas.openxmlformats.org/officeDocument/2006/relationships/hyperlink" Target="http://dotvgisweb/SIPTracker/" TargetMode="External"/><Relationship Id="rId5" Type="http://schemas.openxmlformats.org/officeDocument/2006/relationships/hyperlink" Target="http://dotvgisweb/SIPTracker/" TargetMode="External"/><Relationship Id="rId15" Type="http://schemas.openxmlformats.org/officeDocument/2006/relationships/hyperlink" Target="http://dotvgisweb/SIPTracker/" TargetMode="External"/><Relationship Id="rId23" Type="http://schemas.openxmlformats.org/officeDocument/2006/relationships/hyperlink" Target="http://dotvgisweb/SIPTracker/" TargetMode="External"/><Relationship Id="rId28" Type="http://schemas.openxmlformats.org/officeDocument/2006/relationships/hyperlink" Target="http://dotvgisweb/SIPTracker/" TargetMode="External"/><Relationship Id="rId36" Type="http://schemas.openxmlformats.org/officeDocument/2006/relationships/hyperlink" Target="http://dotvgisweb/SIPTracker/" TargetMode="External"/><Relationship Id="rId49" Type="http://schemas.openxmlformats.org/officeDocument/2006/relationships/hyperlink" Target="http://dotvgisweb/SIPTracker/" TargetMode="External"/><Relationship Id="rId57" Type="http://schemas.openxmlformats.org/officeDocument/2006/relationships/hyperlink" Target="http://dotvgisweb/SIPTracker/" TargetMode="External"/><Relationship Id="rId61" Type="http://schemas.openxmlformats.org/officeDocument/2006/relationships/hyperlink" Target="http://dotvgisweb/SIPTracker/" TargetMode="External"/><Relationship Id="rId10" Type="http://schemas.openxmlformats.org/officeDocument/2006/relationships/hyperlink" Target="http://dotvgisweb/SIPTracker/" TargetMode="External"/><Relationship Id="rId19" Type="http://schemas.openxmlformats.org/officeDocument/2006/relationships/hyperlink" Target="http://dotvgisweb/SipTracker/" TargetMode="External"/><Relationship Id="rId31" Type="http://schemas.openxmlformats.org/officeDocument/2006/relationships/hyperlink" Target="http://dotvgisweb/SIPTracker/" TargetMode="External"/><Relationship Id="rId44" Type="http://schemas.openxmlformats.org/officeDocument/2006/relationships/hyperlink" Target="http://dotvgisweb/SIPTracker/" TargetMode="External"/><Relationship Id="rId52" Type="http://schemas.openxmlformats.org/officeDocument/2006/relationships/hyperlink" Target="http://dotvgisweb/SIPTracker/" TargetMode="External"/><Relationship Id="rId60" Type="http://schemas.openxmlformats.org/officeDocument/2006/relationships/hyperlink" Target="http://dotvgisweb/SIPTracker/" TargetMode="External"/><Relationship Id="rId65" Type="http://schemas.openxmlformats.org/officeDocument/2006/relationships/hyperlink" Target="http://dotvgisweb/SIPTracker/" TargetMode="External"/><Relationship Id="rId73" Type="http://schemas.openxmlformats.org/officeDocument/2006/relationships/hyperlink" Target="http://dotvgisweb/SIPTracker/" TargetMode="External"/><Relationship Id="rId4" Type="http://schemas.openxmlformats.org/officeDocument/2006/relationships/hyperlink" Target="http://dotvgisweb/SIPTracker/" TargetMode="External"/><Relationship Id="rId9" Type="http://schemas.openxmlformats.org/officeDocument/2006/relationships/hyperlink" Target="http://dotvgisweb/SIPTracker/" TargetMode="External"/><Relationship Id="rId14" Type="http://schemas.openxmlformats.org/officeDocument/2006/relationships/hyperlink" Target="http://dotvgisweb/SIPTracker/" TargetMode="External"/><Relationship Id="rId22" Type="http://schemas.openxmlformats.org/officeDocument/2006/relationships/hyperlink" Target="http://dotvgisweb/SIPTracker/" TargetMode="External"/><Relationship Id="rId27" Type="http://schemas.openxmlformats.org/officeDocument/2006/relationships/hyperlink" Target="http://dotvgisweb/SIPTracker/" TargetMode="External"/><Relationship Id="rId30" Type="http://schemas.openxmlformats.org/officeDocument/2006/relationships/hyperlink" Target="http://dotvgisweb/SIPTracker/" TargetMode="External"/><Relationship Id="rId35" Type="http://schemas.openxmlformats.org/officeDocument/2006/relationships/hyperlink" Target="http://dotvgisweb/SIPTracker/" TargetMode="External"/><Relationship Id="rId43" Type="http://schemas.openxmlformats.org/officeDocument/2006/relationships/hyperlink" Target="http://dotvgisweb/SIPTracker/" TargetMode="External"/><Relationship Id="rId48" Type="http://schemas.openxmlformats.org/officeDocument/2006/relationships/hyperlink" Target="http://dotvgisweb/SIPTracker/" TargetMode="External"/><Relationship Id="rId56" Type="http://schemas.openxmlformats.org/officeDocument/2006/relationships/hyperlink" Target="http://dotvgisweb/SIPTracker/" TargetMode="External"/><Relationship Id="rId64" Type="http://schemas.openxmlformats.org/officeDocument/2006/relationships/hyperlink" Target="http://dotvgisweb/SIPTracker/" TargetMode="External"/><Relationship Id="rId69" Type="http://schemas.openxmlformats.org/officeDocument/2006/relationships/hyperlink" Target="http://dotvgisweb/SIPTracker/" TargetMode="External"/><Relationship Id="rId8" Type="http://schemas.openxmlformats.org/officeDocument/2006/relationships/hyperlink" Target="http://dotvgisweb/SIPTracker/" TargetMode="External"/><Relationship Id="rId51" Type="http://schemas.openxmlformats.org/officeDocument/2006/relationships/hyperlink" Target="http://dotvgisweb/SIPTracker/" TargetMode="External"/><Relationship Id="rId72" Type="http://schemas.openxmlformats.org/officeDocument/2006/relationships/hyperlink" Target="http://dotvgisweb/SIPTracker/" TargetMode="External"/><Relationship Id="rId3" Type="http://schemas.openxmlformats.org/officeDocument/2006/relationships/hyperlink" Target="http://dotvgisweb/SIPTracker/" TargetMode="External"/><Relationship Id="rId12" Type="http://schemas.openxmlformats.org/officeDocument/2006/relationships/hyperlink" Target="http://dotvgisweb/SIPTracker/" TargetMode="External"/><Relationship Id="rId17" Type="http://schemas.openxmlformats.org/officeDocument/2006/relationships/hyperlink" Target="http://dotvgisweb/SIPTracker/" TargetMode="External"/><Relationship Id="rId25" Type="http://schemas.openxmlformats.org/officeDocument/2006/relationships/hyperlink" Target="http://dotvgisweb/SIPTracker/" TargetMode="External"/><Relationship Id="rId33" Type="http://schemas.openxmlformats.org/officeDocument/2006/relationships/hyperlink" Target="http://dotvgisweb/SIPTracker/" TargetMode="External"/><Relationship Id="rId38" Type="http://schemas.openxmlformats.org/officeDocument/2006/relationships/hyperlink" Target="http://dotvgisweb/SIPTracker/" TargetMode="External"/><Relationship Id="rId46" Type="http://schemas.openxmlformats.org/officeDocument/2006/relationships/hyperlink" Target="http://dotvgisweb/SIPTracker/" TargetMode="External"/><Relationship Id="rId59" Type="http://schemas.openxmlformats.org/officeDocument/2006/relationships/hyperlink" Target="http://dotvgisweb/SIPTracker/" TargetMode="External"/><Relationship Id="rId67" Type="http://schemas.openxmlformats.org/officeDocument/2006/relationships/hyperlink" Target="http://dotvgisweb/SIPTracker/" TargetMode="External"/><Relationship Id="rId20" Type="http://schemas.openxmlformats.org/officeDocument/2006/relationships/hyperlink" Target="http://dotvgisweb/SIPTracker/" TargetMode="External"/><Relationship Id="rId41" Type="http://schemas.openxmlformats.org/officeDocument/2006/relationships/hyperlink" Target="http://dotvgisweb/SIPTracker/" TargetMode="External"/><Relationship Id="rId54" Type="http://schemas.openxmlformats.org/officeDocument/2006/relationships/hyperlink" Target="http://dotvgisweb/SIPTracker/" TargetMode="External"/><Relationship Id="rId62" Type="http://schemas.openxmlformats.org/officeDocument/2006/relationships/hyperlink" Target="http://dotvgisweb/SIPTracker/" TargetMode="External"/><Relationship Id="rId70" Type="http://schemas.openxmlformats.org/officeDocument/2006/relationships/hyperlink" Target="http://dotvgisweb/SIPTracker/" TargetMode="External"/><Relationship Id="rId1" Type="http://schemas.openxmlformats.org/officeDocument/2006/relationships/hyperlink" Target="http://dotvgisweb/SIPTracker/" TargetMode="External"/><Relationship Id="rId6" Type="http://schemas.openxmlformats.org/officeDocument/2006/relationships/hyperlink" Target="http://dotvgisweb/SIPTracker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>
      <selection activeCell="M34" sqref="A33:XFD34"/>
    </sheetView>
  </sheetViews>
  <sheetFormatPr defaultRowHeight="15" x14ac:dyDescent="0.25"/>
  <cols>
    <col min="2" max="2" width="52.42578125" bestFit="1" customWidth="1"/>
    <col min="3" max="3" width="20.7109375" bestFit="1" customWidth="1"/>
    <col min="4" max="4" width="35.7109375" bestFit="1" customWidth="1"/>
    <col min="7" max="7" width="14.28515625" bestFit="1" customWidth="1"/>
    <col min="9" max="9" width="24.140625" bestFit="1" customWidth="1"/>
    <col min="10" max="10" width="13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s="4" t="s">
        <v>11</v>
      </c>
    </row>
    <row r="2" spans="1:12" x14ac:dyDescent="0.25">
      <c r="A2" s="5" t="s">
        <v>35</v>
      </c>
      <c r="B2" s="5" t="s">
        <v>45</v>
      </c>
      <c r="C2" s="5" t="s">
        <v>46</v>
      </c>
      <c r="D2" s="5" t="s">
        <v>47</v>
      </c>
      <c r="E2" s="6">
        <v>2225</v>
      </c>
      <c r="F2" s="7" t="s">
        <v>44</v>
      </c>
      <c r="G2" s="8" t="s">
        <v>22</v>
      </c>
      <c r="H2" s="8" t="s">
        <v>33</v>
      </c>
      <c r="I2" s="5" t="s">
        <v>48</v>
      </c>
      <c r="J2" s="5">
        <v>42</v>
      </c>
      <c r="K2" s="5">
        <v>193</v>
      </c>
      <c r="L2" s="9">
        <f t="shared" ref="L2:L21" si="0">(K2-J2)/J2</f>
        <v>3.5952380952380953</v>
      </c>
    </row>
    <row r="3" spans="1:12" x14ac:dyDescent="0.25">
      <c r="A3" t="s">
        <v>35</v>
      </c>
      <c r="C3" t="s">
        <v>53</v>
      </c>
      <c r="D3" t="s">
        <v>54</v>
      </c>
      <c r="E3" s="10">
        <v>2283</v>
      </c>
      <c r="F3" s="14" t="s">
        <v>55</v>
      </c>
      <c r="G3" s="12" t="s">
        <v>22</v>
      </c>
      <c r="H3" s="12" t="s">
        <v>33</v>
      </c>
      <c r="I3" t="s">
        <v>56</v>
      </c>
      <c r="J3">
        <v>52</v>
      </c>
      <c r="K3">
        <v>50</v>
      </c>
      <c r="L3" s="13">
        <f t="shared" si="0"/>
        <v>-3.8461538461538464E-2</v>
      </c>
    </row>
    <row r="4" spans="1:12" x14ac:dyDescent="0.25">
      <c r="A4" t="s">
        <v>35</v>
      </c>
      <c r="B4" t="s">
        <v>57</v>
      </c>
      <c r="C4" t="s">
        <v>58</v>
      </c>
      <c r="D4" t="s">
        <v>59</v>
      </c>
      <c r="E4" s="10">
        <v>2265</v>
      </c>
      <c r="F4" s="11" t="s">
        <v>60</v>
      </c>
      <c r="G4" s="12" t="s">
        <v>22</v>
      </c>
      <c r="H4" s="12" t="s">
        <v>33</v>
      </c>
      <c r="I4" t="s">
        <v>61</v>
      </c>
      <c r="J4">
        <v>93</v>
      </c>
      <c r="K4">
        <v>217</v>
      </c>
      <c r="L4" s="13">
        <f t="shared" si="0"/>
        <v>1.3333333333333333</v>
      </c>
    </row>
    <row r="5" spans="1:12" x14ac:dyDescent="0.25">
      <c r="A5" t="s">
        <v>35</v>
      </c>
      <c r="B5" t="s">
        <v>57</v>
      </c>
      <c r="C5" t="s">
        <v>62</v>
      </c>
      <c r="D5" t="s">
        <v>59</v>
      </c>
      <c r="E5" s="10">
        <v>2266</v>
      </c>
      <c r="F5" s="11" t="s">
        <v>63</v>
      </c>
      <c r="G5" s="12" t="s">
        <v>22</v>
      </c>
      <c r="H5" s="12" t="s">
        <v>33</v>
      </c>
      <c r="I5" t="s">
        <v>61</v>
      </c>
      <c r="J5">
        <v>164</v>
      </c>
      <c r="K5">
        <v>213</v>
      </c>
      <c r="L5" s="13">
        <f t="shared" si="0"/>
        <v>0.29878048780487804</v>
      </c>
    </row>
    <row r="6" spans="1:12" x14ac:dyDescent="0.25">
      <c r="A6" t="s">
        <v>35</v>
      </c>
      <c r="B6" t="s">
        <v>66</v>
      </c>
      <c r="C6" t="s">
        <v>66</v>
      </c>
      <c r="D6" t="s">
        <v>67</v>
      </c>
      <c r="E6" s="10">
        <v>2350</v>
      </c>
      <c r="F6" s="14" t="s">
        <v>68</v>
      </c>
      <c r="G6" s="12" t="s">
        <v>28</v>
      </c>
      <c r="H6" s="12" t="s">
        <v>13</v>
      </c>
      <c r="I6" t="s">
        <v>61</v>
      </c>
      <c r="J6">
        <v>80</v>
      </c>
      <c r="K6">
        <v>118</v>
      </c>
      <c r="L6" s="13">
        <f t="shared" si="0"/>
        <v>0.47499999999999998</v>
      </c>
    </row>
    <row r="7" spans="1:12" x14ac:dyDescent="0.25">
      <c r="A7" t="s">
        <v>35</v>
      </c>
      <c r="B7" t="s">
        <v>66</v>
      </c>
      <c r="C7" t="s">
        <v>69</v>
      </c>
      <c r="D7" t="s">
        <v>70</v>
      </c>
      <c r="E7" s="10">
        <v>2348</v>
      </c>
      <c r="F7" s="14" t="s">
        <v>71</v>
      </c>
      <c r="G7" s="12" t="s">
        <v>28</v>
      </c>
      <c r="H7" s="12" t="s">
        <v>13</v>
      </c>
      <c r="I7" t="s">
        <v>61</v>
      </c>
      <c r="J7">
        <v>136</v>
      </c>
      <c r="K7">
        <v>124</v>
      </c>
      <c r="L7" s="13">
        <f t="shared" si="0"/>
        <v>-8.8235294117647065E-2</v>
      </c>
    </row>
    <row r="8" spans="1:12" x14ac:dyDescent="0.25">
      <c r="A8" t="s">
        <v>73</v>
      </c>
      <c r="B8" t="s">
        <v>74</v>
      </c>
      <c r="C8" t="s">
        <v>75</v>
      </c>
      <c r="D8" t="s">
        <v>76</v>
      </c>
      <c r="E8" s="10">
        <v>2248</v>
      </c>
      <c r="F8" s="14" t="s">
        <v>77</v>
      </c>
      <c r="G8" s="12" t="s">
        <v>22</v>
      </c>
      <c r="H8" s="12" t="s">
        <v>33</v>
      </c>
      <c r="I8" t="s">
        <v>61</v>
      </c>
      <c r="J8">
        <v>190</v>
      </c>
      <c r="K8">
        <v>345</v>
      </c>
      <c r="L8" s="13">
        <f t="shared" si="0"/>
        <v>0.81578947368421051</v>
      </c>
    </row>
    <row r="9" spans="1:12" x14ac:dyDescent="0.25">
      <c r="A9" t="s">
        <v>73</v>
      </c>
      <c r="B9" t="s">
        <v>74</v>
      </c>
      <c r="C9" t="s">
        <v>75</v>
      </c>
      <c r="D9" t="s">
        <v>78</v>
      </c>
      <c r="E9" s="10">
        <v>2248</v>
      </c>
      <c r="F9" s="14" t="s">
        <v>77</v>
      </c>
      <c r="G9" s="12" t="s">
        <v>22</v>
      </c>
      <c r="H9" s="12" t="s">
        <v>33</v>
      </c>
      <c r="I9" t="s">
        <v>61</v>
      </c>
      <c r="J9">
        <v>167</v>
      </c>
      <c r="K9">
        <v>140</v>
      </c>
      <c r="L9" s="13">
        <f t="shared" si="0"/>
        <v>-0.16167664670658682</v>
      </c>
    </row>
    <row r="10" spans="1:12" x14ac:dyDescent="0.25">
      <c r="A10" t="s">
        <v>73</v>
      </c>
      <c r="B10" t="s">
        <v>74</v>
      </c>
      <c r="C10" t="s">
        <v>79</v>
      </c>
      <c r="D10" t="s">
        <v>76</v>
      </c>
      <c r="E10" s="10">
        <v>2246</v>
      </c>
      <c r="F10" s="14" t="s">
        <v>77</v>
      </c>
      <c r="G10" s="12" t="s">
        <v>22</v>
      </c>
      <c r="H10" s="12" t="s">
        <v>33</v>
      </c>
      <c r="I10" t="s">
        <v>61</v>
      </c>
      <c r="J10">
        <v>256</v>
      </c>
      <c r="K10">
        <v>310</v>
      </c>
      <c r="L10" s="13">
        <f t="shared" si="0"/>
        <v>0.2109375</v>
      </c>
    </row>
    <row r="11" spans="1:12" x14ac:dyDescent="0.25">
      <c r="A11" t="s">
        <v>73</v>
      </c>
      <c r="B11" t="s">
        <v>74</v>
      </c>
      <c r="C11" t="s">
        <v>79</v>
      </c>
      <c r="D11" t="s">
        <v>78</v>
      </c>
      <c r="E11" s="10">
        <v>2246</v>
      </c>
      <c r="F11" s="14" t="s">
        <v>77</v>
      </c>
      <c r="G11" s="12" t="s">
        <v>22</v>
      </c>
      <c r="H11" s="12" t="s">
        <v>33</v>
      </c>
      <c r="I11" t="s">
        <v>61</v>
      </c>
      <c r="J11">
        <v>117</v>
      </c>
      <c r="K11">
        <v>147</v>
      </c>
      <c r="L11" s="13">
        <f t="shared" si="0"/>
        <v>0.25641025641025639</v>
      </c>
    </row>
    <row r="12" spans="1:12" x14ac:dyDescent="0.25">
      <c r="A12" t="s">
        <v>73</v>
      </c>
      <c r="B12" t="s">
        <v>74</v>
      </c>
      <c r="C12" t="s">
        <v>80</v>
      </c>
      <c r="D12" t="s">
        <v>76</v>
      </c>
      <c r="E12" s="10">
        <v>2242</v>
      </c>
      <c r="F12" s="14" t="s">
        <v>77</v>
      </c>
      <c r="G12" s="12" t="s">
        <v>22</v>
      </c>
      <c r="H12" s="12" t="s">
        <v>33</v>
      </c>
      <c r="I12" t="s">
        <v>61</v>
      </c>
      <c r="J12">
        <v>335</v>
      </c>
      <c r="K12">
        <v>301</v>
      </c>
      <c r="L12" s="13">
        <f t="shared" si="0"/>
        <v>-0.10149253731343283</v>
      </c>
    </row>
    <row r="13" spans="1:12" x14ac:dyDescent="0.25">
      <c r="A13" t="s">
        <v>73</v>
      </c>
      <c r="B13" t="s">
        <v>74</v>
      </c>
      <c r="C13" t="s">
        <v>80</v>
      </c>
      <c r="D13" t="s">
        <v>78</v>
      </c>
      <c r="E13" s="10">
        <v>2242</v>
      </c>
      <c r="F13" s="14" t="s">
        <v>77</v>
      </c>
      <c r="G13" s="12" t="s">
        <v>22</v>
      </c>
      <c r="H13" s="12" t="s">
        <v>33</v>
      </c>
      <c r="I13" t="s">
        <v>61</v>
      </c>
      <c r="J13">
        <v>181</v>
      </c>
      <c r="K13">
        <v>138</v>
      </c>
      <c r="L13" s="13">
        <f t="shared" si="0"/>
        <v>-0.23756906077348067</v>
      </c>
    </row>
    <row r="14" spans="1:12" x14ac:dyDescent="0.25">
      <c r="A14" t="s">
        <v>73</v>
      </c>
      <c r="B14" t="s">
        <v>74</v>
      </c>
      <c r="C14" t="s">
        <v>81</v>
      </c>
      <c r="D14" t="s">
        <v>76</v>
      </c>
      <c r="E14" s="10">
        <v>2240</v>
      </c>
      <c r="F14" s="14" t="s">
        <v>77</v>
      </c>
      <c r="G14" s="12" t="s">
        <v>22</v>
      </c>
      <c r="H14" s="12" t="s">
        <v>33</v>
      </c>
      <c r="I14" t="s">
        <v>61</v>
      </c>
      <c r="J14">
        <v>96</v>
      </c>
      <c r="K14">
        <v>339</v>
      </c>
      <c r="L14" s="13">
        <f t="shared" si="0"/>
        <v>2.53125</v>
      </c>
    </row>
    <row r="15" spans="1:12" x14ac:dyDescent="0.25">
      <c r="A15" t="s">
        <v>73</v>
      </c>
      <c r="B15" t="s">
        <v>74</v>
      </c>
      <c r="C15" t="s">
        <v>81</v>
      </c>
      <c r="D15" t="s">
        <v>78</v>
      </c>
      <c r="E15" s="10">
        <v>2240</v>
      </c>
      <c r="F15" s="14" t="s">
        <v>77</v>
      </c>
      <c r="G15" s="12" t="s">
        <v>22</v>
      </c>
      <c r="H15" s="12" t="s">
        <v>33</v>
      </c>
      <c r="I15" t="s">
        <v>61</v>
      </c>
      <c r="J15">
        <v>105</v>
      </c>
      <c r="K15">
        <v>105</v>
      </c>
      <c r="L15" s="13">
        <f t="shared" si="0"/>
        <v>0</v>
      </c>
    </row>
    <row r="16" spans="1:12" x14ac:dyDescent="0.25">
      <c r="A16" t="s">
        <v>73</v>
      </c>
      <c r="B16" t="s">
        <v>87</v>
      </c>
      <c r="C16" t="s">
        <v>88</v>
      </c>
      <c r="D16" t="s">
        <v>89</v>
      </c>
      <c r="E16" s="10">
        <v>2288</v>
      </c>
      <c r="F16" s="14" t="s">
        <v>90</v>
      </c>
      <c r="G16" s="12" t="s">
        <v>28</v>
      </c>
      <c r="H16" s="12" t="s">
        <v>13</v>
      </c>
      <c r="I16" s="15" t="s">
        <v>56</v>
      </c>
      <c r="J16">
        <v>272</v>
      </c>
      <c r="K16">
        <v>595</v>
      </c>
      <c r="L16" s="13">
        <f t="shared" si="0"/>
        <v>1.1875</v>
      </c>
    </row>
    <row r="17" spans="1:15" x14ac:dyDescent="0.25">
      <c r="A17" t="s">
        <v>73</v>
      </c>
      <c r="B17" s="5" t="s">
        <v>91</v>
      </c>
      <c r="C17" s="5" t="s">
        <v>92</v>
      </c>
      <c r="D17" s="5" t="s">
        <v>93</v>
      </c>
      <c r="E17" s="10">
        <v>2141</v>
      </c>
      <c r="F17" s="11" t="s">
        <v>94</v>
      </c>
      <c r="G17" s="12" t="s">
        <v>22</v>
      </c>
      <c r="H17" s="12" t="s">
        <v>33</v>
      </c>
      <c r="I17" t="s">
        <v>95</v>
      </c>
      <c r="J17">
        <v>583</v>
      </c>
      <c r="K17">
        <v>1054</v>
      </c>
      <c r="L17" s="13">
        <f t="shared" si="0"/>
        <v>0.80789022298456259</v>
      </c>
    </row>
    <row r="18" spans="1:15" x14ac:dyDescent="0.25">
      <c r="A18" t="s">
        <v>73</v>
      </c>
      <c r="B18" t="s">
        <v>100</v>
      </c>
      <c r="C18" t="s">
        <v>101</v>
      </c>
      <c r="D18" t="s">
        <v>102</v>
      </c>
      <c r="E18" s="10">
        <v>504</v>
      </c>
      <c r="F18" s="14" t="s">
        <v>103</v>
      </c>
      <c r="G18" s="12" t="s">
        <v>28</v>
      </c>
      <c r="H18" s="12" t="s">
        <v>13</v>
      </c>
      <c r="I18" t="s">
        <v>95</v>
      </c>
      <c r="J18">
        <v>2721</v>
      </c>
      <c r="K18">
        <v>2356</v>
      </c>
      <c r="L18" s="13">
        <f t="shared" si="0"/>
        <v>-0.13414185961043734</v>
      </c>
    </row>
    <row r="19" spans="1:15" x14ac:dyDescent="0.25">
      <c r="A19" t="s">
        <v>72</v>
      </c>
      <c r="B19" t="s">
        <v>120</v>
      </c>
      <c r="C19" t="s">
        <v>120</v>
      </c>
      <c r="D19" t="s">
        <v>121</v>
      </c>
      <c r="E19" s="10">
        <v>1737</v>
      </c>
      <c r="F19" s="14" t="s">
        <v>122</v>
      </c>
      <c r="G19" s="12" t="s">
        <v>12</v>
      </c>
      <c r="H19" s="12" t="s">
        <v>13</v>
      </c>
      <c r="I19" t="s">
        <v>123</v>
      </c>
      <c r="J19">
        <v>221</v>
      </c>
      <c r="K19">
        <v>401</v>
      </c>
      <c r="L19" s="13">
        <f t="shared" si="0"/>
        <v>0.81447963800904977</v>
      </c>
    </row>
    <row r="20" spans="1:15" x14ac:dyDescent="0.25">
      <c r="A20" t="s">
        <v>72</v>
      </c>
      <c r="B20" t="s">
        <v>124</v>
      </c>
      <c r="C20" t="s">
        <v>124</v>
      </c>
      <c r="D20" t="s">
        <v>125</v>
      </c>
      <c r="E20" s="10">
        <v>2294</v>
      </c>
      <c r="F20" s="14" t="s">
        <v>126</v>
      </c>
      <c r="G20" s="12" t="s">
        <v>22</v>
      </c>
      <c r="H20" s="12" t="s">
        <v>33</v>
      </c>
      <c r="I20" t="s">
        <v>95</v>
      </c>
      <c r="J20">
        <v>324</v>
      </c>
      <c r="K20">
        <v>453</v>
      </c>
      <c r="L20" s="13">
        <f t="shared" si="0"/>
        <v>0.39814814814814814</v>
      </c>
    </row>
    <row r="21" spans="1:15" x14ac:dyDescent="0.25">
      <c r="A21" t="s">
        <v>72</v>
      </c>
      <c r="B21" t="s">
        <v>127</v>
      </c>
      <c r="C21" t="s">
        <v>127</v>
      </c>
      <c r="D21" t="s">
        <v>128</v>
      </c>
      <c r="E21" s="10">
        <v>2312</v>
      </c>
      <c r="F21" s="14" t="s">
        <v>129</v>
      </c>
      <c r="G21" s="12" t="s">
        <v>28</v>
      </c>
      <c r="H21" s="12" t="s">
        <v>13</v>
      </c>
      <c r="I21" t="s">
        <v>130</v>
      </c>
      <c r="J21">
        <v>129</v>
      </c>
      <c r="K21">
        <v>147</v>
      </c>
      <c r="L21" s="13">
        <f t="shared" si="0"/>
        <v>0.13953488372093023</v>
      </c>
    </row>
    <row r="22" spans="1:15" x14ac:dyDescent="0.25">
      <c r="A22" s="17" t="s">
        <v>137</v>
      </c>
      <c r="B22" s="17" t="s">
        <v>133</v>
      </c>
      <c r="C22" s="17" t="s">
        <v>138</v>
      </c>
      <c r="D22" s="17" t="s">
        <v>134</v>
      </c>
      <c r="E22" s="18">
        <v>2186</v>
      </c>
      <c r="F22" s="19" t="s">
        <v>139</v>
      </c>
      <c r="G22" s="17" t="s">
        <v>65</v>
      </c>
      <c r="H22" s="17" t="s">
        <v>33</v>
      </c>
      <c r="I22" s="17" t="s">
        <v>140</v>
      </c>
      <c r="J22" s="17">
        <v>83</v>
      </c>
      <c r="K22" s="17">
        <v>101</v>
      </c>
      <c r="L22" s="20">
        <f>(K22-J22)/J22</f>
        <v>0.21686746987951808</v>
      </c>
      <c r="M22" s="17"/>
      <c r="N22" s="17"/>
      <c r="O22" s="20"/>
    </row>
    <row r="23" spans="1:15" x14ac:dyDescent="0.25">
      <c r="A23" s="21" t="s">
        <v>132</v>
      </c>
      <c r="B23" s="21" t="s">
        <v>145</v>
      </c>
      <c r="C23" s="21" t="s">
        <v>146</v>
      </c>
      <c r="D23" s="21" t="s">
        <v>147</v>
      </c>
      <c r="E23" s="22" t="s">
        <v>148</v>
      </c>
      <c r="F23" s="16" t="s">
        <v>149</v>
      </c>
      <c r="G23" s="21" t="s">
        <v>148</v>
      </c>
      <c r="H23" s="21" t="s">
        <v>148</v>
      </c>
      <c r="I23" s="21" t="s">
        <v>150</v>
      </c>
      <c r="J23" s="21">
        <v>43</v>
      </c>
      <c r="K23" s="21">
        <v>14</v>
      </c>
      <c r="L23" s="23">
        <f>(K23-J23)/J23</f>
        <v>-0.67441860465116277</v>
      </c>
      <c r="M23" s="21"/>
      <c r="N23" s="21"/>
      <c r="O23" s="23"/>
    </row>
    <row r="24" spans="1:15" x14ac:dyDescent="0.25">
      <c r="A24" s="21" t="s">
        <v>159</v>
      </c>
      <c r="B24" s="21" t="s">
        <v>164</v>
      </c>
      <c r="C24" s="21" t="s">
        <v>165</v>
      </c>
      <c r="D24" s="21" t="s">
        <v>166</v>
      </c>
      <c r="E24" s="22">
        <v>2147</v>
      </c>
      <c r="F24" s="16" t="s">
        <v>167</v>
      </c>
      <c r="G24" s="21" t="s">
        <v>17</v>
      </c>
      <c r="H24" s="21" t="s">
        <v>18</v>
      </c>
      <c r="I24" s="21" t="s">
        <v>168</v>
      </c>
      <c r="J24" s="21">
        <v>98</v>
      </c>
      <c r="K24" s="21">
        <v>282</v>
      </c>
      <c r="L24" s="23">
        <f t="shared" ref="L24:L32" si="1">(K24-J24)/J24</f>
        <v>1.8775510204081634</v>
      </c>
      <c r="M24" s="21"/>
      <c r="N24" s="21"/>
      <c r="O24" s="23"/>
    </row>
    <row r="25" spans="1:15" x14ac:dyDescent="0.25">
      <c r="A25" s="21" t="s">
        <v>159</v>
      </c>
      <c r="B25" s="21" t="s">
        <v>164</v>
      </c>
      <c r="C25" s="21" t="s">
        <v>169</v>
      </c>
      <c r="D25" s="21" t="s">
        <v>170</v>
      </c>
      <c r="E25" s="22">
        <v>2149</v>
      </c>
      <c r="F25" s="16" t="s">
        <v>171</v>
      </c>
      <c r="G25" s="21" t="s">
        <v>28</v>
      </c>
      <c r="H25" s="21" t="s">
        <v>13</v>
      </c>
      <c r="I25" s="21" t="s">
        <v>168</v>
      </c>
      <c r="J25" s="21">
        <v>293</v>
      </c>
      <c r="K25" s="21">
        <v>517</v>
      </c>
      <c r="L25" s="23">
        <f t="shared" si="1"/>
        <v>0.76450511945392496</v>
      </c>
      <c r="M25" s="21"/>
      <c r="N25" s="21"/>
      <c r="O25" s="23"/>
    </row>
    <row r="26" spans="1:15" x14ac:dyDescent="0.25">
      <c r="A26" s="21" t="s">
        <v>159</v>
      </c>
      <c r="B26" s="21" t="s">
        <v>164</v>
      </c>
      <c r="C26" s="21" t="s">
        <v>172</v>
      </c>
      <c r="D26" s="21" t="s">
        <v>173</v>
      </c>
      <c r="E26" s="22">
        <v>2145</v>
      </c>
      <c r="F26" s="16" t="s">
        <v>174</v>
      </c>
      <c r="G26" s="21" t="s">
        <v>28</v>
      </c>
      <c r="H26" s="21" t="s">
        <v>13</v>
      </c>
      <c r="I26" s="21" t="s">
        <v>168</v>
      </c>
      <c r="J26" s="21">
        <v>100</v>
      </c>
      <c r="K26" s="21">
        <v>123</v>
      </c>
      <c r="L26" s="23">
        <f t="shared" si="1"/>
        <v>0.23</v>
      </c>
      <c r="M26" s="21"/>
      <c r="N26" s="21"/>
      <c r="O26" s="23"/>
    </row>
    <row r="27" spans="1:15" x14ac:dyDescent="0.25">
      <c r="A27" s="21" t="s">
        <v>159</v>
      </c>
      <c r="B27" s="21" t="s">
        <v>164</v>
      </c>
      <c r="C27" s="21" t="s">
        <v>172</v>
      </c>
      <c r="D27" s="21" t="s">
        <v>175</v>
      </c>
      <c r="E27" s="22">
        <v>2145</v>
      </c>
      <c r="F27" s="16" t="s">
        <v>174</v>
      </c>
      <c r="G27" s="21" t="s">
        <v>28</v>
      </c>
      <c r="H27" s="21" t="s">
        <v>13</v>
      </c>
      <c r="I27" s="21" t="s">
        <v>168</v>
      </c>
      <c r="J27" s="21">
        <v>108</v>
      </c>
      <c r="K27" s="21">
        <v>50</v>
      </c>
      <c r="L27" s="23">
        <f t="shared" si="1"/>
        <v>-0.53703703703703709</v>
      </c>
      <c r="M27" s="21"/>
      <c r="N27" s="21"/>
      <c r="O27" s="23"/>
    </row>
    <row r="28" spans="1:15" x14ac:dyDescent="0.25">
      <c r="A28" s="17" t="s">
        <v>179</v>
      </c>
      <c r="B28" s="17" t="s">
        <v>180</v>
      </c>
      <c r="C28" s="17" t="s">
        <v>180</v>
      </c>
      <c r="D28" s="17" t="s">
        <v>181</v>
      </c>
      <c r="E28" s="18">
        <v>2108</v>
      </c>
      <c r="F28" s="19" t="s">
        <v>182</v>
      </c>
      <c r="G28" s="17" t="s">
        <v>22</v>
      </c>
      <c r="H28" s="17" t="s">
        <v>33</v>
      </c>
      <c r="I28" s="17" t="s">
        <v>168</v>
      </c>
      <c r="J28" s="17">
        <v>32</v>
      </c>
      <c r="K28" s="17">
        <v>28</v>
      </c>
      <c r="L28" s="20">
        <f t="shared" si="1"/>
        <v>-0.125</v>
      </c>
      <c r="M28" s="17"/>
      <c r="N28" s="17"/>
      <c r="O28" s="20"/>
    </row>
    <row r="29" spans="1:15" x14ac:dyDescent="0.25">
      <c r="A29" s="17" t="s">
        <v>179</v>
      </c>
      <c r="B29" s="17" t="s">
        <v>180</v>
      </c>
      <c r="C29" s="17" t="s">
        <v>180</v>
      </c>
      <c r="D29" s="17" t="s">
        <v>183</v>
      </c>
      <c r="E29" s="18">
        <v>2196</v>
      </c>
      <c r="F29" s="19" t="s">
        <v>184</v>
      </c>
      <c r="G29" s="17" t="s">
        <v>17</v>
      </c>
      <c r="H29" s="17" t="s">
        <v>18</v>
      </c>
      <c r="I29" s="17" t="s">
        <v>168</v>
      </c>
      <c r="J29" s="17">
        <v>44</v>
      </c>
      <c r="K29" s="17">
        <v>18</v>
      </c>
      <c r="L29" s="20">
        <f t="shared" si="1"/>
        <v>-0.59090909090909094</v>
      </c>
      <c r="M29" s="17"/>
      <c r="N29" s="17"/>
      <c r="O29" s="20"/>
    </row>
    <row r="30" spans="1:15" x14ac:dyDescent="0.25">
      <c r="A30" s="17" t="s">
        <v>137</v>
      </c>
      <c r="B30" s="17" t="s">
        <v>192</v>
      </c>
      <c r="C30" s="17" t="s">
        <v>193</v>
      </c>
      <c r="D30" s="17" t="s">
        <v>194</v>
      </c>
      <c r="E30" s="18">
        <v>2155</v>
      </c>
      <c r="F30" s="19" t="s">
        <v>195</v>
      </c>
      <c r="G30" s="17" t="s">
        <v>28</v>
      </c>
      <c r="H30" s="17" t="s">
        <v>13</v>
      </c>
      <c r="I30" s="17" t="s">
        <v>196</v>
      </c>
      <c r="J30" s="17">
        <v>192</v>
      </c>
      <c r="K30" s="17">
        <v>579</v>
      </c>
      <c r="L30" s="20">
        <f t="shared" si="1"/>
        <v>2.015625</v>
      </c>
      <c r="M30" s="17"/>
      <c r="N30" s="17"/>
      <c r="O30" s="20"/>
    </row>
    <row r="31" spans="1:15" x14ac:dyDescent="0.25">
      <c r="A31" s="17" t="s">
        <v>137</v>
      </c>
      <c r="B31" s="17" t="s">
        <v>192</v>
      </c>
      <c r="C31" s="17" t="s">
        <v>193</v>
      </c>
      <c r="D31" s="17" t="s">
        <v>197</v>
      </c>
      <c r="E31" s="18">
        <v>2155</v>
      </c>
      <c r="F31" s="19" t="s">
        <v>195</v>
      </c>
      <c r="G31" s="17" t="s">
        <v>28</v>
      </c>
      <c r="H31" s="17" t="s">
        <v>13</v>
      </c>
      <c r="I31" s="17" t="s">
        <v>196</v>
      </c>
      <c r="J31" s="17">
        <v>242</v>
      </c>
      <c r="K31" s="17">
        <v>538</v>
      </c>
      <c r="L31" s="20">
        <f t="shared" si="1"/>
        <v>1.2231404958677685</v>
      </c>
      <c r="M31" s="17"/>
      <c r="N31" s="17"/>
      <c r="O31" s="20"/>
    </row>
    <row r="32" spans="1:15" x14ac:dyDescent="0.25">
      <c r="A32" s="17" t="s">
        <v>137</v>
      </c>
      <c r="B32" s="17" t="s">
        <v>192</v>
      </c>
      <c r="C32" s="17" t="s">
        <v>193</v>
      </c>
      <c r="D32" s="17" t="s">
        <v>198</v>
      </c>
      <c r="E32" s="18">
        <v>2155</v>
      </c>
      <c r="F32" s="19" t="s">
        <v>195</v>
      </c>
      <c r="G32" s="17" t="s">
        <v>28</v>
      </c>
      <c r="H32" s="17" t="s">
        <v>13</v>
      </c>
      <c r="I32" s="17" t="s">
        <v>196</v>
      </c>
      <c r="J32" s="17">
        <v>239</v>
      </c>
      <c r="K32" s="17">
        <v>445</v>
      </c>
      <c r="L32" s="20">
        <f t="shared" si="1"/>
        <v>0.86192468619246865</v>
      </c>
      <c r="M32" s="17"/>
      <c r="N32" s="17"/>
      <c r="O32" s="20"/>
    </row>
    <row r="33" spans="1:13" x14ac:dyDescent="0.25">
      <c r="A33" s="17" t="s">
        <v>132</v>
      </c>
      <c r="B33" s="17" t="s">
        <v>243</v>
      </c>
      <c r="C33" s="17" t="s">
        <v>244</v>
      </c>
      <c r="D33" s="17" t="s">
        <v>245</v>
      </c>
      <c r="E33" s="17">
        <v>1361</v>
      </c>
      <c r="F33" s="19" t="s">
        <v>246</v>
      </c>
      <c r="G33" s="17" t="s">
        <v>28</v>
      </c>
      <c r="H33" s="17" t="s">
        <v>13</v>
      </c>
      <c r="I33" s="27" t="s">
        <v>284</v>
      </c>
      <c r="J33" s="17">
        <v>52</v>
      </c>
      <c r="K33" s="17">
        <v>54</v>
      </c>
      <c r="L33" s="28">
        <v>3.8461538461538464E-2</v>
      </c>
      <c r="M33" s="20"/>
    </row>
    <row r="34" spans="1:13" x14ac:dyDescent="0.25">
      <c r="A34" s="17" t="s">
        <v>159</v>
      </c>
      <c r="B34" s="17" t="s">
        <v>273</v>
      </c>
      <c r="C34" s="17" t="s">
        <v>160</v>
      </c>
      <c r="D34" s="17" t="s">
        <v>274</v>
      </c>
      <c r="E34" s="17">
        <v>359</v>
      </c>
      <c r="F34" s="19" t="s">
        <v>163</v>
      </c>
      <c r="G34" s="17" t="s">
        <v>28</v>
      </c>
      <c r="H34" s="17" t="s">
        <v>13</v>
      </c>
      <c r="I34" s="27" t="s">
        <v>285</v>
      </c>
      <c r="J34" s="17">
        <v>124</v>
      </c>
      <c r="K34" s="17">
        <v>82</v>
      </c>
      <c r="L34" s="28">
        <v>-0.33870967741935482</v>
      </c>
      <c r="M34" s="20"/>
    </row>
    <row r="35" spans="1:13" x14ac:dyDescent="0.25">
      <c r="A35" s="17" t="s">
        <v>159</v>
      </c>
      <c r="B35" s="17" t="s">
        <v>281</v>
      </c>
      <c r="C35" s="17" t="s">
        <v>282</v>
      </c>
      <c r="D35" s="17" t="s">
        <v>134</v>
      </c>
      <c r="E35" s="17">
        <v>640</v>
      </c>
      <c r="F35" s="19" t="s">
        <v>283</v>
      </c>
      <c r="G35" s="17" t="s">
        <v>28</v>
      </c>
      <c r="H35" s="17" t="s">
        <v>13</v>
      </c>
      <c r="I35" s="27" t="s">
        <v>286</v>
      </c>
      <c r="J35" s="17">
        <v>544</v>
      </c>
      <c r="K35" s="17">
        <v>640</v>
      </c>
      <c r="L35" s="28">
        <v>0.17647058823529413</v>
      </c>
      <c r="M35" s="20"/>
    </row>
  </sheetData>
  <conditionalFormatting sqref="L2:L15 O22:O32 L20:L32">
    <cfRule type="cellIs" dxfId="53" priority="51" operator="greaterThan">
      <formula>0</formula>
    </cfRule>
  </conditionalFormatting>
  <conditionalFormatting sqref="L2:L15 L20:L21 O22:O32 L23:L35">
    <cfRule type="cellIs" dxfId="52" priority="50" operator="lessThan">
      <formula>0</formula>
    </cfRule>
  </conditionalFormatting>
  <conditionalFormatting sqref="L16">
    <cfRule type="cellIs" dxfId="51" priority="47" operator="greaterThan">
      <formula>0</formula>
    </cfRule>
  </conditionalFormatting>
  <conditionalFormatting sqref="L16">
    <cfRule type="cellIs" dxfId="50" priority="46" operator="lessThan">
      <formula>0</formula>
    </cfRule>
  </conditionalFormatting>
  <conditionalFormatting sqref="L19">
    <cfRule type="cellIs" dxfId="49" priority="45" operator="greaterThan">
      <formula>0</formula>
    </cfRule>
  </conditionalFormatting>
  <conditionalFormatting sqref="L19">
    <cfRule type="cellIs" dxfId="48" priority="44" operator="lessThan">
      <formula>0</formula>
    </cfRule>
  </conditionalFormatting>
  <conditionalFormatting sqref="L17">
    <cfRule type="cellIs" dxfId="47" priority="41" operator="greaterThan">
      <formula>0</formula>
    </cfRule>
  </conditionalFormatting>
  <conditionalFormatting sqref="L17">
    <cfRule type="cellIs" dxfId="46" priority="40" operator="lessThan">
      <formula>0</formula>
    </cfRule>
  </conditionalFormatting>
  <hyperlinks>
    <hyperlink ref="F3" r:id="rId1" location="/project-detail/662/treatment-detail/1194" display="http://dotvgisweb/SIPTracker/ - /project-detail/662/treatment-detail/1194"/>
    <hyperlink ref="F5" r:id="rId2" location="/project-detail/758/treatment-detail/1209" display="http://dotvgisweb/SIPTracker/ - /project-detail/758/treatment-detail/1209"/>
    <hyperlink ref="F4" r:id="rId3" location="/project-detail/758/treatment-detail/1207" display="http://dotvgisweb/SIPTracker/ - /project-detail/758/treatment-detail/1207"/>
    <hyperlink ref="F6" r:id="rId4" location="/project-detail/612/treatment-detail/432" display="http://dotvgisweb/SIPTracker/ - /project-detail/612/treatment-detail/432"/>
    <hyperlink ref="F7" r:id="rId5" location="/project-detail/612/treatment-detail/436" display="http://dotvgisweb/SIPTracker/ - /project-detail/612/treatment-detail/436"/>
    <hyperlink ref="F8" r:id="rId6" location="/project-detail/707/treatment-detail/855" display="http://dotvgisweb/SIPTracker/ - /project-detail/707/treatment-detail/855"/>
    <hyperlink ref="F9" r:id="rId7" location="/project-detail/707/treatment-detail/855" display="http://dotvgisweb/SIPTracker/ - /project-detail/707/treatment-detail/855"/>
    <hyperlink ref="F10" r:id="rId8" location="/project-detail/707/treatment-detail/855" display="http://dotvgisweb/SIPTracker/ - /project-detail/707/treatment-detail/855"/>
    <hyperlink ref="F11" r:id="rId9" location="/project-detail/707/treatment-detail/855" display="http://dotvgisweb/SIPTracker/ - /project-detail/707/treatment-detail/855"/>
    <hyperlink ref="F12" r:id="rId10" location="/project-detail/707/treatment-detail/855" display="http://dotvgisweb/SIPTracker/ - /project-detail/707/treatment-detail/855"/>
    <hyperlink ref="F13" r:id="rId11" location="/project-detail/707/treatment-detail/855" display="http://dotvgisweb/SIPTracker/ - /project-detail/707/treatment-detail/855"/>
    <hyperlink ref="F14" r:id="rId12" location="/project-detail/707/treatment-detail/855" display="http://dotvgisweb/SIPTracker/ - /project-detail/707/treatment-detail/855"/>
    <hyperlink ref="F15" r:id="rId13" location="/project-detail/707/treatment-detail/855" display="http://dotvgisweb/SIPTracker/ - /project-detail/707/treatment-detail/855"/>
    <hyperlink ref="F16" r:id="rId14" location="/project-detail/753/treatment-detail/1102" display="http://dotvgisweb/SIPTracker/ - /project-detail/753/treatment-detail/1102"/>
    <hyperlink ref="F18" r:id="rId15" location="/project-detail/587/treatment-detail/306" display="http://dotvgisweb/SIPTracker/ - /project-detail/587/treatment-detail/306"/>
    <hyperlink ref="F17" r:id="rId16" location="/project-detail/1454/treatment-detail/5465" display="http://dotvgisweb/SIPTracker/ - /project-detail/1454/treatment-detail/5465"/>
    <hyperlink ref="F19" r:id="rId17" location="/project-detail/1284/treatment-detail/4823" display="http://dotvgisweb/SIPTracker/ - /project-detail/1284/treatment-detail/4823"/>
    <hyperlink ref="F20" r:id="rId18" location="/project-detail/813/treatment-detail/1517" display="http://dotvgisweb/SIPTracker/ - /project-detail/813/treatment-detail/1517"/>
    <hyperlink ref="F21" r:id="rId19" location="/project-detail/590/treatment-detail/314" display="http://dotvgisweb/SIPTracker/ - /project-detail/590/treatment-detail/314"/>
    <hyperlink ref="F2" r:id="rId20" location="/project-detail/673/treatment-detail/642" display="http://dotvgisweb/SIPTracker/ - /project-detail/673/treatment-detail/642"/>
    <hyperlink ref="F23" r:id="rId21" location="/project-detail/983" display="http://dotvgisweb/SIPTracker/ - /project-detail/983"/>
    <hyperlink ref="F24" r:id="rId22" location="/project-detail/680/treatment-detail/687" display="http://dotvgisweb/SIPTracker/ - /project-detail/680/treatment-detail/687"/>
    <hyperlink ref="F28" r:id="rId23" location="/project-detail/940/treatment-detail/2112" display="http://dotvgisweb/SIPTracker/ - /project-detail/940/treatment-detail/2112"/>
    <hyperlink ref="F29" r:id="rId24" location="/project-detail/940/treatment-detail/2113" display="http://dotvgisweb/SIPTracker/ - /project-detail/940/treatment-detail/2113"/>
    <hyperlink ref="F30" r:id="rId25" location="/project-detail/853/treatment-detail/1685" display="http://dotvgisweb/SIPTracker/ - /project-detail/853/treatment-detail/1685"/>
    <hyperlink ref="F31" r:id="rId26" location="/project-detail/853/treatment-detail/1685" display="http://dotvgisweb/SIPTracker/ - /project-detail/853/treatment-detail/1685"/>
    <hyperlink ref="F32" r:id="rId27" location="/project-detail/853/treatment-detail/1685" display="http://dotvgisweb/SIPTracker/ - /project-detail/853/treatment-detail/1685"/>
    <hyperlink ref="F25" r:id="rId28" location="/project-detail/680/treatment-detail/688" display="http://dotvgisweb/SIPTracker/ - /project-detail/680/treatment-detail/688"/>
    <hyperlink ref="F26" r:id="rId29" location="/project-detail/680/treatment-detail/686" display="http://dotvgisweb/SipTracker/ - /project-detail/680/treatment-detail/686"/>
    <hyperlink ref="F27" r:id="rId30" location="/project-detail/680/treatment-detail/686" display="http://dotvgisweb/SipTracker/ - /project-detail/680/treatment-detail/686"/>
    <hyperlink ref="F33" r:id="rId31" location="/project-detail/981/treatment-detail/2397" display="http://dotvgisweb/SIPTracker/ - /project-detail/981/treatment-detail/2397"/>
    <hyperlink ref="F34" r:id="rId32" location="/project-detail/1000/treatment-detail/2457" display="http://dotvgisweb/SIPTracker/ - /project-detail/1000/treatment-detail/2457"/>
    <hyperlink ref="F35" r:id="rId33" location="/project-detail/945/treatment-detail/2147" display="http://dotvgisweb/SIPTracker/ - /project-detail/945/treatment-detail/21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zoomScale="85" zoomScaleNormal="85" workbookViewId="0">
      <selection activeCell="E2" sqref="E2:E103"/>
    </sheetView>
  </sheetViews>
  <sheetFormatPr defaultRowHeight="15" x14ac:dyDescent="0.25"/>
  <cols>
    <col min="2" max="2" width="39" bestFit="1" customWidth="1"/>
    <col min="3" max="3" width="17" bestFit="1" customWidth="1"/>
    <col min="4" max="4" width="33.5703125" bestFit="1" customWidth="1"/>
    <col min="9" max="9" width="11.5703125" bestFit="1" customWidth="1"/>
    <col min="10" max="10" width="10.85546875" bestFit="1" customWidth="1"/>
    <col min="13" max="13" width="18.14062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30" t="s">
        <v>287</v>
      </c>
      <c r="J1" s="3" t="s">
        <v>288</v>
      </c>
      <c r="K1" s="3" t="s">
        <v>289</v>
      </c>
      <c r="L1" s="3" t="s">
        <v>290</v>
      </c>
      <c r="M1" s="31" t="s">
        <v>291</v>
      </c>
      <c r="N1" s="3" t="s">
        <v>292</v>
      </c>
      <c r="O1" s="24" t="s">
        <v>293</v>
      </c>
    </row>
    <row r="2" spans="1:15" x14ac:dyDescent="0.25">
      <c r="A2" s="17" t="s">
        <v>132</v>
      </c>
      <c r="B2" s="17" t="s">
        <v>238</v>
      </c>
      <c r="C2" s="17" t="s">
        <v>238</v>
      </c>
      <c r="D2" s="17" t="s">
        <v>239</v>
      </c>
      <c r="E2" s="17">
        <v>2411</v>
      </c>
      <c r="F2" s="19" t="s">
        <v>240</v>
      </c>
      <c r="G2" s="17" t="s">
        <v>241</v>
      </c>
      <c r="H2" s="17" t="s">
        <v>18</v>
      </c>
      <c r="I2" s="27">
        <v>41774</v>
      </c>
      <c r="J2" s="27">
        <v>42509</v>
      </c>
      <c r="K2" s="17">
        <v>110</v>
      </c>
      <c r="L2" s="17">
        <v>266</v>
      </c>
      <c r="M2" s="28">
        <f>L2-K2</f>
        <v>156</v>
      </c>
      <c r="N2" s="20">
        <f t="shared" ref="N2:N38" si="0">M2/K2</f>
        <v>1.4181818181818182</v>
      </c>
      <c r="O2" s="17" t="s">
        <v>294</v>
      </c>
    </row>
    <row r="3" spans="1:15" x14ac:dyDescent="0.25">
      <c r="A3" s="17" t="s">
        <v>132</v>
      </c>
      <c r="B3" s="17" t="s">
        <v>238</v>
      </c>
      <c r="C3" s="17" t="s">
        <v>238</v>
      </c>
      <c r="D3" s="17" t="s">
        <v>242</v>
      </c>
      <c r="E3" s="17">
        <v>1180</v>
      </c>
      <c r="F3" s="19" t="s">
        <v>240</v>
      </c>
      <c r="G3" s="17" t="s">
        <v>22</v>
      </c>
      <c r="H3" s="17" t="s">
        <v>33</v>
      </c>
      <c r="I3" s="27">
        <v>41774</v>
      </c>
      <c r="J3" s="27">
        <v>42509</v>
      </c>
      <c r="K3" s="17">
        <v>272</v>
      </c>
      <c r="L3" s="17">
        <v>427</v>
      </c>
      <c r="M3" s="28">
        <f t="shared" ref="M3:M38" si="1">L3-K3</f>
        <v>155</v>
      </c>
      <c r="N3" s="20">
        <f t="shared" si="0"/>
        <v>0.56985294117647056</v>
      </c>
      <c r="O3" s="17" t="s">
        <v>294</v>
      </c>
    </row>
    <row r="4" spans="1:15" x14ac:dyDescent="0.25">
      <c r="A4" s="17" t="s">
        <v>132</v>
      </c>
      <c r="B4" s="17" t="s">
        <v>243</v>
      </c>
      <c r="C4" s="17" t="s">
        <v>244</v>
      </c>
      <c r="D4" s="17" t="s">
        <v>245</v>
      </c>
      <c r="E4" s="17">
        <v>1361</v>
      </c>
      <c r="F4" s="19" t="s">
        <v>246</v>
      </c>
      <c r="G4" s="17" t="s">
        <v>28</v>
      </c>
      <c r="H4" s="17" t="s">
        <v>13</v>
      </c>
      <c r="I4" s="27">
        <v>41793</v>
      </c>
      <c r="J4" s="27">
        <v>42206</v>
      </c>
      <c r="K4" s="17">
        <v>51</v>
      </c>
      <c r="L4" s="17">
        <v>140</v>
      </c>
      <c r="M4" s="28">
        <f t="shared" si="1"/>
        <v>89</v>
      </c>
      <c r="N4" s="20">
        <f t="shared" si="0"/>
        <v>1.7450980392156863</v>
      </c>
      <c r="O4" s="17" t="s">
        <v>294</v>
      </c>
    </row>
    <row r="5" spans="1:15" x14ac:dyDescent="0.25">
      <c r="A5" s="17" t="s">
        <v>159</v>
      </c>
      <c r="B5" s="17" t="s">
        <v>247</v>
      </c>
      <c r="C5" s="17" t="s">
        <v>248</v>
      </c>
      <c r="D5" s="17" t="s">
        <v>249</v>
      </c>
      <c r="E5" s="17">
        <v>41</v>
      </c>
      <c r="F5" s="19" t="s">
        <v>250</v>
      </c>
      <c r="G5" s="17" t="s">
        <v>28</v>
      </c>
      <c r="H5" s="17" t="s">
        <v>13</v>
      </c>
      <c r="I5" s="27">
        <v>41738</v>
      </c>
      <c r="J5" s="27">
        <v>42546</v>
      </c>
      <c r="K5" s="17">
        <v>1697</v>
      </c>
      <c r="L5" s="17">
        <v>2327</v>
      </c>
      <c r="M5" s="28">
        <f t="shared" si="1"/>
        <v>630</v>
      </c>
      <c r="N5" s="20">
        <f t="shared" si="0"/>
        <v>0.37124337065409546</v>
      </c>
      <c r="O5" s="17" t="s">
        <v>295</v>
      </c>
    </row>
    <row r="6" spans="1:15" x14ac:dyDescent="0.25">
      <c r="A6" s="17" t="s">
        <v>159</v>
      </c>
      <c r="B6" s="17" t="s">
        <v>251</v>
      </c>
      <c r="C6" s="17" t="s">
        <v>252</v>
      </c>
      <c r="D6" s="17" t="s">
        <v>253</v>
      </c>
      <c r="E6" s="17">
        <v>406</v>
      </c>
      <c r="F6" s="19" t="s">
        <v>254</v>
      </c>
      <c r="G6" s="17" t="s">
        <v>28</v>
      </c>
      <c r="H6" s="17" t="s">
        <v>13</v>
      </c>
      <c r="I6" s="27">
        <v>41527</v>
      </c>
      <c r="J6" s="27">
        <v>42241</v>
      </c>
      <c r="K6" s="17">
        <v>824</v>
      </c>
      <c r="L6" s="17">
        <v>886</v>
      </c>
      <c r="M6" s="28">
        <f t="shared" si="1"/>
        <v>62</v>
      </c>
      <c r="N6" s="20">
        <f t="shared" si="0"/>
        <v>7.5242718446601936E-2</v>
      </c>
      <c r="O6" s="17" t="s">
        <v>295</v>
      </c>
    </row>
    <row r="7" spans="1:15" x14ac:dyDescent="0.25">
      <c r="A7" s="17" t="s">
        <v>159</v>
      </c>
      <c r="B7" s="17" t="s">
        <v>255</v>
      </c>
      <c r="C7" s="17" t="s">
        <v>252</v>
      </c>
      <c r="D7" s="17" t="s">
        <v>256</v>
      </c>
      <c r="E7" s="17">
        <v>405</v>
      </c>
      <c r="F7" s="19" t="s">
        <v>254</v>
      </c>
      <c r="G7" s="17" t="s">
        <v>28</v>
      </c>
      <c r="H7" s="17" t="s">
        <v>13</v>
      </c>
      <c r="I7" s="27">
        <v>41566</v>
      </c>
      <c r="J7" s="27">
        <v>42238</v>
      </c>
      <c r="K7" s="17">
        <v>1529</v>
      </c>
      <c r="L7" s="17">
        <v>1315</v>
      </c>
      <c r="M7" s="28">
        <f t="shared" si="1"/>
        <v>-214</v>
      </c>
      <c r="N7" s="20">
        <f t="shared" si="0"/>
        <v>-0.13996075866579463</v>
      </c>
      <c r="O7" s="17" t="s">
        <v>295</v>
      </c>
    </row>
    <row r="8" spans="1:15" x14ac:dyDescent="0.25">
      <c r="A8" s="17" t="s">
        <v>137</v>
      </c>
      <c r="B8" s="17" t="s">
        <v>257</v>
      </c>
      <c r="C8" s="17" t="s">
        <v>296</v>
      </c>
      <c r="D8" s="17" t="s">
        <v>297</v>
      </c>
      <c r="E8" s="17">
        <v>1559</v>
      </c>
      <c r="F8" s="19" t="s">
        <v>298</v>
      </c>
      <c r="G8" s="17" t="s">
        <v>17</v>
      </c>
      <c r="H8" s="17" t="s">
        <v>18</v>
      </c>
      <c r="I8" s="27">
        <v>41088</v>
      </c>
      <c r="J8" s="27">
        <v>42536</v>
      </c>
      <c r="K8" s="17">
        <v>200</v>
      </c>
      <c r="L8" s="17">
        <v>166</v>
      </c>
      <c r="M8" s="28">
        <f t="shared" si="1"/>
        <v>-34</v>
      </c>
      <c r="N8" s="20">
        <f t="shared" si="0"/>
        <v>-0.17</v>
      </c>
      <c r="O8" s="17" t="s">
        <v>294</v>
      </c>
    </row>
    <row r="9" spans="1:15" x14ac:dyDescent="0.25">
      <c r="A9" s="17" t="s">
        <v>137</v>
      </c>
      <c r="B9" s="17" t="s">
        <v>257</v>
      </c>
      <c r="C9" s="17" t="s">
        <v>296</v>
      </c>
      <c r="D9" s="24" t="s">
        <v>299</v>
      </c>
      <c r="E9" s="17">
        <v>2640</v>
      </c>
      <c r="F9" s="19" t="s">
        <v>298</v>
      </c>
      <c r="G9" s="17" t="s">
        <v>22</v>
      </c>
      <c r="H9" s="17" t="s">
        <v>33</v>
      </c>
      <c r="I9" s="27">
        <v>41088</v>
      </c>
      <c r="J9" s="27">
        <v>42536</v>
      </c>
      <c r="K9" s="17">
        <v>414</v>
      </c>
      <c r="L9" s="17">
        <v>270</v>
      </c>
      <c r="M9" s="28">
        <f t="shared" si="1"/>
        <v>-144</v>
      </c>
      <c r="N9" s="20">
        <f t="shared" si="0"/>
        <v>-0.34782608695652173</v>
      </c>
      <c r="O9" s="17" t="s">
        <v>295</v>
      </c>
    </row>
    <row r="10" spans="1:15" x14ac:dyDescent="0.25">
      <c r="A10" s="17" t="s">
        <v>137</v>
      </c>
      <c r="B10" s="17" t="s">
        <v>257</v>
      </c>
      <c r="C10" s="17" t="s">
        <v>296</v>
      </c>
      <c r="D10" s="17" t="s">
        <v>297</v>
      </c>
      <c r="E10" s="17">
        <v>1559</v>
      </c>
      <c r="F10" s="19" t="s">
        <v>298</v>
      </c>
      <c r="G10" s="17" t="s">
        <v>17</v>
      </c>
      <c r="H10" s="17" t="s">
        <v>18</v>
      </c>
      <c r="I10" s="27">
        <v>41088</v>
      </c>
      <c r="J10" s="27">
        <v>42165</v>
      </c>
      <c r="K10" s="17">
        <v>200</v>
      </c>
      <c r="L10" s="17">
        <v>241</v>
      </c>
      <c r="M10" s="28">
        <f t="shared" si="1"/>
        <v>41</v>
      </c>
      <c r="N10" s="20">
        <f t="shared" si="0"/>
        <v>0.20499999999999999</v>
      </c>
      <c r="O10" s="17" t="s">
        <v>294</v>
      </c>
    </row>
    <row r="11" spans="1:15" x14ac:dyDescent="0.25">
      <c r="A11" s="17" t="s">
        <v>137</v>
      </c>
      <c r="B11" s="17" t="s">
        <v>257</v>
      </c>
      <c r="C11" s="17" t="s">
        <v>296</v>
      </c>
      <c r="D11" s="17" t="s">
        <v>299</v>
      </c>
      <c r="E11" s="17">
        <v>2640</v>
      </c>
      <c r="F11" s="19" t="s">
        <v>298</v>
      </c>
      <c r="G11" s="17" t="s">
        <v>22</v>
      </c>
      <c r="H11" s="17" t="s">
        <v>33</v>
      </c>
      <c r="I11" s="27">
        <v>41086</v>
      </c>
      <c r="J11" s="27">
        <v>42165</v>
      </c>
      <c r="K11" s="17">
        <v>414</v>
      </c>
      <c r="L11" s="17">
        <v>678</v>
      </c>
      <c r="M11" s="28">
        <f t="shared" si="1"/>
        <v>264</v>
      </c>
      <c r="N11" s="20">
        <f t="shared" si="0"/>
        <v>0.6376811594202898</v>
      </c>
      <c r="O11" s="17" t="s">
        <v>295</v>
      </c>
    </row>
    <row r="12" spans="1:15" x14ac:dyDescent="0.25">
      <c r="A12" s="17" t="s">
        <v>137</v>
      </c>
      <c r="B12" s="17" t="s">
        <v>257</v>
      </c>
      <c r="C12" s="17" t="s">
        <v>300</v>
      </c>
      <c r="D12" s="24" t="s">
        <v>301</v>
      </c>
      <c r="E12" s="17">
        <v>1642</v>
      </c>
      <c r="F12" s="19" t="s">
        <v>302</v>
      </c>
      <c r="G12" s="17" t="s">
        <v>17</v>
      </c>
      <c r="H12" s="17" t="s">
        <v>18</v>
      </c>
      <c r="I12" s="27">
        <v>41087</v>
      </c>
      <c r="J12" s="27">
        <v>42165</v>
      </c>
      <c r="K12" s="17">
        <v>161</v>
      </c>
      <c r="L12" s="17">
        <v>90</v>
      </c>
      <c r="M12" s="28">
        <f t="shared" si="1"/>
        <v>-71</v>
      </c>
      <c r="N12" s="20">
        <f t="shared" si="0"/>
        <v>-0.44099378881987578</v>
      </c>
      <c r="O12" s="17" t="s">
        <v>294</v>
      </c>
    </row>
    <row r="13" spans="1:15" x14ac:dyDescent="0.25">
      <c r="A13" s="17" t="s">
        <v>137</v>
      </c>
      <c r="B13" s="17" t="s">
        <v>257</v>
      </c>
      <c r="C13" s="17" t="s">
        <v>300</v>
      </c>
      <c r="D13" s="24" t="s">
        <v>301</v>
      </c>
      <c r="E13" s="17">
        <v>1642</v>
      </c>
      <c r="F13" s="19" t="s">
        <v>302</v>
      </c>
      <c r="G13" s="17" t="s">
        <v>17</v>
      </c>
      <c r="H13" s="17" t="s">
        <v>18</v>
      </c>
      <c r="I13" s="27">
        <v>41087</v>
      </c>
      <c r="J13" s="27">
        <v>42530</v>
      </c>
      <c r="K13" s="17">
        <v>161</v>
      </c>
      <c r="L13" s="17">
        <v>127</v>
      </c>
      <c r="M13" s="28">
        <f t="shared" si="1"/>
        <v>-34</v>
      </c>
      <c r="N13" s="20">
        <f t="shared" si="0"/>
        <v>-0.21118012422360249</v>
      </c>
      <c r="O13" s="17" t="s">
        <v>294</v>
      </c>
    </row>
    <row r="14" spans="1:15" x14ac:dyDescent="0.25">
      <c r="A14" s="17" t="s">
        <v>137</v>
      </c>
      <c r="B14" s="17" t="s">
        <v>257</v>
      </c>
      <c r="C14" s="17" t="s">
        <v>300</v>
      </c>
      <c r="D14" s="24" t="s">
        <v>301</v>
      </c>
      <c r="E14" s="17">
        <v>1642</v>
      </c>
      <c r="F14" s="19" t="s">
        <v>302</v>
      </c>
      <c r="G14" s="17" t="s">
        <v>17</v>
      </c>
      <c r="H14" s="17" t="s">
        <v>18</v>
      </c>
      <c r="I14" s="27">
        <v>41087</v>
      </c>
      <c r="J14" s="27">
        <v>42894</v>
      </c>
      <c r="K14" s="17">
        <v>161</v>
      </c>
      <c r="L14" s="17">
        <v>198</v>
      </c>
      <c r="M14" s="28">
        <f t="shared" si="1"/>
        <v>37</v>
      </c>
      <c r="N14" s="20">
        <f t="shared" si="0"/>
        <v>0.22981366459627328</v>
      </c>
      <c r="O14" s="17" t="s">
        <v>294</v>
      </c>
    </row>
    <row r="15" spans="1:15" x14ac:dyDescent="0.25">
      <c r="A15" s="17" t="s">
        <v>137</v>
      </c>
      <c r="B15" s="17" t="s">
        <v>257</v>
      </c>
      <c r="C15" s="17" t="s">
        <v>300</v>
      </c>
      <c r="D15" s="17" t="s">
        <v>303</v>
      </c>
      <c r="E15" s="17">
        <v>1643</v>
      </c>
      <c r="F15" s="19" t="s">
        <v>304</v>
      </c>
      <c r="G15" s="17" t="s">
        <v>65</v>
      </c>
      <c r="H15" s="17" t="s">
        <v>33</v>
      </c>
      <c r="I15" s="27">
        <v>41087</v>
      </c>
      <c r="J15" s="27">
        <v>42165</v>
      </c>
      <c r="K15" s="17">
        <v>188</v>
      </c>
      <c r="L15" s="17">
        <v>193</v>
      </c>
      <c r="M15" s="28">
        <f t="shared" si="1"/>
        <v>5</v>
      </c>
      <c r="N15" s="20">
        <f t="shared" si="0"/>
        <v>2.6595744680851064E-2</v>
      </c>
      <c r="O15" s="17" t="s">
        <v>294</v>
      </c>
    </row>
    <row r="16" spans="1:15" x14ac:dyDescent="0.25">
      <c r="A16" s="17" t="s">
        <v>137</v>
      </c>
      <c r="B16" s="17" t="s">
        <v>257</v>
      </c>
      <c r="C16" s="17" t="s">
        <v>300</v>
      </c>
      <c r="D16" s="17" t="s">
        <v>303</v>
      </c>
      <c r="E16" s="17">
        <v>1643</v>
      </c>
      <c r="F16" s="19" t="s">
        <v>304</v>
      </c>
      <c r="G16" s="17" t="s">
        <v>65</v>
      </c>
      <c r="H16" s="17" t="s">
        <v>33</v>
      </c>
      <c r="I16" s="27">
        <v>41087</v>
      </c>
      <c r="J16" s="27">
        <v>42894</v>
      </c>
      <c r="K16" s="17">
        <v>188</v>
      </c>
      <c r="L16" s="17">
        <v>188</v>
      </c>
      <c r="M16" s="28">
        <f t="shared" si="1"/>
        <v>0</v>
      </c>
      <c r="N16" s="20">
        <f t="shared" si="0"/>
        <v>0</v>
      </c>
      <c r="O16" s="17" t="s">
        <v>294</v>
      </c>
    </row>
    <row r="17" spans="1:15" x14ac:dyDescent="0.25">
      <c r="A17" s="17" t="s">
        <v>137</v>
      </c>
      <c r="B17" s="17" t="s">
        <v>257</v>
      </c>
      <c r="C17" s="17" t="s">
        <v>258</v>
      </c>
      <c r="D17" s="17" t="s">
        <v>259</v>
      </c>
      <c r="E17" s="17">
        <v>1662</v>
      </c>
      <c r="F17" s="19" t="s">
        <v>260</v>
      </c>
      <c r="G17" s="17" t="s">
        <v>22</v>
      </c>
      <c r="H17" s="17" t="s">
        <v>33</v>
      </c>
      <c r="I17" s="27">
        <v>40449</v>
      </c>
      <c r="J17" s="27">
        <v>42285</v>
      </c>
      <c r="K17" s="17">
        <f>74+67</f>
        <v>141</v>
      </c>
      <c r="L17" s="17">
        <v>264</v>
      </c>
      <c r="M17" s="28">
        <f t="shared" si="1"/>
        <v>123</v>
      </c>
      <c r="N17" s="20">
        <f t="shared" si="0"/>
        <v>0.87234042553191493</v>
      </c>
      <c r="O17" s="17" t="s">
        <v>294</v>
      </c>
    </row>
    <row r="18" spans="1:15" x14ac:dyDescent="0.25">
      <c r="A18" s="17" t="s">
        <v>137</v>
      </c>
      <c r="B18" s="17" t="s">
        <v>257</v>
      </c>
      <c r="C18" s="17" t="s">
        <v>258</v>
      </c>
      <c r="D18" s="17" t="s">
        <v>259</v>
      </c>
      <c r="E18" s="17">
        <v>1662</v>
      </c>
      <c r="F18" s="19" t="s">
        <v>260</v>
      </c>
      <c r="G18" s="17" t="s">
        <v>22</v>
      </c>
      <c r="H18" s="17" t="s">
        <v>33</v>
      </c>
      <c r="I18" s="27">
        <v>40449</v>
      </c>
      <c r="J18" s="27">
        <v>42662</v>
      </c>
      <c r="K18" s="17">
        <f>74+67</f>
        <v>141</v>
      </c>
      <c r="L18" s="17">
        <v>157</v>
      </c>
      <c r="M18" s="28">
        <f t="shared" si="1"/>
        <v>16</v>
      </c>
      <c r="N18" s="20">
        <f t="shared" si="0"/>
        <v>0.11347517730496454</v>
      </c>
      <c r="O18" s="17" t="s">
        <v>294</v>
      </c>
    </row>
    <row r="19" spans="1:15" x14ac:dyDescent="0.25">
      <c r="A19" s="17" t="s">
        <v>137</v>
      </c>
      <c r="B19" s="17" t="s">
        <v>257</v>
      </c>
      <c r="C19" s="17" t="s">
        <v>258</v>
      </c>
      <c r="D19" s="17" t="s">
        <v>259</v>
      </c>
      <c r="E19" s="17">
        <v>1662</v>
      </c>
      <c r="F19" s="19" t="s">
        <v>260</v>
      </c>
      <c r="G19" s="17" t="s">
        <v>22</v>
      </c>
      <c r="H19" s="17" t="s">
        <v>33</v>
      </c>
      <c r="I19" s="27">
        <v>40449</v>
      </c>
      <c r="J19" s="27">
        <v>43025</v>
      </c>
      <c r="K19" s="17">
        <f>74+67</f>
        <v>141</v>
      </c>
      <c r="L19" s="17">
        <v>330</v>
      </c>
      <c r="M19" s="28">
        <f t="shared" si="1"/>
        <v>189</v>
      </c>
      <c r="N19" s="20">
        <f t="shared" si="0"/>
        <v>1.3404255319148937</v>
      </c>
      <c r="O19" s="17" t="s">
        <v>294</v>
      </c>
    </row>
    <row r="20" spans="1:15" x14ac:dyDescent="0.25">
      <c r="A20" s="17" t="s">
        <v>137</v>
      </c>
      <c r="B20" s="17" t="s">
        <v>261</v>
      </c>
      <c r="C20" s="17" t="s">
        <v>261</v>
      </c>
      <c r="D20" s="17" t="s">
        <v>262</v>
      </c>
      <c r="E20" s="17">
        <v>1976</v>
      </c>
      <c r="F20" s="19" t="s">
        <v>263</v>
      </c>
      <c r="G20" s="17" t="s">
        <v>17</v>
      </c>
      <c r="H20" s="17" t="s">
        <v>18</v>
      </c>
      <c r="I20" s="27">
        <v>40437</v>
      </c>
      <c r="J20" s="27">
        <v>42285</v>
      </c>
      <c r="K20" s="17">
        <v>100</v>
      </c>
      <c r="L20" s="17">
        <v>180</v>
      </c>
      <c r="M20" s="28">
        <f t="shared" si="1"/>
        <v>80</v>
      </c>
      <c r="N20" s="20">
        <f t="shared" si="0"/>
        <v>0.8</v>
      </c>
      <c r="O20" s="17" t="s">
        <v>294</v>
      </c>
    </row>
    <row r="21" spans="1:15" x14ac:dyDescent="0.25">
      <c r="A21" s="17" t="s">
        <v>137</v>
      </c>
      <c r="B21" s="17" t="s">
        <v>261</v>
      </c>
      <c r="C21" s="17" t="s">
        <v>261</v>
      </c>
      <c r="D21" s="17" t="s">
        <v>262</v>
      </c>
      <c r="E21" s="17">
        <v>1976</v>
      </c>
      <c r="F21" s="19" t="s">
        <v>263</v>
      </c>
      <c r="G21" s="17" t="s">
        <v>17</v>
      </c>
      <c r="H21" s="17" t="s">
        <v>18</v>
      </c>
      <c r="I21" s="27">
        <v>40437</v>
      </c>
      <c r="J21" s="27">
        <v>42662</v>
      </c>
      <c r="K21" s="17">
        <v>100</v>
      </c>
      <c r="L21" s="17">
        <v>150</v>
      </c>
      <c r="M21" s="28">
        <f t="shared" si="1"/>
        <v>50</v>
      </c>
      <c r="N21" s="20">
        <f t="shared" si="0"/>
        <v>0.5</v>
      </c>
      <c r="O21" s="17" t="s">
        <v>294</v>
      </c>
    </row>
    <row r="22" spans="1:15" x14ac:dyDescent="0.25">
      <c r="A22" s="21" t="s">
        <v>132</v>
      </c>
      <c r="B22" s="21" t="s">
        <v>264</v>
      </c>
      <c r="C22" s="21" t="s">
        <v>264</v>
      </c>
      <c r="D22" s="21" t="s">
        <v>265</v>
      </c>
      <c r="E22" s="17">
        <v>1254</v>
      </c>
      <c r="F22" s="19" t="s">
        <v>266</v>
      </c>
      <c r="G22" s="17" t="s">
        <v>28</v>
      </c>
      <c r="H22" s="17" t="s">
        <v>13</v>
      </c>
      <c r="I22" s="32">
        <v>41564</v>
      </c>
      <c r="J22" s="32">
        <v>42291</v>
      </c>
      <c r="K22" s="21">
        <v>1797</v>
      </c>
      <c r="L22" s="21">
        <v>2581</v>
      </c>
      <c r="M22" s="28">
        <f t="shared" si="1"/>
        <v>784</v>
      </c>
      <c r="N22" s="23">
        <f t="shared" si="0"/>
        <v>0.43628269337785197</v>
      </c>
      <c r="O22" s="17" t="s">
        <v>295</v>
      </c>
    </row>
    <row r="23" spans="1:15" x14ac:dyDescent="0.25">
      <c r="A23" s="21" t="s">
        <v>132</v>
      </c>
      <c r="B23" s="21" t="s">
        <v>264</v>
      </c>
      <c r="C23" s="21" t="s">
        <v>264</v>
      </c>
      <c r="D23" s="21" t="s">
        <v>265</v>
      </c>
      <c r="E23" s="17">
        <v>1254</v>
      </c>
      <c r="F23" s="19" t="s">
        <v>266</v>
      </c>
      <c r="G23" s="17" t="s">
        <v>28</v>
      </c>
      <c r="H23" s="17" t="s">
        <v>13</v>
      </c>
      <c r="I23" s="32">
        <v>41564</v>
      </c>
      <c r="J23" s="32">
        <v>43004</v>
      </c>
      <c r="K23" s="21">
        <v>1797</v>
      </c>
      <c r="L23" s="21">
        <v>2748</v>
      </c>
      <c r="M23" s="28">
        <f t="shared" si="1"/>
        <v>951</v>
      </c>
      <c r="N23" s="23">
        <f t="shared" si="0"/>
        <v>0.52921535893155258</v>
      </c>
      <c r="O23" s="17" t="s">
        <v>295</v>
      </c>
    </row>
    <row r="24" spans="1:15" x14ac:dyDescent="0.25">
      <c r="A24" s="17" t="s">
        <v>159</v>
      </c>
      <c r="B24" s="17" t="s">
        <v>305</v>
      </c>
      <c r="C24" s="17" t="s">
        <v>83</v>
      </c>
      <c r="D24" s="17" t="s">
        <v>267</v>
      </c>
      <c r="E24" s="17">
        <v>84</v>
      </c>
      <c r="F24" s="19" t="s">
        <v>237</v>
      </c>
      <c r="G24" s="17" t="s">
        <v>22</v>
      </c>
      <c r="H24" s="17" t="s">
        <v>33</v>
      </c>
      <c r="I24" s="27">
        <v>41431</v>
      </c>
      <c r="J24" s="27">
        <v>42894</v>
      </c>
      <c r="K24" s="17">
        <v>174</v>
      </c>
      <c r="L24" s="17">
        <v>178</v>
      </c>
      <c r="M24" s="28">
        <f t="shared" si="1"/>
        <v>4</v>
      </c>
      <c r="N24" s="20">
        <f t="shared" si="0"/>
        <v>2.2988505747126436E-2</v>
      </c>
      <c r="O24" s="17" t="s">
        <v>294</v>
      </c>
    </row>
    <row r="25" spans="1:15" x14ac:dyDescent="0.25">
      <c r="A25" s="17" t="s">
        <v>159</v>
      </c>
      <c r="B25" s="17" t="s">
        <v>305</v>
      </c>
      <c r="C25" s="17" t="s">
        <v>83</v>
      </c>
      <c r="D25" s="17" t="s">
        <v>268</v>
      </c>
      <c r="E25" s="17">
        <v>86</v>
      </c>
      <c r="F25" s="19" t="s">
        <v>237</v>
      </c>
      <c r="G25" s="17" t="s">
        <v>22</v>
      </c>
      <c r="H25" s="17" t="s">
        <v>33</v>
      </c>
      <c r="I25" s="27">
        <v>41843</v>
      </c>
      <c r="J25" s="27">
        <v>42557</v>
      </c>
      <c r="K25" s="17">
        <v>189</v>
      </c>
      <c r="L25" s="17">
        <v>79</v>
      </c>
      <c r="M25" s="28">
        <f t="shared" si="1"/>
        <v>-110</v>
      </c>
      <c r="N25" s="20">
        <f t="shared" si="0"/>
        <v>-0.58201058201058198</v>
      </c>
      <c r="O25" s="17" t="s">
        <v>294</v>
      </c>
    </row>
    <row r="26" spans="1:15" x14ac:dyDescent="0.25">
      <c r="A26" s="17" t="s">
        <v>159</v>
      </c>
      <c r="B26" s="17" t="s">
        <v>305</v>
      </c>
      <c r="C26" s="17" t="s">
        <v>269</v>
      </c>
      <c r="D26" s="17" t="s">
        <v>270</v>
      </c>
      <c r="E26" s="17">
        <v>629</v>
      </c>
      <c r="F26" s="19" t="s">
        <v>271</v>
      </c>
      <c r="G26" s="17" t="s">
        <v>22</v>
      </c>
      <c r="H26" s="17" t="s">
        <v>33</v>
      </c>
      <c r="I26" s="27">
        <v>41843</v>
      </c>
      <c r="J26" s="27">
        <v>42935</v>
      </c>
      <c r="K26" s="17">
        <v>38</v>
      </c>
      <c r="L26" s="17">
        <v>128</v>
      </c>
      <c r="M26" s="28">
        <f t="shared" si="1"/>
        <v>90</v>
      </c>
      <c r="N26" s="20">
        <f t="shared" si="0"/>
        <v>2.3684210526315788</v>
      </c>
      <c r="O26" s="17" t="s">
        <v>294</v>
      </c>
    </row>
    <row r="27" spans="1:15" x14ac:dyDescent="0.25">
      <c r="A27" s="17" t="s">
        <v>159</v>
      </c>
      <c r="B27" s="17" t="s">
        <v>305</v>
      </c>
      <c r="C27" s="17" t="s">
        <v>272</v>
      </c>
      <c r="D27" s="17" t="s">
        <v>270</v>
      </c>
      <c r="E27" s="17">
        <v>527</v>
      </c>
      <c r="F27" s="19" t="s">
        <v>271</v>
      </c>
      <c r="G27" s="17" t="s">
        <v>22</v>
      </c>
      <c r="H27" s="17" t="s">
        <v>33</v>
      </c>
      <c r="I27" s="27">
        <v>41843</v>
      </c>
      <c r="J27" s="27">
        <v>42572</v>
      </c>
      <c r="K27" s="17">
        <v>84</v>
      </c>
      <c r="L27" s="17">
        <v>47</v>
      </c>
      <c r="M27" s="28">
        <f t="shared" si="1"/>
        <v>-37</v>
      </c>
      <c r="N27" s="20">
        <f t="shared" si="0"/>
        <v>-0.44047619047619047</v>
      </c>
      <c r="O27" s="17" t="s">
        <v>294</v>
      </c>
    </row>
    <row r="28" spans="1:15" x14ac:dyDescent="0.25">
      <c r="A28" s="17" t="s">
        <v>159</v>
      </c>
      <c r="B28" s="17" t="s">
        <v>305</v>
      </c>
      <c r="C28" s="17" t="s">
        <v>272</v>
      </c>
      <c r="D28" s="17" t="s">
        <v>270</v>
      </c>
      <c r="E28" s="17">
        <v>527</v>
      </c>
      <c r="F28" s="19" t="s">
        <v>271</v>
      </c>
      <c r="G28" s="17" t="s">
        <v>22</v>
      </c>
      <c r="H28" s="17" t="s">
        <v>33</v>
      </c>
      <c r="I28" s="27">
        <v>41843</v>
      </c>
      <c r="J28" s="27">
        <v>42935</v>
      </c>
      <c r="K28" s="17">
        <v>84</v>
      </c>
      <c r="L28" s="17">
        <v>311</v>
      </c>
      <c r="M28" s="28">
        <f t="shared" si="1"/>
        <v>227</v>
      </c>
      <c r="N28" s="20">
        <f t="shared" si="0"/>
        <v>2.7023809523809526</v>
      </c>
      <c r="O28" s="17" t="s">
        <v>294</v>
      </c>
    </row>
    <row r="29" spans="1:15" x14ac:dyDescent="0.25">
      <c r="A29" s="17" t="s">
        <v>159</v>
      </c>
      <c r="B29" s="17" t="s">
        <v>305</v>
      </c>
      <c r="C29" s="17" t="s">
        <v>160</v>
      </c>
      <c r="D29" s="17" t="s">
        <v>274</v>
      </c>
      <c r="E29" s="17">
        <v>359</v>
      </c>
      <c r="F29" s="19" t="s">
        <v>163</v>
      </c>
      <c r="G29" s="17" t="s">
        <v>28</v>
      </c>
      <c r="H29" s="17" t="s">
        <v>13</v>
      </c>
      <c r="I29" s="27">
        <v>41843</v>
      </c>
      <c r="J29" s="27">
        <v>42207</v>
      </c>
      <c r="K29" s="17">
        <v>91</v>
      </c>
      <c r="L29" s="17">
        <v>71</v>
      </c>
      <c r="M29" s="28">
        <f t="shared" si="1"/>
        <v>-20</v>
      </c>
      <c r="N29" s="20">
        <f t="shared" si="0"/>
        <v>-0.21978021978021978</v>
      </c>
      <c r="O29" s="17" t="s">
        <v>294</v>
      </c>
    </row>
    <row r="30" spans="1:15" x14ac:dyDescent="0.25">
      <c r="A30" s="17" t="s">
        <v>159</v>
      </c>
      <c r="B30" s="17" t="s">
        <v>305</v>
      </c>
      <c r="C30" s="17" t="s">
        <v>160</v>
      </c>
      <c r="D30" s="17" t="s">
        <v>274</v>
      </c>
      <c r="E30" s="17">
        <v>359</v>
      </c>
      <c r="F30" s="19" t="s">
        <v>163</v>
      </c>
      <c r="G30" s="17" t="s">
        <v>28</v>
      </c>
      <c r="H30" s="17" t="s">
        <v>13</v>
      </c>
      <c r="I30" s="27">
        <v>41843</v>
      </c>
      <c r="J30" s="27">
        <v>42557</v>
      </c>
      <c r="K30" s="17">
        <v>91</v>
      </c>
      <c r="L30" s="17">
        <v>27</v>
      </c>
      <c r="M30" s="28">
        <f t="shared" si="1"/>
        <v>-64</v>
      </c>
      <c r="N30" s="20">
        <f t="shared" si="0"/>
        <v>-0.70329670329670335</v>
      </c>
      <c r="O30" s="17" t="s">
        <v>294</v>
      </c>
    </row>
    <row r="31" spans="1:15" x14ac:dyDescent="0.25">
      <c r="A31" s="17" t="s">
        <v>159</v>
      </c>
      <c r="B31" s="17" t="s">
        <v>305</v>
      </c>
      <c r="C31" s="17" t="s">
        <v>160</v>
      </c>
      <c r="D31" s="17" t="s">
        <v>274</v>
      </c>
      <c r="E31" s="17">
        <v>359</v>
      </c>
      <c r="F31" s="19" t="s">
        <v>163</v>
      </c>
      <c r="G31" s="17" t="s">
        <v>28</v>
      </c>
      <c r="H31" s="17" t="s">
        <v>13</v>
      </c>
      <c r="I31" s="27">
        <v>41843</v>
      </c>
      <c r="J31" s="27">
        <v>42941</v>
      </c>
      <c r="K31" s="17">
        <v>91</v>
      </c>
      <c r="L31" s="17">
        <v>97</v>
      </c>
      <c r="M31" s="28">
        <f t="shared" si="1"/>
        <v>6</v>
      </c>
      <c r="N31" s="20">
        <f t="shared" si="0"/>
        <v>6.5934065934065936E-2</v>
      </c>
      <c r="O31" s="17" t="s">
        <v>294</v>
      </c>
    </row>
    <row r="32" spans="1:15" x14ac:dyDescent="0.25">
      <c r="A32" s="17" t="s">
        <v>159</v>
      </c>
      <c r="B32" s="17" t="s">
        <v>306</v>
      </c>
      <c r="C32" s="17" t="s">
        <v>307</v>
      </c>
      <c r="D32" s="17" t="s">
        <v>308</v>
      </c>
      <c r="E32" s="17">
        <v>239</v>
      </c>
      <c r="F32" s="19" t="s">
        <v>309</v>
      </c>
      <c r="G32" s="17" t="s">
        <v>22</v>
      </c>
      <c r="H32" s="17" t="s">
        <v>33</v>
      </c>
      <c r="I32" s="27">
        <v>41790</v>
      </c>
      <c r="J32" s="27">
        <v>42158</v>
      </c>
      <c r="K32" s="17">
        <v>146</v>
      </c>
      <c r="L32" s="17">
        <v>83</v>
      </c>
      <c r="M32" s="28">
        <f t="shared" si="1"/>
        <v>-63</v>
      </c>
      <c r="N32" s="20">
        <f t="shared" si="0"/>
        <v>-0.4315068493150685</v>
      </c>
      <c r="O32" s="17" t="s">
        <v>295</v>
      </c>
    </row>
    <row r="33" spans="1:15" x14ac:dyDescent="0.25">
      <c r="A33" s="17" t="s">
        <v>159</v>
      </c>
      <c r="B33" s="17" t="s">
        <v>306</v>
      </c>
      <c r="C33" s="17" t="s">
        <v>310</v>
      </c>
      <c r="D33" s="17" t="s">
        <v>311</v>
      </c>
      <c r="E33" s="17">
        <v>2334</v>
      </c>
      <c r="F33" s="19" t="s">
        <v>312</v>
      </c>
      <c r="G33" s="17" t="s">
        <v>28</v>
      </c>
      <c r="H33" s="17" t="s">
        <v>13</v>
      </c>
      <c r="I33" s="27">
        <v>41793</v>
      </c>
      <c r="J33" s="27">
        <v>42158</v>
      </c>
      <c r="K33" s="17">
        <v>125</v>
      </c>
      <c r="L33" s="17">
        <v>334</v>
      </c>
      <c r="M33" s="28">
        <f t="shared" si="1"/>
        <v>209</v>
      </c>
      <c r="N33" s="20">
        <f t="shared" si="0"/>
        <v>1.6719999999999999</v>
      </c>
      <c r="O33" s="17" t="s">
        <v>294</v>
      </c>
    </row>
    <row r="34" spans="1:15" x14ac:dyDescent="0.25">
      <c r="A34" s="17" t="s">
        <v>159</v>
      </c>
      <c r="B34" s="17" t="s">
        <v>275</v>
      </c>
      <c r="C34" s="17" t="s">
        <v>276</v>
      </c>
      <c r="D34" s="17" t="s">
        <v>277</v>
      </c>
      <c r="E34" s="17">
        <v>201</v>
      </c>
      <c r="F34" s="19" t="s">
        <v>278</v>
      </c>
      <c r="G34" s="17" t="s">
        <v>22</v>
      </c>
      <c r="H34" s="17" t="s">
        <v>33</v>
      </c>
      <c r="I34" s="27">
        <v>41471</v>
      </c>
      <c r="J34" s="27">
        <v>42201</v>
      </c>
      <c r="K34" s="17">
        <v>891</v>
      </c>
      <c r="L34" s="17">
        <v>1404</v>
      </c>
      <c r="M34" s="28">
        <f t="shared" si="1"/>
        <v>513</v>
      </c>
      <c r="N34" s="20">
        <f t="shared" si="0"/>
        <v>0.5757575757575758</v>
      </c>
      <c r="O34" s="17" t="s">
        <v>294</v>
      </c>
    </row>
    <row r="35" spans="1:15" x14ac:dyDescent="0.25">
      <c r="A35" s="17" t="s">
        <v>159</v>
      </c>
      <c r="B35" s="17" t="s">
        <v>275</v>
      </c>
      <c r="C35" s="17" t="s">
        <v>279</v>
      </c>
      <c r="D35" s="17" t="s">
        <v>277</v>
      </c>
      <c r="E35" s="17">
        <v>599</v>
      </c>
      <c r="F35" s="19" t="s">
        <v>280</v>
      </c>
      <c r="G35" s="17" t="s">
        <v>22</v>
      </c>
      <c r="H35" s="17" t="s">
        <v>33</v>
      </c>
      <c r="I35" s="27">
        <v>41471</v>
      </c>
      <c r="J35" s="27">
        <v>42922</v>
      </c>
      <c r="K35" s="17">
        <v>527</v>
      </c>
      <c r="L35" s="17">
        <v>328</v>
      </c>
      <c r="M35" s="28">
        <f t="shared" si="1"/>
        <v>-199</v>
      </c>
      <c r="N35" s="20">
        <f t="shared" si="0"/>
        <v>-0.3776091081593928</v>
      </c>
      <c r="O35" s="17" t="s">
        <v>294</v>
      </c>
    </row>
    <row r="36" spans="1:15" x14ac:dyDescent="0.25">
      <c r="A36" s="17" t="s">
        <v>159</v>
      </c>
      <c r="B36" s="17" t="s">
        <v>275</v>
      </c>
      <c r="C36" s="17" t="s">
        <v>279</v>
      </c>
      <c r="D36" s="17" t="s">
        <v>277</v>
      </c>
      <c r="E36" s="17">
        <v>599</v>
      </c>
      <c r="F36" s="19" t="s">
        <v>280</v>
      </c>
      <c r="G36" s="17" t="s">
        <v>22</v>
      </c>
      <c r="H36" s="17" t="s">
        <v>33</v>
      </c>
      <c r="I36" s="27">
        <v>41471</v>
      </c>
      <c r="J36" s="27">
        <v>42201</v>
      </c>
      <c r="K36" s="17">
        <v>527</v>
      </c>
      <c r="L36" s="17">
        <v>599</v>
      </c>
      <c r="M36" s="28">
        <f t="shared" si="1"/>
        <v>72</v>
      </c>
      <c r="N36" s="20">
        <f t="shared" si="0"/>
        <v>0.13662239089184061</v>
      </c>
      <c r="O36" s="17" t="s">
        <v>294</v>
      </c>
    </row>
    <row r="37" spans="1:15" x14ac:dyDescent="0.25">
      <c r="A37" s="17" t="s">
        <v>159</v>
      </c>
      <c r="B37" s="17" t="s">
        <v>281</v>
      </c>
      <c r="C37" s="17" t="s">
        <v>282</v>
      </c>
      <c r="D37" s="17" t="s">
        <v>134</v>
      </c>
      <c r="E37" s="17">
        <v>640</v>
      </c>
      <c r="F37" s="19" t="s">
        <v>283</v>
      </c>
      <c r="G37" s="17" t="s">
        <v>28</v>
      </c>
      <c r="H37" s="17" t="s">
        <v>13</v>
      </c>
      <c r="I37" s="27">
        <v>41766</v>
      </c>
      <c r="J37" s="27">
        <v>42152</v>
      </c>
      <c r="K37" s="17">
        <v>594</v>
      </c>
      <c r="L37" s="17">
        <v>824</v>
      </c>
      <c r="M37" s="28">
        <f t="shared" si="1"/>
        <v>230</v>
      </c>
      <c r="N37" s="20">
        <f t="shared" si="0"/>
        <v>0.38720538720538722</v>
      </c>
      <c r="O37" s="17" t="s">
        <v>295</v>
      </c>
    </row>
    <row r="38" spans="1:15" x14ac:dyDescent="0.25">
      <c r="A38" s="17" t="s">
        <v>159</v>
      </c>
      <c r="B38" s="17" t="s">
        <v>281</v>
      </c>
      <c r="C38" s="17" t="s">
        <v>282</v>
      </c>
      <c r="D38" s="17" t="s">
        <v>134</v>
      </c>
      <c r="E38" s="17">
        <v>640</v>
      </c>
      <c r="F38" s="19" t="s">
        <v>283</v>
      </c>
      <c r="G38" s="17" t="s">
        <v>28</v>
      </c>
      <c r="H38" s="17" t="s">
        <v>13</v>
      </c>
      <c r="I38" s="27">
        <v>41766</v>
      </c>
      <c r="J38" s="27">
        <v>42872</v>
      </c>
      <c r="K38" s="17">
        <v>594</v>
      </c>
      <c r="L38" s="17">
        <v>981</v>
      </c>
      <c r="M38" s="28">
        <f t="shared" si="1"/>
        <v>387</v>
      </c>
      <c r="N38" s="20">
        <f t="shared" si="0"/>
        <v>0.65151515151515149</v>
      </c>
      <c r="O38" s="17" t="s">
        <v>295</v>
      </c>
    </row>
    <row r="39" spans="1:15" x14ac:dyDescent="0.25">
      <c r="A39" s="17" t="s">
        <v>132</v>
      </c>
      <c r="B39" s="17" t="s">
        <v>133</v>
      </c>
      <c r="C39" s="17" t="s">
        <v>133</v>
      </c>
      <c r="D39" s="17" t="s">
        <v>134</v>
      </c>
      <c r="E39" s="18">
        <v>1855</v>
      </c>
      <c r="F39" s="19" t="s">
        <v>135</v>
      </c>
      <c r="G39" s="17" t="s">
        <v>65</v>
      </c>
      <c r="H39" s="17" t="s">
        <v>33</v>
      </c>
      <c r="I39" s="17" t="s">
        <v>136</v>
      </c>
      <c r="J39" s="17"/>
      <c r="K39" s="17">
        <v>545</v>
      </c>
      <c r="L39" s="17">
        <v>708</v>
      </c>
      <c r="M39" s="17"/>
      <c r="N39" s="20">
        <f t="shared" ref="N39:N70" si="2">(L39-K39)/K39</f>
        <v>0.29908256880733947</v>
      </c>
      <c r="O39" s="17" t="s">
        <v>295</v>
      </c>
    </row>
    <row r="40" spans="1:15" x14ac:dyDescent="0.25">
      <c r="A40" s="17" t="s">
        <v>137</v>
      </c>
      <c r="B40" s="17" t="s">
        <v>133</v>
      </c>
      <c r="C40" s="17" t="s">
        <v>138</v>
      </c>
      <c r="D40" s="17" t="s">
        <v>134</v>
      </c>
      <c r="E40" s="18">
        <v>2186</v>
      </c>
      <c r="F40" s="19" t="s">
        <v>139</v>
      </c>
      <c r="G40" s="17" t="s">
        <v>65</v>
      </c>
      <c r="H40" s="17" t="s">
        <v>33</v>
      </c>
      <c r="I40" s="17" t="s">
        <v>140</v>
      </c>
      <c r="J40" s="17"/>
      <c r="K40" s="17">
        <v>83</v>
      </c>
      <c r="L40" s="17">
        <v>101</v>
      </c>
      <c r="M40" s="17"/>
      <c r="N40" s="20">
        <f t="shared" si="2"/>
        <v>0.21686746987951808</v>
      </c>
      <c r="O40" s="17" t="s">
        <v>294</v>
      </c>
    </row>
    <row r="41" spans="1:15" x14ac:dyDescent="0.25">
      <c r="A41" s="17" t="s">
        <v>132</v>
      </c>
      <c r="B41" s="17" t="s">
        <v>141</v>
      </c>
      <c r="C41" s="17" t="s">
        <v>141</v>
      </c>
      <c r="D41" s="17" t="s">
        <v>142</v>
      </c>
      <c r="E41" s="18">
        <v>1326</v>
      </c>
      <c r="F41" s="19" t="s">
        <v>143</v>
      </c>
      <c r="G41" s="17" t="s">
        <v>22</v>
      </c>
      <c r="H41" s="17" t="s">
        <v>33</v>
      </c>
      <c r="I41" s="17" t="s">
        <v>144</v>
      </c>
      <c r="J41" s="17"/>
      <c r="K41" s="17">
        <v>490</v>
      </c>
      <c r="L41" s="17">
        <v>450</v>
      </c>
      <c r="M41" s="17"/>
      <c r="N41" s="20">
        <f t="shared" si="2"/>
        <v>-8.1632653061224483E-2</v>
      </c>
      <c r="O41" s="17" t="s">
        <v>295</v>
      </c>
    </row>
    <row r="42" spans="1:15" x14ac:dyDescent="0.25">
      <c r="A42" s="17" t="s">
        <v>132</v>
      </c>
      <c r="B42" s="17" t="s">
        <v>64</v>
      </c>
      <c r="C42" s="17" t="s">
        <v>64</v>
      </c>
      <c r="D42" s="17" t="s">
        <v>151</v>
      </c>
      <c r="E42" s="18">
        <v>1015</v>
      </c>
      <c r="F42" s="19" t="s">
        <v>152</v>
      </c>
      <c r="G42" s="17" t="s">
        <v>65</v>
      </c>
      <c r="H42" s="17" t="s">
        <v>33</v>
      </c>
      <c r="I42" s="17" t="s">
        <v>153</v>
      </c>
      <c r="J42" s="17"/>
      <c r="K42" s="17">
        <v>363</v>
      </c>
      <c r="L42" s="17">
        <v>500</v>
      </c>
      <c r="M42" s="17"/>
      <c r="N42" s="20">
        <f t="shared" si="2"/>
        <v>0.37741046831955921</v>
      </c>
      <c r="O42" s="17" t="s">
        <v>295</v>
      </c>
    </row>
    <row r="43" spans="1:15" x14ac:dyDescent="0.25">
      <c r="A43" s="17" t="s">
        <v>132</v>
      </c>
      <c r="B43" s="17" t="s">
        <v>154</v>
      </c>
      <c r="C43" s="17" t="s">
        <v>155</v>
      </c>
      <c r="D43" s="17" t="s">
        <v>156</v>
      </c>
      <c r="E43" s="18">
        <v>224</v>
      </c>
      <c r="F43" s="19" t="s">
        <v>157</v>
      </c>
      <c r="G43" s="17" t="s">
        <v>17</v>
      </c>
      <c r="H43" s="17" t="s">
        <v>18</v>
      </c>
      <c r="I43" s="17" t="s">
        <v>158</v>
      </c>
      <c r="J43" s="17"/>
      <c r="K43" s="17">
        <v>816</v>
      </c>
      <c r="L43" s="17">
        <v>326</v>
      </c>
      <c r="M43" s="17"/>
      <c r="N43" s="20">
        <f t="shared" si="2"/>
        <v>-0.60049019607843135</v>
      </c>
      <c r="O43" s="17" t="s">
        <v>294</v>
      </c>
    </row>
    <row r="44" spans="1:15" x14ac:dyDescent="0.25">
      <c r="A44" s="17" t="s">
        <v>159</v>
      </c>
      <c r="B44" s="17" t="s">
        <v>160</v>
      </c>
      <c r="C44" s="17" t="s">
        <v>161</v>
      </c>
      <c r="D44" s="17" t="s">
        <v>162</v>
      </c>
      <c r="E44" s="18">
        <v>230</v>
      </c>
      <c r="F44" s="19" t="s">
        <v>163</v>
      </c>
      <c r="G44" s="17" t="s">
        <v>28</v>
      </c>
      <c r="H44" s="17" t="s">
        <v>13</v>
      </c>
      <c r="I44" s="17" t="s">
        <v>99</v>
      </c>
      <c r="J44" s="17"/>
      <c r="K44" s="17">
        <v>91</v>
      </c>
      <c r="L44" s="17">
        <v>65</v>
      </c>
      <c r="M44" s="17"/>
      <c r="N44" s="20">
        <f t="shared" si="2"/>
        <v>-0.2857142857142857</v>
      </c>
      <c r="O44" s="17" t="s">
        <v>295</v>
      </c>
    </row>
    <row r="45" spans="1:15" x14ac:dyDescent="0.25">
      <c r="A45" s="21" t="s">
        <v>159</v>
      </c>
      <c r="B45" s="21" t="s">
        <v>164</v>
      </c>
      <c r="C45" s="21" t="s">
        <v>165</v>
      </c>
      <c r="D45" s="21" t="s">
        <v>166</v>
      </c>
      <c r="E45" s="22">
        <v>2147</v>
      </c>
      <c r="F45" s="16" t="s">
        <v>167</v>
      </c>
      <c r="G45" s="21" t="s">
        <v>17</v>
      </c>
      <c r="H45" s="21" t="s">
        <v>18</v>
      </c>
      <c r="I45" s="21" t="s">
        <v>168</v>
      </c>
      <c r="J45" s="21"/>
      <c r="K45" s="21">
        <v>98</v>
      </c>
      <c r="L45" s="21">
        <v>282</v>
      </c>
      <c r="M45" s="21"/>
      <c r="N45" s="23">
        <f t="shared" si="2"/>
        <v>1.8775510204081634</v>
      </c>
      <c r="O45" s="17" t="s">
        <v>294</v>
      </c>
    </row>
    <row r="46" spans="1:15" x14ac:dyDescent="0.25">
      <c r="A46" s="21" t="s">
        <v>159</v>
      </c>
      <c r="B46" s="21" t="s">
        <v>164</v>
      </c>
      <c r="C46" s="21" t="s">
        <v>169</v>
      </c>
      <c r="D46" s="21" t="s">
        <v>170</v>
      </c>
      <c r="E46" s="22">
        <v>2149</v>
      </c>
      <c r="F46" s="16" t="s">
        <v>171</v>
      </c>
      <c r="G46" s="21" t="s">
        <v>28</v>
      </c>
      <c r="H46" s="21" t="s">
        <v>13</v>
      </c>
      <c r="I46" s="21" t="s">
        <v>168</v>
      </c>
      <c r="J46" s="21"/>
      <c r="K46" s="21">
        <v>293</v>
      </c>
      <c r="L46" s="21">
        <v>517</v>
      </c>
      <c r="M46" s="21"/>
      <c r="N46" s="23">
        <f t="shared" si="2"/>
        <v>0.76450511945392496</v>
      </c>
      <c r="O46" s="17" t="s">
        <v>294</v>
      </c>
    </row>
    <row r="47" spans="1:15" x14ac:dyDescent="0.25">
      <c r="A47" s="21" t="s">
        <v>159</v>
      </c>
      <c r="B47" s="21" t="s">
        <v>164</v>
      </c>
      <c r="C47" s="21" t="s">
        <v>172</v>
      </c>
      <c r="D47" s="21" t="s">
        <v>173</v>
      </c>
      <c r="E47" s="22">
        <v>2145</v>
      </c>
      <c r="F47" s="16" t="s">
        <v>174</v>
      </c>
      <c r="G47" s="21" t="s">
        <v>28</v>
      </c>
      <c r="H47" s="21" t="s">
        <v>13</v>
      </c>
      <c r="I47" s="21" t="s">
        <v>168</v>
      </c>
      <c r="J47" s="21"/>
      <c r="K47" s="21">
        <v>100</v>
      </c>
      <c r="L47" s="21">
        <v>123</v>
      </c>
      <c r="M47" s="21"/>
      <c r="N47" s="23">
        <f t="shared" si="2"/>
        <v>0.23</v>
      </c>
      <c r="O47" s="17" t="s">
        <v>294</v>
      </c>
    </row>
    <row r="48" spans="1:15" x14ac:dyDescent="0.25">
      <c r="A48" s="21" t="s">
        <v>159</v>
      </c>
      <c r="B48" s="21" t="s">
        <v>164</v>
      </c>
      <c r="C48" s="21" t="s">
        <v>172</v>
      </c>
      <c r="D48" s="21" t="s">
        <v>175</v>
      </c>
      <c r="E48" s="22">
        <v>2145</v>
      </c>
      <c r="F48" s="16" t="s">
        <v>174</v>
      </c>
      <c r="G48" s="21" t="s">
        <v>28</v>
      </c>
      <c r="H48" s="21" t="s">
        <v>13</v>
      </c>
      <c r="I48" s="21" t="s">
        <v>168</v>
      </c>
      <c r="J48" s="21"/>
      <c r="K48" s="21">
        <v>108</v>
      </c>
      <c r="L48" s="21">
        <v>50</v>
      </c>
      <c r="M48" s="21"/>
      <c r="N48" s="23">
        <f t="shared" si="2"/>
        <v>-0.53703703703703709</v>
      </c>
      <c r="O48" s="17" t="s">
        <v>294</v>
      </c>
    </row>
    <row r="49" spans="1:15" x14ac:dyDescent="0.25">
      <c r="A49" s="17" t="s">
        <v>159</v>
      </c>
      <c r="B49" s="17" t="s">
        <v>176</v>
      </c>
      <c r="C49" s="17" t="s">
        <v>177</v>
      </c>
      <c r="D49" s="17" t="s">
        <v>178</v>
      </c>
      <c r="E49" s="18">
        <v>14</v>
      </c>
      <c r="F49" s="19" t="s">
        <v>167</v>
      </c>
      <c r="G49" s="17" t="s">
        <v>28</v>
      </c>
      <c r="H49" s="17" t="s">
        <v>13</v>
      </c>
      <c r="I49" s="17" t="s">
        <v>144</v>
      </c>
      <c r="J49" s="17"/>
      <c r="K49" s="17">
        <v>1519</v>
      </c>
      <c r="L49" s="17">
        <v>1648</v>
      </c>
      <c r="M49" s="17"/>
      <c r="N49" s="20">
        <f t="shared" si="2"/>
        <v>8.492429229756418E-2</v>
      </c>
      <c r="O49" s="17" t="s">
        <v>295</v>
      </c>
    </row>
    <row r="50" spans="1:15" x14ac:dyDescent="0.25">
      <c r="A50" s="17" t="s">
        <v>179</v>
      </c>
      <c r="B50" s="17" t="s">
        <v>180</v>
      </c>
      <c r="C50" s="17" t="s">
        <v>180</v>
      </c>
      <c r="D50" s="17" t="s">
        <v>181</v>
      </c>
      <c r="E50" s="18">
        <v>2108</v>
      </c>
      <c r="F50" s="19" t="s">
        <v>182</v>
      </c>
      <c r="G50" s="17" t="s">
        <v>22</v>
      </c>
      <c r="H50" s="17" t="s">
        <v>33</v>
      </c>
      <c r="I50" s="17" t="s">
        <v>168</v>
      </c>
      <c r="J50" s="17"/>
      <c r="K50" s="17">
        <v>32</v>
      </c>
      <c r="L50" s="17">
        <v>28</v>
      </c>
      <c r="M50" s="17"/>
      <c r="N50" s="20">
        <f t="shared" si="2"/>
        <v>-0.125</v>
      </c>
      <c r="O50" s="17" t="s">
        <v>294</v>
      </c>
    </row>
    <row r="51" spans="1:15" x14ac:dyDescent="0.25">
      <c r="A51" s="17" t="s">
        <v>179</v>
      </c>
      <c r="B51" s="17" t="s">
        <v>180</v>
      </c>
      <c r="C51" s="17" t="s">
        <v>180</v>
      </c>
      <c r="D51" s="17" t="s">
        <v>183</v>
      </c>
      <c r="E51" s="18">
        <v>2196</v>
      </c>
      <c r="F51" s="19" t="s">
        <v>184</v>
      </c>
      <c r="G51" s="17" t="s">
        <v>17</v>
      </c>
      <c r="H51" s="17" t="s">
        <v>18</v>
      </c>
      <c r="I51" s="17" t="s">
        <v>168</v>
      </c>
      <c r="J51" s="17"/>
      <c r="K51" s="17">
        <v>44</v>
      </c>
      <c r="L51" s="17">
        <v>18</v>
      </c>
      <c r="M51" s="17"/>
      <c r="N51" s="20">
        <f t="shared" si="2"/>
        <v>-0.59090909090909094</v>
      </c>
      <c r="O51" s="17" t="s">
        <v>294</v>
      </c>
    </row>
    <row r="52" spans="1:15" x14ac:dyDescent="0.25">
      <c r="A52" s="17" t="s">
        <v>137</v>
      </c>
      <c r="B52" s="17" t="s">
        <v>185</v>
      </c>
      <c r="C52" s="17" t="s">
        <v>186</v>
      </c>
      <c r="D52" s="17" t="s">
        <v>187</v>
      </c>
      <c r="E52" s="18">
        <v>2008</v>
      </c>
      <c r="F52" s="19" t="s">
        <v>188</v>
      </c>
      <c r="G52" s="17" t="s">
        <v>28</v>
      </c>
      <c r="H52" s="17" t="s">
        <v>189</v>
      </c>
      <c r="I52" s="17" t="s">
        <v>190</v>
      </c>
      <c r="J52" s="17"/>
      <c r="K52" s="17">
        <v>276</v>
      </c>
      <c r="L52" s="17">
        <v>431</v>
      </c>
      <c r="M52" s="17"/>
      <c r="N52" s="20">
        <f t="shared" si="2"/>
        <v>0.56159420289855078</v>
      </c>
      <c r="O52" s="17" t="s">
        <v>295</v>
      </c>
    </row>
    <row r="53" spans="1:15" x14ac:dyDescent="0.25">
      <c r="A53" s="17" t="s">
        <v>137</v>
      </c>
      <c r="B53" s="17" t="s">
        <v>185</v>
      </c>
      <c r="C53" s="17" t="s">
        <v>186</v>
      </c>
      <c r="D53" s="17" t="s">
        <v>187</v>
      </c>
      <c r="E53" s="18">
        <v>2008</v>
      </c>
      <c r="F53" s="19" t="s">
        <v>188</v>
      </c>
      <c r="G53" s="17" t="s">
        <v>28</v>
      </c>
      <c r="H53" s="17" t="s">
        <v>189</v>
      </c>
      <c r="I53" s="17" t="s">
        <v>191</v>
      </c>
      <c r="J53" s="17"/>
      <c r="K53" s="17">
        <v>276</v>
      </c>
      <c r="L53" s="17">
        <v>1004</v>
      </c>
      <c r="M53" s="17"/>
      <c r="N53" s="20">
        <f t="shared" si="2"/>
        <v>2.63768115942029</v>
      </c>
      <c r="O53" s="17" t="s">
        <v>295</v>
      </c>
    </row>
    <row r="54" spans="1:15" x14ac:dyDescent="0.25">
      <c r="A54" s="17" t="s">
        <v>137</v>
      </c>
      <c r="B54" s="17" t="s">
        <v>192</v>
      </c>
      <c r="C54" s="17" t="s">
        <v>193</v>
      </c>
      <c r="D54" s="17" t="s">
        <v>194</v>
      </c>
      <c r="E54" s="18">
        <v>2155</v>
      </c>
      <c r="F54" s="19" t="s">
        <v>195</v>
      </c>
      <c r="G54" s="17" t="s">
        <v>28</v>
      </c>
      <c r="H54" s="17" t="s">
        <v>13</v>
      </c>
      <c r="I54" s="17" t="s">
        <v>196</v>
      </c>
      <c r="J54" s="17"/>
      <c r="K54" s="17">
        <v>192</v>
      </c>
      <c r="L54" s="17">
        <v>579</v>
      </c>
      <c r="M54" s="17"/>
      <c r="N54" s="20">
        <f t="shared" si="2"/>
        <v>2.015625</v>
      </c>
      <c r="O54" s="17" t="s">
        <v>294</v>
      </c>
    </row>
    <row r="55" spans="1:15" x14ac:dyDescent="0.25">
      <c r="A55" s="17" t="s">
        <v>137</v>
      </c>
      <c r="B55" s="17" t="s">
        <v>192</v>
      </c>
      <c r="C55" s="17" t="s">
        <v>193</v>
      </c>
      <c r="D55" s="17" t="s">
        <v>197</v>
      </c>
      <c r="E55" s="18">
        <v>2155</v>
      </c>
      <c r="F55" s="19" t="s">
        <v>195</v>
      </c>
      <c r="G55" s="17" t="s">
        <v>28</v>
      </c>
      <c r="H55" s="17" t="s">
        <v>13</v>
      </c>
      <c r="I55" s="17" t="s">
        <v>196</v>
      </c>
      <c r="J55" s="17"/>
      <c r="K55" s="17">
        <v>242</v>
      </c>
      <c r="L55" s="17">
        <v>538</v>
      </c>
      <c r="M55" s="17"/>
      <c r="N55" s="20">
        <f t="shared" si="2"/>
        <v>1.2231404958677685</v>
      </c>
      <c r="O55" s="17" t="s">
        <v>294</v>
      </c>
    </row>
    <row r="56" spans="1:15" x14ac:dyDescent="0.25">
      <c r="A56" s="17" t="s">
        <v>137</v>
      </c>
      <c r="B56" s="17" t="s">
        <v>192</v>
      </c>
      <c r="C56" s="17" t="s">
        <v>193</v>
      </c>
      <c r="D56" s="17" t="s">
        <v>198</v>
      </c>
      <c r="E56" s="18">
        <v>2155</v>
      </c>
      <c r="F56" s="19" t="s">
        <v>195</v>
      </c>
      <c r="G56" s="17" t="s">
        <v>28</v>
      </c>
      <c r="H56" s="17" t="s">
        <v>13</v>
      </c>
      <c r="I56" s="17" t="s">
        <v>196</v>
      </c>
      <c r="J56" s="17"/>
      <c r="K56" s="17">
        <v>239</v>
      </c>
      <c r="L56" s="17">
        <v>445</v>
      </c>
      <c r="M56" s="17"/>
      <c r="N56" s="20">
        <f t="shared" si="2"/>
        <v>0.86192468619246865</v>
      </c>
      <c r="O56" s="17" t="s">
        <v>294</v>
      </c>
    </row>
    <row r="57" spans="1:15" x14ac:dyDescent="0.25">
      <c r="A57" s="17" t="s">
        <v>132</v>
      </c>
      <c r="B57" s="17" t="s">
        <v>199</v>
      </c>
      <c r="C57" s="17" t="s">
        <v>200</v>
      </c>
      <c r="D57" s="17" t="s">
        <v>201</v>
      </c>
      <c r="E57" s="18">
        <v>2127</v>
      </c>
      <c r="F57" s="19" t="s">
        <v>202</v>
      </c>
      <c r="G57" s="17" t="s">
        <v>17</v>
      </c>
      <c r="H57" s="17" t="s">
        <v>18</v>
      </c>
      <c r="I57" s="17" t="s">
        <v>203</v>
      </c>
      <c r="J57" s="17"/>
      <c r="K57" s="17">
        <v>157</v>
      </c>
      <c r="L57" s="17">
        <v>142</v>
      </c>
      <c r="M57" s="17"/>
      <c r="N57" s="20">
        <f t="shared" si="2"/>
        <v>-9.5541401273885357E-2</v>
      </c>
      <c r="O57" s="17" t="s">
        <v>294</v>
      </c>
    </row>
    <row r="58" spans="1:15" x14ac:dyDescent="0.25">
      <c r="A58" s="17" t="s">
        <v>204</v>
      </c>
      <c r="B58" s="17" t="s">
        <v>205</v>
      </c>
      <c r="C58" s="17" t="s">
        <v>206</v>
      </c>
      <c r="D58" s="17" t="s">
        <v>208</v>
      </c>
      <c r="E58" s="25"/>
      <c r="F58" s="19" t="s">
        <v>209</v>
      </c>
      <c r="G58" s="25"/>
      <c r="H58" s="25" t="s">
        <v>18</v>
      </c>
      <c r="I58" s="17" t="s">
        <v>207</v>
      </c>
      <c r="J58" s="17"/>
      <c r="K58" s="17">
        <v>22</v>
      </c>
      <c r="L58" s="17">
        <v>229</v>
      </c>
      <c r="M58" s="17"/>
      <c r="N58" s="20">
        <f t="shared" si="2"/>
        <v>9.4090909090909083</v>
      </c>
      <c r="O58" s="17" t="e">
        <v>#N/A</v>
      </c>
    </row>
    <row r="59" spans="1:15" x14ac:dyDescent="0.25">
      <c r="A59" s="24" t="s">
        <v>137</v>
      </c>
      <c r="B59" s="24" t="s">
        <v>131</v>
      </c>
      <c r="C59" s="24" t="s">
        <v>210</v>
      </c>
      <c r="D59" s="24" t="s">
        <v>211</v>
      </c>
      <c r="E59" s="25">
        <v>1806</v>
      </c>
      <c r="F59" s="24"/>
      <c r="G59" s="24" t="s">
        <v>212</v>
      </c>
      <c r="H59" s="24" t="s">
        <v>18</v>
      </c>
      <c r="I59" s="24" t="s">
        <v>213</v>
      </c>
      <c r="J59" s="24"/>
      <c r="K59" s="24">
        <v>52</v>
      </c>
      <c r="L59" s="24">
        <v>81</v>
      </c>
      <c r="M59" s="24"/>
      <c r="N59" s="26">
        <f t="shared" si="2"/>
        <v>0.55769230769230771</v>
      </c>
      <c r="O59" s="17" t="s">
        <v>294</v>
      </c>
    </row>
    <row r="60" spans="1:15" x14ac:dyDescent="0.25">
      <c r="A60" s="17" t="s">
        <v>159</v>
      </c>
      <c r="B60" s="17" t="s">
        <v>214</v>
      </c>
      <c r="C60" s="17" t="s">
        <v>214</v>
      </c>
      <c r="D60" s="17" t="s">
        <v>215</v>
      </c>
      <c r="E60" s="18">
        <v>2194</v>
      </c>
      <c r="F60" s="11" t="s">
        <v>216</v>
      </c>
      <c r="G60" s="17" t="s">
        <v>28</v>
      </c>
      <c r="H60" s="17" t="s">
        <v>13</v>
      </c>
      <c r="I60" s="17" t="s">
        <v>217</v>
      </c>
      <c r="J60" s="17"/>
      <c r="K60" s="17">
        <v>209</v>
      </c>
      <c r="L60" s="17">
        <v>565</v>
      </c>
      <c r="M60" s="17"/>
      <c r="N60" s="20">
        <f t="shared" si="2"/>
        <v>1.7033492822966507</v>
      </c>
      <c r="O60" s="17" t="s">
        <v>294</v>
      </c>
    </row>
    <row r="61" spans="1:15" x14ac:dyDescent="0.25">
      <c r="A61" s="17" t="s">
        <v>132</v>
      </c>
      <c r="B61" s="17" t="s">
        <v>218</v>
      </c>
      <c r="C61" s="17" t="s">
        <v>219</v>
      </c>
      <c r="D61" s="17" t="s">
        <v>220</v>
      </c>
      <c r="E61" s="18">
        <v>954</v>
      </c>
      <c r="F61" s="19" t="s">
        <v>221</v>
      </c>
      <c r="G61" s="17" t="s">
        <v>22</v>
      </c>
      <c r="H61" s="17" t="s">
        <v>33</v>
      </c>
      <c r="I61" s="17" t="s">
        <v>222</v>
      </c>
      <c r="J61" s="17"/>
      <c r="K61" s="17">
        <v>102</v>
      </c>
      <c r="L61" s="17">
        <v>121</v>
      </c>
      <c r="M61" s="17"/>
      <c r="N61" s="20">
        <f t="shared" si="2"/>
        <v>0.18627450980392157</v>
      </c>
      <c r="O61" s="17" t="s">
        <v>294</v>
      </c>
    </row>
    <row r="62" spans="1:15" x14ac:dyDescent="0.25">
      <c r="A62" s="17" t="s">
        <v>132</v>
      </c>
      <c r="B62" s="17" t="s">
        <v>218</v>
      </c>
      <c r="C62" s="17" t="s">
        <v>223</v>
      </c>
      <c r="D62" s="17" t="s">
        <v>224</v>
      </c>
      <c r="E62" s="18">
        <v>963</v>
      </c>
      <c r="F62" s="19" t="s">
        <v>221</v>
      </c>
      <c r="G62" s="17" t="s">
        <v>22</v>
      </c>
      <c r="H62" s="17" t="s">
        <v>33</v>
      </c>
      <c r="I62" s="17" t="s">
        <v>222</v>
      </c>
      <c r="J62" s="17"/>
      <c r="K62" s="17">
        <v>67</v>
      </c>
      <c r="L62" s="17">
        <v>119</v>
      </c>
      <c r="M62" s="17"/>
      <c r="N62" s="20">
        <f t="shared" si="2"/>
        <v>0.77611940298507465</v>
      </c>
      <c r="O62" s="17" t="s">
        <v>294</v>
      </c>
    </row>
    <row r="63" spans="1:15" x14ac:dyDescent="0.25">
      <c r="A63" s="17" t="s">
        <v>132</v>
      </c>
      <c r="B63" s="17" t="s">
        <v>218</v>
      </c>
      <c r="C63" s="17" t="s">
        <v>96</v>
      </c>
      <c r="D63" s="17" t="s">
        <v>225</v>
      </c>
      <c r="E63" s="18">
        <v>951</v>
      </c>
      <c r="F63" s="19" t="s">
        <v>226</v>
      </c>
      <c r="G63" s="17" t="s">
        <v>17</v>
      </c>
      <c r="H63" s="17" t="s">
        <v>18</v>
      </c>
      <c r="I63" s="17" t="s">
        <v>222</v>
      </c>
      <c r="J63" s="17"/>
      <c r="K63" s="17">
        <v>122</v>
      </c>
      <c r="L63" s="17">
        <v>270</v>
      </c>
      <c r="M63" s="17"/>
      <c r="N63" s="20">
        <f t="shared" si="2"/>
        <v>1.2131147540983607</v>
      </c>
      <c r="O63" s="17" t="s">
        <v>294</v>
      </c>
    </row>
    <row r="64" spans="1:15" x14ac:dyDescent="0.25">
      <c r="A64" s="17" t="s">
        <v>132</v>
      </c>
      <c r="B64" s="17" t="s">
        <v>218</v>
      </c>
      <c r="C64" s="17" t="s">
        <v>227</v>
      </c>
      <c r="D64" s="17" t="s">
        <v>228</v>
      </c>
      <c r="E64" s="18">
        <v>1191</v>
      </c>
      <c r="F64" s="19" t="s">
        <v>229</v>
      </c>
      <c r="G64" s="17" t="s">
        <v>22</v>
      </c>
      <c r="H64" s="17" t="s">
        <v>33</v>
      </c>
      <c r="I64" s="17" t="s">
        <v>222</v>
      </c>
      <c r="J64" s="17"/>
      <c r="K64" s="17">
        <v>83</v>
      </c>
      <c r="L64" s="17">
        <v>151</v>
      </c>
      <c r="M64" s="17"/>
      <c r="N64" s="20">
        <f t="shared" si="2"/>
        <v>0.81927710843373491</v>
      </c>
      <c r="O64" s="17" t="s">
        <v>294</v>
      </c>
    </row>
    <row r="65" spans="1:15" x14ac:dyDescent="0.25">
      <c r="A65" s="17" t="s">
        <v>132</v>
      </c>
      <c r="B65" s="17" t="s">
        <v>218</v>
      </c>
      <c r="C65" s="17" t="s">
        <v>227</v>
      </c>
      <c r="D65" s="17" t="s">
        <v>230</v>
      </c>
      <c r="E65" s="18">
        <v>1192</v>
      </c>
      <c r="F65" s="19" t="s">
        <v>226</v>
      </c>
      <c r="G65" s="17" t="s">
        <v>17</v>
      </c>
      <c r="H65" s="17" t="s">
        <v>18</v>
      </c>
      <c r="I65" s="17" t="s">
        <v>222</v>
      </c>
      <c r="J65" s="17"/>
      <c r="K65" s="17">
        <v>67</v>
      </c>
      <c r="L65" s="17">
        <v>116</v>
      </c>
      <c r="M65" s="17"/>
      <c r="N65" s="20">
        <f t="shared" si="2"/>
        <v>0.73134328358208955</v>
      </c>
      <c r="O65" s="17" t="s">
        <v>294</v>
      </c>
    </row>
    <row r="66" spans="1:15" x14ac:dyDescent="0.25">
      <c r="A66" s="17" t="s">
        <v>132</v>
      </c>
      <c r="B66" s="17" t="s">
        <v>218</v>
      </c>
      <c r="C66" s="17" t="s">
        <v>231</v>
      </c>
      <c r="D66" s="17" t="s">
        <v>232</v>
      </c>
      <c r="E66" s="18">
        <v>1281</v>
      </c>
      <c r="F66" s="19" t="s">
        <v>226</v>
      </c>
      <c r="G66" s="17" t="s">
        <v>17</v>
      </c>
      <c r="H66" s="17" t="s">
        <v>18</v>
      </c>
      <c r="I66" s="17" t="s">
        <v>222</v>
      </c>
      <c r="J66" s="17"/>
      <c r="K66" s="17">
        <v>25</v>
      </c>
      <c r="L66" s="17">
        <v>64</v>
      </c>
      <c r="M66" s="17"/>
      <c r="N66" s="20">
        <f t="shared" si="2"/>
        <v>1.56</v>
      </c>
      <c r="O66" s="17" t="s">
        <v>294</v>
      </c>
    </row>
    <row r="67" spans="1:15" x14ac:dyDescent="0.25">
      <c r="A67" s="17" t="s">
        <v>132</v>
      </c>
      <c r="B67" s="17" t="s">
        <v>218</v>
      </c>
      <c r="C67" s="17" t="s">
        <v>105</v>
      </c>
      <c r="D67" s="17" t="s">
        <v>233</v>
      </c>
      <c r="E67" s="18">
        <v>956</v>
      </c>
      <c r="F67" s="19" t="s">
        <v>234</v>
      </c>
      <c r="G67" s="17" t="s">
        <v>17</v>
      </c>
      <c r="H67" s="17" t="s">
        <v>18</v>
      </c>
      <c r="I67" s="17" t="s">
        <v>222</v>
      </c>
      <c r="J67" s="17"/>
      <c r="K67" s="17">
        <v>97</v>
      </c>
      <c r="L67" s="17">
        <v>169</v>
      </c>
      <c r="M67" s="17"/>
      <c r="N67" s="20">
        <f t="shared" si="2"/>
        <v>0.74226804123711343</v>
      </c>
      <c r="O67" s="17" t="s">
        <v>295</v>
      </c>
    </row>
    <row r="68" spans="1:15" x14ac:dyDescent="0.25">
      <c r="A68" s="17" t="s">
        <v>159</v>
      </c>
      <c r="B68" s="17" t="s">
        <v>235</v>
      </c>
      <c r="C68" s="17" t="s">
        <v>83</v>
      </c>
      <c r="D68" s="17" t="s">
        <v>236</v>
      </c>
      <c r="E68" s="18">
        <v>86</v>
      </c>
      <c r="F68" s="11" t="s">
        <v>237</v>
      </c>
      <c r="G68" s="17" t="s">
        <v>22</v>
      </c>
      <c r="H68" s="17" t="s">
        <v>33</v>
      </c>
      <c r="I68" s="17" t="s">
        <v>222</v>
      </c>
      <c r="J68" s="17"/>
      <c r="K68" s="17">
        <v>189</v>
      </c>
      <c r="L68" s="17">
        <v>113</v>
      </c>
      <c r="M68" s="17"/>
      <c r="N68" s="20">
        <f t="shared" si="2"/>
        <v>-0.40211640211640209</v>
      </c>
      <c r="O68" s="17" t="s">
        <v>294</v>
      </c>
    </row>
    <row r="69" spans="1:15" x14ac:dyDescent="0.25">
      <c r="A69" s="34" t="s">
        <v>204</v>
      </c>
      <c r="B69" s="33" t="s">
        <v>14</v>
      </c>
      <c r="C69" s="33" t="s">
        <v>14</v>
      </c>
      <c r="D69" s="33" t="s">
        <v>15</v>
      </c>
      <c r="E69" s="10">
        <v>2259</v>
      </c>
      <c r="F69" s="37" t="s">
        <v>16</v>
      </c>
      <c r="G69" s="12" t="s">
        <v>17</v>
      </c>
      <c r="H69" s="12" t="s">
        <v>18</v>
      </c>
      <c r="I69" s="33" t="s">
        <v>19</v>
      </c>
      <c r="J69" s="33"/>
      <c r="K69" s="33">
        <v>235</v>
      </c>
      <c r="L69" s="33">
        <v>225</v>
      </c>
      <c r="M69" s="33"/>
      <c r="N69" s="38">
        <f t="shared" si="2"/>
        <v>-4.2553191489361701E-2</v>
      </c>
      <c r="O69" s="34" t="s">
        <v>294</v>
      </c>
    </row>
    <row r="70" spans="1:15" x14ac:dyDescent="0.25">
      <c r="A70" s="34" t="s">
        <v>204</v>
      </c>
      <c r="B70" s="33" t="s">
        <v>14</v>
      </c>
      <c r="C70" s="33" t="s">
        <v>14</v>
      </c>
      <c r="D70" s="33" t="s">
        <v>20</v>
      </c>
      <c r="E70" s="10">
        <v>2254</v>
      </c>
      <c r="F70" s="37" t="s">
        <v>21</v>
      </c>
      <c r="G70" s="12" t="s">
        <v>22</v>
      </c>
      <c r="H70" s="12" t="s">
        <v>18</v>
      </c>
      <c r="I70" s="33" t="s">
        <v>19</v>
      </c>
      <c r="J70" s="33"/>
      <c r="K70" s="33">
        <v>78</v>
      </c>
      <c r="L70" s="33">
        <v>166</v>
      </c>
      <c r="M70" s="33"/>
      <c r="N70" s="38">
        <f t="shared" si="2"/>
        <v>1.1282051282051282</v>
      </c>
      <c r="O70" s="34" t="s">
        <v>294</v>
      </c>
    </row>
    <row r="71" spans="1:15" x14ac:dyDescent="0.25">
      <c r="A71" s="34" t="s">
        <v>204</v>
      </c>
      <c r="B71" s="33" t="s">
        <v>14</v>
      </c>
      <c r="C71" s="33" t="s">
        <v>14</v>
      </c>
      <c r="D71" s="33" t="s">
        <v>23</v>
      </c>
      <c r="E71" s="10">
        <v>2260</v>
      </c>
      <c r="F71" s="37" t="s">
        <v>21</v>
      </c>
      <c r="G71" s="12" t="s">
        <v>22</v>
      </c>
      <c r="H71" s="12" t="s">
        <v>18</v>
      </c>
      <c r="I71" s="33" t="s">
        <v>19</v>
      </c>
      <c r="J71" s="33"/>
      <c r="K71" s="33">
        <v>161</v>
      </c>
      <c r="L71" s="33">
        <v>459</v>
      </c>
      <c r="M71" s="33"/>
      <c r="N71" s="38">
        <f t="shared" ref="N71:N103" si="3">(L71-K71)/K71</f>
        <v>1.8509316770186335</v>
      </c>
      <c r="O71" s="34" t="s">
        <v>294</v>
      </c>
    </row>
    <row r="72" spans="1:15" x14ac:dyDescent="0.25">
      <c r="A72" s="34" t="s">
        <v>204</v>
      </c>
      <c r="B72" s="34" t="s">
        <v>24</v>
      </c>
      <c r="C72" s="34" t="s">
        <v>25</v>
      </c>
      <c r="D72" s="34" t="s">
        <v>26</v>
      </c>
      <c r="E72" s="10">
        <v>2277</v>
      </c>
      <c r="F72" s="37" t="s">
        <v>27</v>
      </c>
      <c r="G72" s="10" t="s">
        <v>28</v>
      </c>
      <c r="H72" s="12" t="s">
        <v>13</v>
      </c>
      <c r="I72" s="33" t="s">
        <v>29</v>
      </c>
      <c r="J72" s="33"/>
      <c r="K72" s="33">
        <v>77</v>
      </c>
      <c r="L72" s="33">
        <v>39</v>
      </c>
      <c r="M72" s="33"/>
      <c r="N72" s="38">
        <f t="shared" si="3"/>
        <v>-0.4935064935064935</v>
      </c>
      <c r="O72" s="34" t="s">
        <v>294</v>
      </c>
    </row>
    <row r="73" spans="1:15" x14ac:dyDescent="0.25">
      <c r="A73" s="34" t="s">
        <v>204</v>
      </c>
      <c r="B73" s="33" t="s">
        <v>30</v>
      </c>
      <c r="C73" s="33" t="s">
        <v>30</v>
      </c>
      <c r="D73" s="33" t="s">
        <v>31</v>
      </c>
      <c r="E73" s="10">
        <v>2359</v>
      </c>
      <c r="F73" s="37" t="s">
        <v>32</v>
      </c>
      <c r="G73" s="12" t="s">
        <v>22</v>
      </c>
      <c r="H73" s="12" t="s">
        <v>33</v>
      </c>
      <c r="I73" s="33" t="s">
        <v>34</v>
      </c>
      <c r="J73" s="33"/>
      <c r="K73" s="33">
        <v>171</v>
      </c>
      <c r="L73" s="33">
        <v>311</v>
      </c>
      <c r="M73" s="33"/>
      <c r="N73" s="38">
        <f t="shared" si="3"/>
        <v>0.81871345029239762</v>
      </c>
      <c r="O73" s="34" t="s">
        <v>294</v>
      </c>
    </row>
    <row r="74" spans="1:15" x14ac:dyDescent="0.25">
      <c r="A74" s="34" t="s">
        <v>132</v>
      </c>
      <c r="B74" s="33" t="s">
        <v>36</v>
      </c>
      <c r="C74" s="33" t="s">
        <v>37</v>
      </c>
      <c r="D74" s="33" t="s">
        <v>38</v>
      </c>
      <c r="E74" s="10">
        <v>1260</v>
      </c>
      <c r="F74" s="39" t="s">
        <v>39</v>
      </c>
      <c r="G74" s="12" t="s">
        <v>22</v>
      </c>
      <c r="H74" s="12" t="s">
        <v>33</v>
      </c>
      <c r="I74" s="33" t="s">
        <v>40</v>
      </c>
      <c r="J74" s="33"/>
      <c r="K74" s="33">
        <v>577</v>
      </c>
      <c r="L74" s="33">
        <v>461</v>
      </c>
      <c r="M74" s="33"/>
      <c r="N74" s="38">
        <f t="shared" si="3"/>
        <v>-0.20103986135181975</v>
      </c>
      <c r="O74" s="34" t="s">
        <v>295</v>
      </c>
    </row>
    <row r="75" spans="1:15" x14ac:dyDescent="0.25">
      <c r="A75" s="34" t="s">
        <v>132</v>
      </c>
      <c r="B75" s="33" t="s">
        <v>41</v>
      </c>
      <c r="C75" s="33" t="s">
        <v>42</v>
      </c>
      <c r="D75" s="33" t="s">
        <v>43</v>
      </c>
      <c r="E75" s="10">
        <v>2224</v>
      </c>
      <c r="F75" s="37" t="s">
        <v>44</v>
      </c>
      <c r="G75" s="12" t="s">
        <v>22</v>
      </c>
      <c r="H75" s="12" t="s">
        <v>33</v>
      </c>
      <c r="I75" s="33" t="s">
        <v>29</v>
      </c>
      <c r="J75" s="33"/>
      <c r="K75" s="33">
        <v>312</v>
      </c>
      <c r="L75" s="33">
        <v>514</v>
      </c>
      <c r="M75" s="33"/>
      <c r="N75" s="38">
        <f t="shared" si="3"/>
        <v>0.64743589743589747</v>
      </c>
      <c r="O75" s="34" t="s">
        <v>294</v>
      </c>
    </row>
    <row r="76" spans="1:15" x14ac:dyDescent="0.25">
      <c r="A76" s="34" t="s">
        <v>132</v>
      </c>
      <c r="B76" s="34" t="s">
        <v>45</v>
      </c>
      <c r="C76" s="34" t="s">
        <v>46</v>
      </c>
      <c r="D76" s="34" t="s">
        <v>47</v>
      </c>
      <c r="E76" s="6">
        <v>2225</v>
      </c>
      <c r="F76" s="35" t="s">
        <v>44</v>
      </c>
      <c r="G76" s="8" t="s">
        <v>22</v>
      </c>
      <c r="H76" s="8" t="s">
        <v>33</v>
      </c>
      <c r="I76" s="34" t="s">
        <v>48</v>
      </c>
      <c r="J76" s="34"/>
      <c r="K76" s="34">
        <v>42</v>
      </c>
      <c r="L76" s="34">
        <v>193</v>
      </c>
      <c r="M76" s="34"/>
      <c r="N76" s="36">
        <f t="shared" si="3"/>
        <v>3.5952380952380953</v>
      </c>
      <c r="O76" s="34" t="s">
        <v>294</v>
      </c>
    </row>
    <row r="77" spans="1:15" x14ac:dyDescent="0.25">
      <c r="A77" s="34" t="s">
        <v>132</v>
      </c>
      <c r="B77" s="33" t="s">
        <v>45</v>
      </c>
      <c r="C77" s="33" t="s">
        <v>49</v>
      </c>
      <c r="D77" s="33" t="s">
        <v>47</v>
      </c>
      <c r="E77" s="10">
        <v>2227</v>
      </c>
      <c r="F77" s="39" t="s">
        <v>50</v>
      </c>
      <c r="G77" s="12" t="s">
        <v>22</v>
      </c>
      <c r="H77" s="12" t="s">
        <v>33</v>
      </c>
      <c r="I77" s="33" t="s">
        <v>51</v>
      </c>
      <c r="J77" s="33"/>
      <c r="K77" s="34">
        <v>51</v>
      </c>
      <c r="L77" s="34">
        <v>280</v>
      </c>
      <c r="M77" s="34"/>
      <c r="N77" s="38">
        <f t="shared" si="3"/>
        <v>4.4901960784313726</v>
      </c>
      <c r="O77" s="34" t="s">
        <v>294</v>
      </c>
    </row>
    <row r="78" spans="1:15" x14ac:dyDescent="0.25">
      <c r="A78" s="34" t="s">
        <v>132</v>
      </c>
      <c r="B78" s="34" t="s">
        <v>41</v>
      </c>
      <c r="C78" s="34" t="s">
        <v>52</v>
      </c>
      <c r="D78" s="34" t="s">
        <v>43</v>
      </c>
      <c r="E78" s="6">
        <v>2264</v>
      </c>
      <c r="F78" s="35" t="s">
        <v>44</v>
      </c>
      <c r="G78" s="8" t="s">
        <v>22</v>
      </c>
      <c r="H78" s="8" t="s">
        <v>33</v>
      </c>
      <c r="I78" s="34"/>
      <c r="J78" s="34"/>
      <c r="K78" s="34">
        <v>308</v>
      </c>
      <c r="L78" s="34">
        <v>486</v>
      </c>
      <c r="M78" s="34"/>
      <c r="N78" s="36">
        <f t="shared" si="3"/>
        <v>0.57792207792207795</v>
      </c>
      <c r="O78" s="34" t="s">
        <v>294</v>
      </c>
    </row>
    <row r="79" spans="1:15" x14ac:dyDescent="0.25">
      <c r="A79" s="34" t="s">
        <v>132</v>
      </c>
      <c r="B79" s="33"/>
      <c r="C79" s="33" t="s">
        <v>53</v>
      </c>
      <c r="D79" s="33" t="s">
        <v>54</v>
      </c>
      <c r="E79" s="10">
        <v>2283</v>
      </c>
      <c r="F79" s="39" t="s">
        <v>55</v>
      </c>
      <c r="G79" s="12" t="s">
        <v>22</v>
      </c>
      <c r="H79" s="12" t="s">
        <v>33</v>
      </c>
      <c r="I79" s="33" t="s">
        <v>56</v>
      </c>
      <c r="J79" s="33"/>
      <c r="K79" s="33">
        <v>52</v>
      </c>
      <c r="L79" s="33">
        <v>50</v>
      </c>
      <c r="M79" s="33"/>
      <c r="N79" s="38">
        <f t="shared" si="3"/>
        <v>-3.8461538461538464E-2</v>
      </c>
      <c r="O79" s="34" t="s">
        <v>294</v>
      </c>
    </row>
    <row r="80" spans="1:15" x14ac:dyDescent="0.25">
      <c r="A80" s="34" t="s">
        <v>132</v>
      </c>
      <c r="B80" s="33" t="s">
        <v>57</v>
      </c>
      <c r="C80" s="33" t="s">
        <v>58</v>
      </c>
      <c r="D80" s="33" t="s">
        <v>59</v>
      </c>
      <c r="E80" s="10">
        <v>2265</v>
      </c>
      <c r="F80" s="37" t="s">
        <v>60</v>
      </c>
      <c r="G80" s="12" t="s">
        <v>22</v>
      </c>
      <c r="H80" s="12" t="s">
        <v>33</v>
      </c>
      <c r="I80" s="33" t="s">
        <v>61</v>
      </c>
      <c r="J80" s="33"/>
      <c r="K80" s="33">
        <v>93</v>
      </c>
      <c r="L80" s="33">
        <v>217</v>
      </c>
      <c r="M80" s="33"/>
      <c r="N80" s="38">
        <f t="shared" si="3"/>
        <v>1.3333333333333333</v>
      </c>
      <c r="O80" s="34" t="s">
        <v>294</v>
      </c>
    </row>
    <row r="81" spans="1:15" x14ac:dyDescent="0.25">
      <c r="A81" s="34" t="s">
        <v>132</v>
      </c>
      <c r="B81" s="33" t="s">
        <v>57</v>
      </c>
      <c r="C81" s="33" t="s">
        <v>62</v>
      </c>
      <c r="D81" s="33" t="s">
        <v>59</v>
      </c>
      <c r="E81" s="10">
        <v>2266</v>
      </c>
      <c r="F81" s="37" t="s">
        <v>63</v>
      </c>
      <c r="G81" s="12" t="s">
        <v>22</v>
      </c>
      <c r="H81" s="12" t="s">
        <v>33</v>
      </c>
      <c r="I81" s="33" t="s">
        <v>61</v>
      </c>
      <c r="J81" s="33"/>
      <c r="K81" s="33">
        <v>164</v>
      </c>
      <c r="L81" s="33">
        <v>213</v>
      </c>
      <c r="M81" s="33"/>
      <c r="N81" s="38">
        <f t="shared" si="3"/>
        <v>0.29878048780487804</v>
      </c>
      <c r="O81" s="34" t="s">
        <v>294</v>
      </c>
    </row>
    <row r="82" spans="1:15" x14ac:dyDescent="0.25">
      <c r="A82" s="34" t="s">
        <v>132</v>
      </c>
      <c r="B82" s="33" t="s">
        <v>66</v>
      </c>
      <c r="C82" s="33" t="s">
        <v>66</v>
      </c>
      <c r="D82" s="33" t="s">
        <v>67</v>
      </c>
      <c r="E82" s="10">
        <v>2350</v>
      </c>
      <c r="F82" s="39" t="s">
        <v>68</v>
      </c>
      <c r="G82" s="12" t="s">
        <v>28</v>
      </c>
      <c r="H82" s="12" t="s">
        <v>13</v>
      </c>
      <c r="I82" s="33" t="s">
        <v>61</v>
      </c>
      <c r="J82" s="33"/>
      <c r="K82" s="33">
        <v>80</v>
      </c>
      <c r="L82" s="33">
        <v>118</v>
      </c>
      <c r="M82" s="33"/>
      <c r="N82" s="38">
        <f t="shared" si="3"/>
        <v>0.47499999999999998</v>
      </c>
      <c r="O82" s="34" t="s">
        <v>294</v>
      </c>
    </row>
    <row r="83" spans="1:15" x14ac:dyDescent="0.25">
      <c r="A83" s="34" t="s">
        <v>132</v>
      </c>
      <c r="B83" s="33" t="s">
        <v>66</v>
      </c>
      <c r="C83" s="33" t="s">
        <v>69</v>
      </c>
      <c r="D83" s="33" t="s">
        <v>70</v>
      </c>
      <c r="E83" s="10">
        <v>2348</v>
      </c>
      <c r="F83" s="39" t="s">
        <v>71</v>
      </c>
      <c r="G83" s="12" t="s">
        <v>28</v>
      </c>
      <c r="H83" s="12" t="s">
        <v>13</v>
      </c>
      <c r="I83" s="33" t="s">
        <v>61</v>
      </c>
      <c r="J83" s="33"/>
      <c r="K83" s="33">
        <v>136</v>
      </c>
      <c r="L83" s="33">
        <v>124</v>
      </c>
      <c r="M83" s="33"/>
      <c r="N83" s="38">
        <f t="shared" si="3"/>
        <v>-8.8235294117647065E-2</v>
      </c>
      <c r="O83" s="34" t="s">
        <v>294</v>
      </c>
    </row>
    <row r="84" spans="1:15" x14ac:dyDescent="0.25">
      <c r="A84" s="33" t="s">
        <v>159</v>
      </c>
      <c r="B84" s="33" t="s">
        <v>74</v>
      </c>
      <c r="C84" s="33" t="s">
        <v>75</v>
      </c>
      <c r="D84" s="33" t="s">
        <v>76</v>
      </c>
      <c r="E84" s="10">
        <v>2248</v>
      </c>
      <c r="F84" s="39" t="s">
        <v>77</v>
      </c>
      <c r="G84" s="12" t="s">
        <v>22</v>
      </c>
      <c r="H84" s="12" t="s">
        <v>33</v>
      </c>
      <c r="I84" s="33" t="s">
        <v>61</v>
      </c>
      <c r="J84" s="33"/>
      <c r="K84" s="33">
        <v>190</v>
      </c>
      <c r="L84" s="33">
        <v>345</v>
      </c>
      <c r="M84" s="33"/>
      <c r="N84" s="38">
        <f t="shared" si="3"/>
        <v>0.81578947368421051</v>
      </c>
      <c r="O84" s="34" t="s">
        <v>294</v>
      </c>
    </row>
    <row r="85" spans="1:15" x14ac:dyDescent="0.25">
      <c r="A85" s="33" t="s">
        <v>159</v>
      </c>
      <c r="B85" s="33" t="s">
        <v>74</v>
      </c>
      <c r="C85" s="33" t="s">
        <v>75</v>
      </c>
      <c r="D85" s="33" t="s">
        <v>78</v>
      </c>
      <c r="E85" s="10">
        <v>2248</v>
      </c>
      <c r="F85" s="39" t="s">
        <v>77</v>
      </c>
      <c r="G85" s="12" t="s">
        <v>22</v>
      </c>
      <c r="H85" s="12" t="s">
        <v>33</v>
      </c>
      <c r="I85" s="33" t="s">
        <v>61</v>
      </c>
      <c r="J85" s="33"/>
      <c r="K85" s="33">
        <v>167</v>
      </c>
      <c r="L85" s="33">
        <v>140</v>
      </c>
      <c r="M85" s="33"/>
      <c r="N85" s="38">
        <f t="shared" si="3"/>
        <v>-0.16167664670658682</v>
      </c>
      <c r="O85" s="34" t="s">
        <v>294</v>
      </c>
    </row>
    <row r="86" spans="1:15" x14ac:dyDescent="0.25">
      <c r="A86" s="33" t="s">
        <v>159</v>
      </c>
      <c r="B86" s="33" t="s">
        <v>74</v>
      </c>
      <c r="C86" s="33" t="s">
        <v>79</v>
      </c>
      <c r="D86" s="33" t="s">
        <v>76</v>
      </c>
      <c r="E86" s="10">
        <v>2246</v>
      </c>
      <c r="F86" s="39" t="s">
        <v>77</v>
      </c>
      <c r="G86" s="12" t="s">
        <v>22</v>
      </c>
      <c r="H86" s="12" t="s">
        <v>33</v>
      </c>
      <c r="I86" s="33" t="s">
        <v>61</v>
      </c>
      <c r="J86" s="33"/>
      <c r="K86" s="33">
        <v>256</v>
      </c>
      <c r="L86" s="33">
        <v>310</v>
      </c>
      <c r="M86" s="33"/>
      <c r="N86" s="38">
        <f t="shared" si="3"/>
        <v>0.2109375</v>
      </c>
      <c r="O86" s="34" t="s">
        <v>294</v>
      </c>
    </row>
    <row r="87" spans="1:15" x14ac:dyDescent="0.25">
      <c r="A87" s="33" t="s">
        <v>159</v>
      </c>
      <c r="B87" s="33" t="s">
        <v>74</v>
      </c>
      <c r="C87" s="33" t="s">
        <v>79</v>
      </c>
      <c r="D87" s="33" t="s">
        <v>78</v>
      </c>
      <c r="E87" s="10">
        <v>2246</v>
      </c>
      <c r="F87" s="39" t="s">
        <v>77</v>
      </c>
      <c r="G87" s="12" t="s">
        <v>22</v>
      </c>
      <c r="H87" s="12" t="s">
        <v>33</v>
      </c>
      <c r="I87" s="33" t="s">
        <v>61</v>
      </c>
      <c r="J87" s="33"/>
      <c r="K87" s="33">
        <v>117</v>
      </c>
      <c r="L87" s="33">
        <v>147</v>
      </c>
      <c r="M87" s="33"/>
      <c r="N87" s="38">
        <f t="shared" si="3"/>
        <v>0.25641025641025639</v>
      </c>
      <c r="O87" s="34" t="s">
        <v>294</v>
      </c>
    </row>
    <row r="88" spans="1:15" x14ac:dyDescent="0.25">
      <c r="A88" s="33" t="s">
        <v>159</v>
      </c>
      <c r="B88" s="33" t="s">
        <v>74</v>
      </c>
      <c r="C88" s="33" t="s">
        <v>80</v>
      </c>
      <c r="D88" s="33" t="s">
        <v>76</v>
      </c>
      <c r="E88" s="10">
        <v>2242</v>
      </c>
      <c r="F88" s="39" t="s">
        <v>77</v>
      </c>
      <c r="G88" s="12" t="s">
        <v>22</v>
      </c>
      <c r="H88" s="12" t="s">
        <v>33</v>
      </c>
      <c r="I88" s="33" t="s">
        <v>61</v>
      </c>
      <c r="J88" s="33"/>
      <c r="K88" s="33">
        <v>335</v>
      </c>
      <c r="L88" s="33">
        <v>301</v>
      </c>
      <c r="M88" s="33"/>
      <c r="N88" s="38">
        <f t="shared" si="3"/>
        <v>-0.10149253731343283</v>
      </c>
      <c r="O88" s="34" t="s">
        <v>294</v>
      </c>
    </row>
    <row r="89" spans="1:15" x14ac:dyDescent="0.25">
      <c r="A89" s="33" t="s">
        <v>159</v>
      </c>
      <c r="B89" s="33" t="s">
        <v>74</v>
      </c>
      <c r="C89" s="33" t="s">
        <v>80</v>
      </c>
      <c r="D89" s="33" t="s">
        <v>78</v>
      </c>
      <c r="E89" s="10">
        <v>2242</v>
      </c>
      <c r="F89" s="39" t="s">
        <v>77</v>
      </c>
      <c r="G89" s="12" t="s">
        <v>22</v>
      </c>
      <c r="H89" s="12" t="s">
        <v>33</v>
      </c>
      <c r="I89" s="33" t="s">
        <v>61</v>
      </c>
      <c r="J89" s="33"/>
      <c r="K89" s="33">
        <v>181</v>
      </c>
      <c r="L89" s="33">
        <v>138</v>
      </c>
      <c r="M89" s="33"/>
      <c r="N89" s="38">
        <f t="shared" si="3"/>
        <v>-0.23756906077348067</v>
      </c>
      <c r="O89" s="34" t="s">
        <v>294</v>
      </c>
    </row>
    <row r="90" spans="1:15" x14ac:dyDescent="0.25">
      <c r="A90" s="33" t="s">
        <v>159</v>
      </c>
      <c r="B90" s="33" t="s">
        <v>74</v>
      </c>
      <c r="C90" s="33" t="s">
        <v>81</v>
      </c>
      <c r="D90" s="33" t="s">
        <v>76</v>
      </c>
      <c r="E90" s="10">
        <v>2240</v>
      </c>
      <c r="F90" s="39" t="s">
        <v>77</v>
      </c>
      <c r="G90" s="12" t="s">
        <v>22</v>
      </c>
      <c r="H90" s="12" t="s">
        <v>33</v>
      </c>
      <c r="I90" s="33" t="s">
        <v>61</v>
      </c>
      <c r="J90" s="33"/>
      <c r="K90" s="33">
        <v>96</v>
      </c>
      <c r="L90" s="33">
        <v>339</v>
      </c>
      <c r="M90" s="33"/>
      <c r="N90" s="38">
        <f t="shared" si="3"/>
        <v>2.53125</v>
      </c>
      <c r="O90" s="34" t="s">
        <v>294</v>
      </c>
    </row>
    <row r="91" spans="1:15" x14ac:dyDescent="0.25">
      <c r="A91" s="33" t="s">
        <v>159</v>
      </c>
      <c r="B91" s="33" t="s">
        <v>74</v>
      </c>
      <c r="C91" s="33" t="s">
        <v>81</v>
      </c>
      <c r="D91" s="33" t="s">
        <v>78</v>
      </c>
      <c r="E91" s="10">
        <v>2240</v>
      </c>
      <c r="F91" s="39" t="s">
        <v>77</v>
      </c>
      <c r="G91" s="12" t="s">
        <v>22</v>
      </c>
      <c r="H91" s="12" t="s">
        <v>33</v>
      </c>
      <c r="I91" s="33" t="s">
        <v>61</v>
      </c>
      <c r="J91" s="33"/>
      <c r="K91" s="33">
        <v>105</v>
      </c>
      <c r="L91" s="33">
        <v>105</v>
      </c>
      <c r="M91" s="33"/>
      <c r="N91" s="38">
        <f t="shared" si="3"/>
        <v>0</v>
      </c>
      <c r="O91" s="34" t="s">
        <v>294</v>
      </c>
    </row>
    <row r="92" spans="1:15" x14ac:dyDescent="0.25">
      <c r="A92" s="33" t="s">
        <v>159</v>
      </c>
      <c r="B92" s="33" t="s">
        <v>82</v>
      </c>
      <c r="C92" s="33" t="s">
        <v>83</v>
      </c>
      <c r="D92" s="33" t="s">
        <v>84</v>
      </c>
      <c r="E92" s="10">
        <v>2287</v>
      </c>
      <c r="F92" s="39" t="s">
        <v>85</v>
      </c>
      <c r="G92" s="12" t="s">
        <v>28</v>
      </c>
      <c r="H92" s="12" t="s">
        <v>13</v>
      </c>
      <c r="I92" s="33" t="s">
        <v>86</v>
      </c>
      <c r="J92" s="33"/>
      <c r="K92" s="33">
        <v>609</v>
      </c>
      <c r="L92" s="33">
        <v>1116</v>
      </c>
      <c r="M92" s="33"/>
      <c r="N92" s="38">
        <f t="shared" si="3"/>
        <v>0.83251231527093594</v>
      </c>
      <c r="O92" s="34" t="s">
        <v>294</v>
      </c>
    </row>
    <row r="93" spans="1:15" x14ac:dyDescent="0.25">
      <c r="A93" s="33" t="s">
        <v>159</v>
      </c>
      <c r="B93" s="33" t="s">
        <v>87</v>
      </c>
      <c r="C93" s="33" t="s">
        <v>88</v>
      </c>
      <c r="D93" s="33" t="s">
        <v>89</v>
      </c>
      <c r="E93" s="10">
        <v>2288</v>
      </c>
      <c r="F93" s="39" t="s">
        <v>90</v>
      </c>
      <c r="G93" s="12" t="s">
        <v>28</v>
      </c>
      <c r="H93" s="12" t="s">
        <v>13</v>
      </c>
      <c r="I93" s="40" t="s">
        <v>56</v>
      </c>
      <c r="J93" s="40"/>
      <c r="K93" s="33">
        <v>272</v>
      </c>
      <c r="L93" s="33">
        <v>595</v>
      </c>
      <c r="M93" s="33"/>
      <c r="N93" s="38">
        <f t="shared" si="3"/>
        <v>1.1875</v>
      </c>
      <c r="O93" s="34" t="s">
        <v>294</v>
      </c>
    </row>
    <row r="94" spans="1:15" x14ac:dyDescent="0.25">
      <c r="A94" s="33" t="s">
        <v>159</v>
      </c>
      <c r="B94" s="34" t="s">
        <v>91</v>
      </c>
      <c r="C94" s="34" t="s">
        <v>92</v>
      </c>
      <c r="D94" s="34" t="s">
        <v>93</v>
      </c>
      <c r="E94" s="10">
        <v>2141</v>
      </c>
      <c r="F94" s="37" t="s">
        <v>94</v>
      </c>
      <c r="G94" s="12" t="s">
        <v>22</v>
      </c>
      <c r="H94" s="12" t="s">
        <v>33</v>
      </c>
      <c r="I94" s="33" t="s">
        <v>95</v>
      </c>
      <c r="J94" s="33"/>
      <c r="K94" s="33">
        <v>583</v>
      </c>
      <c r="L94" s="33">
        <v>1054</v>
      </c>
      <c r="M94" s="33"/>
      <c r="N94" s="38">
        <f t="shared" si="3"/>
        <v>0.80789022298456259</v>
      </c>
      <c r="O94" s="34" t="s">
        <v>295</v>
      </c>
    </row>
    <row r="95" spans="1:15" x14ac:dyDescent="0.25">
      <c r="A95" s="33" t="s">
        <v>159</v>
      </c>
      <c r="B95" s="33" t="s">
        <v>96</v>
      </c>
      <c r="C95" s="33" t="s">
        <v>97</v>
      </c>
      <c r="D95" s="33" t="s">
        <v>98</v>
      </c>
      <c r="E95" s="10">
        <v>2377</v>
      </c>
      <c r="F95" s="8"/>
      <c r="G95" s="12" t="s">
        <v>28</v>
      </c>
      <c r="H95" s="12" t="s">
        <v>13</v>
      </c>
      <c r="I95" s="33" t="s">
        <v>99</v>
      </c>
      <c r="J95" s="33"/>
      <c r="K95" s="33">
        <v>2023</v>
      </c>
      <c r="L95" s="33">
        <v>2486</v>
      </c>
      <c r="M95" s="33"/>
      <c r="N95" s="38">
        <f t="shared" si="3"/>
        <v>0.22886801779535343</v>
      </c>
      <c r="O95" s="34" t="s">
        <v>295</v>
      </c>
    </row>
    <row r="96" spans="1:15" x14ac:dyDescent="0.25">
      <c r="A96" s="33" t="s">
        <v>159</v>
      </c>
      <c r="B96" s="33" t="s">
        <v>100</v>
      </c>
      <c r="C96" s="33" t="s">
        <v>101</v>
      </c>
      <c r="D96" s="33" t="s">
        <v>102</v>
      </c>
      <c r="E96" s="10">
        <v>504</v>
      </c>
      <c r="F96" s="39" t="s">
        <v>103</v>
      </c>
      <c r="G96" s="12" t="s">
        <v>28</v>
      </c>
      <c r="H96" s="12" t="s">
        <v>13</v>
      </c>
      <c r="I96" s="33" t="s">
        <v>95</v>
      </c>
      <c r="J96" s="33"/>
      <c r="K96" s="33">
        <v>2721</v>
      </c>
      <c r="L96" s="33">
        <v>2356</v>
      </c>
      <c r="M96" s="33"/>
      <c r="N96" s="38">
        <f t="shared" si="3"/>
        <v>-0.13414185961043734</v>
      </c>
      <c r="O96" s="34" t="s">
        <v>295</v>
      </c>
    </row>
    <row r="97" spans="1:15" x14ac:dyDescent="0.25">
      <c r="A97" s="33" t="s">
        <v>159</v>
      </c>
      <c r="B97" s="34" t="s">
        <v>104</v>
      </c>
      <c r="C97" s="34" t="s">
        <v>105</v>
      </c>
      <c r="D97" s="34" t="s">
        <v>106</v>
      </c>
      <c r="E97" s="6">
        <v>118</v>
      </c>
      <c r="F97" s="16" t="s">
        <v>107</v>
      </c>
      <c r="G97" s="8" t="s">
        <v>28</v>
      </c>
      <c r="H97" s="8" t="s">
        <v>13</v>
      </c>
      <c r="I97" s="34" t="s">
        <v>108</v>
      </c>
      <c r="J97" s="34"/>
      <c r="K97" s="34">
        <v>882</v>
      </c>
      <c r="L97" s="34">
        <v>1341</v>
      </c>
      <c r="M97" s="34"/>
      <c r="N97" s="36">
        <f t="shared" si="3"/>
        <v>0.52040816326530615</v>
      </c>
      <c r="O97" s="34" t="s">
        <v>295</v>
      </c>
    </row>
    <row r="98" spans="1:15" x14ac:dyDescent="0.25">
      <c r="A98" s="33" t="s">
        <v>159</v>
      </c>
      <c r="B98" s="33" t="s">
        <v>109</v>
      </c>
      <c r="C98" s="33" t="s">
        <v>110</v>
      </c>
      <c r="D98" s="33" t="s">
        <v>111</v>
      </c>
      <c r="E98" s="10">
        <v>2334</v>
      </c>
      <c r="F98" s="37" t="s">
        <v>112</v>
      </c>
      <c r="G98" s="12" t="s">
        <v>28</v>
      </c>
      <c r="H98" s="12" t="s">
        <v>13</v>
      </c>
      <c r="I98" s="33" t="s">
        <v>86</v>
      </c>
      <c r="J98" s="33"/>
      <c r="K98" s="33">
        <v>940</v>
      </c>
      <c r="L98" s="33">
        <v>1924</v>
      </c>
      <c r="M98" s="33"/>
      <c r="N98" s="38">
        <f t="shared" si="3"/>
        <v>1.0468085106382978</v>
      </c>
      <c r="O98" s="34" t="s">
        <v>294</v>
      </c>
    </row>
    <row r="99" spans="1:15" x14ac:dyDescent="0.25">
      <c r="A99" s="33" t="s">
        <v>159</v>
      </c>
      <c r="B99" s="33" t="s">
        <v>113</v>
      </c>
      <c r="C99" s="33" t="s">
        <v>113</v>
      </c>
      <c r="D99" s="33" t="s">
        <v>114</v>
      </c>
      <c r="E99" s="10">
        <v>200</v>
      </c>
      <c r="F99" s="39" t="s">
        <v>115</v>
      </c>
      <c r="G99" s="12" t="s">
        <v>28</v>
      </c>
      <c r="H99" s="12" t="s">
        <v>13</v>
      </c>
      <c r="I99" s="33" t="s">
        <v>116</v>
      </c>
      <c r="J99" s="33"/>
      <c r="K99" s="33">
        <v>2446</v>
      </c>
      <c r="L99" s="33">
        <v>2292</v>
      </c>
      <c r="M99" s="33"/>
      <c r="N99" s="38">
        <f t="shared" si="3"/>
        <v>-6.2959934587080948E-2</v>
      </c>
      <c r="O99" s="34" t="s">
        <v>295</v>
      </c>
    </row>
    <row r="100" spans="1:15" x14ac:dyDescent="0.25">
      <c r="A100" s="33" t="s">
        <v>159</v>
      </c>
      <c r="B100" s="41" t="s">
        <v>176</v>
      </c>
      <c r="C100" s="33" t="s">
        <v>117</v>
      </c>
      <c r="D100" s="33" t="s">
        <v>118</v>
      </c>
      <c r="E100" s="10">
        <v>14</v>
      </c>
      <c r="F100" s="37" t="s">
        <v>119</v>
      </c>
      <c r="G100" s="12" t="s">
        <v>28</v>
      </c>
      <c r="H100" s="12" t="s">
        <v>13</v>
      </c>
      <c r="I100" s="33" t="s">
        <v>108</v>
      </c>
      <c r="J100" s="33"/>
      <c r="K100" s="33">
        <v>1605</v>
      </c>
      <c r="L100" s="33">
        <v>2161</v>
      </c>
      <c r="M100" s="33"/>
      <c r="N100" s="38">
        <f t="shared" si="3"/>
        <v>0.34641744548286607</v>
      </c>
      <c r="O100" s="34" t="s">
        <v>295</v>
      </c>
    </row>
    <row r="101" spans="1:15" x14ac:dyDescent="0.25">
      <c r="A101" s="33" t="s">
        <v>137</v>
      </c>
      <c r="B101" s="33" t="s">
        <v>120</v>
      </c>
      <c r="C101" s="33" t="s">
        <v>120</v>
      </c>
      <c r="D101" s="33" t="s">
        <v>121</v>
      </c>
      <c r="E101" s="10">
        <v>1737</v>
      </c>
      <c r="F101" s="39" t="s">
        <v>122</v>
      </c>
      <c r="G101" s="12" t="s">
        <v>12</v>
      </c>
      <c r="H101" s="12" t="s">
        <v>13</v>
      </c>
      <c r="I101" s="33" t="s">
        <v>123</v>
      </c>
      <c r="J101" s="33"/>
      <c r="K101" s="33">
        <v>221</v>
      </c>
      <c r="L101" s="33">
        <v>401</v>
      </c>
      <c r="M101" s="33"/>
      <c r="N101" s="38">
        <f t="shared" si="3"/>
        <v>0.81447963800904977</v>
      </c>
      <c r="O101" s="34" t="s">
        <v>295</v>
      </c>
    </row>
    <row r="102" spans="1:15" x14ac:dyDescent="0.25">
      <c r="A102" s="33" t="s">
        <v>137</v>
      </c>
      <c r="B102" s="33" t="s">
        <v>124</v>
      </c>
      <c r="C102" s="33" t="s">
        <v>124</v>
      </c>
      <c r="D102" s="33" t="s">
        <v>125</v>
      </c>
      <c r="E102" s="10">
        <v>2294</v>
      </c>
      <c r="F102" s="39" t="s">
        <v>126</v>
      </c>
      <c r="G102" s="12" t="s">
        <v>22</v>
      </c>
      <c r="H102" s="12" t="s">
        <v>33</v>
      </c>
      <c r="I102" s="33" t="s">
        <v>95</v>
      </c>
      <c r="J102" s="33"/>
      <c r="K102" s="33">
        <v>324</v>
      </c>
      <c r="L102" s="33">
        <v>453</v>
      </c>
      <c r="M102" s="33"/>
      <c r="N102" s="38">
        <f t="shared" si="3"/>
        <v>0.39814814814814814</v>
      </c>
      <c r="O102" s="34" t="s">
        <v>294</v>
      </c>
    </row>
    <row r="103" spans="1:15" x14ac:dyDescent="0.25">
      <c r="A103" s="33" t="s">
        <v>137</v>
      </c>
      <c r="B103" s="33" t="s">
        <v>127</v>
      </c>
      <c r="C103" s="33" t="s">
        <v>127</v>
      </c>
      <c r="D103" s="33" t="s">
        <v>128</v>
      </c>
      <c r="E103" s="10">
        <v>2312</v>
      </c>
      <c r="F103" s="39" t="s">
        <v>129</v>
      </c>
      <c r="G103" s="12" t="s">
        <v>28</v>
      </c>
      <c r="H103" s="12" t="s">
        <v>13</v>
      </c>
      <c r="I103" s="33" t="s">
        <v>130</v>
      </c>
      <c r="J103" s="33"/>
      <c r="K103" s="33">
        <v>129</v>
      </c>
      <c r="L103" s="33">
        <v>147</v>
      </c>
      <c r="M103" s="33"/>
      <c r="N103" s="38">
        <f t="shared" si="3"/>
        <v>0.13953488372093023</v>
      </c>
      <c r="O103" s="34" t="s">
        <v>294</v>
      </c>
    </row>
    <row r="105" spans="1:15" x14ac:dyDescent="0.25">
      <c r="H105" s="12"/>
    </row>
    <row r="106" spans="1:15" x14ac:dyDescent="0.25">
      <c r="H106" s="12"/>
    </row>
  </sheetData>
  <conditionalFormatting sqref="M2:M38 N41:N57 N71:N91">
    <cfRule type="cellIs" dxfId="45" priority="99" operator="lessThan">
      <formula>0</formula>
    </cfRule>
  </conditionalFormatting>
  <conditionalFormatting sqref="N39:N57 N69 N71:N91">
    <cfRule type="cellIs" dxfId="44" priority="62" operator="greaterThan">
      <formula>0</formula>
    </cfRule>
  </conditionalFormatting>
  <conditionalFormatting sqref="N58">
    <cfRule type="cellIs" dxfId="43" priority="58" operator="greaterThan">
      <formula>0</formula>
    </cfRule>
  </conditionalFormatting>
  <conditionalFormatting sqref="N58">
    <cfRule type="cellIs" dxfId="42" priority="57" operator="lessThan">
      <formula>0</formula>
    </cfRule>
  </conditionalFormatting>
  <conditionalFormatting sqref="N59">
    <cfRule type="cellIs" dxfId="41" priority="56" operator="greaterThan">
      <formula>0</formula>
    </cfRule>
  </conditionalFormatting>
  <conditionalFormatting sqref="N59">
    <cfRule type="cellIs" dxfId="40" priority="55" operator="lessThan">
      <formula>0</formula>
    </cfRule>
  </conditionalFormatting>
  <conditionalFormatting sqref="N60">
    <cfRule type="cellIs" dxfId="39" priority="54" operator="greaterThan">
      <formula>0</formula>
    </cfRule>
  </conditionalFormatting>
  <conditionalFormatting sqref="N60">
    <cfRule type="cellIs" dxfId="38" priority="53" operator="lessThan">
      <formula>0</formula>
    </cfRule>
  </conditionalFormatting>
  <conditionalFormatting sqref="N61">
    <cfRule type="cellIs" dxfId="37" priority="52" operator="greaterThan">
      <formula>0</formula>
    </cfRule>
  </conditionalFormatting>
  <conditionalFormatting sqref="N61">
    <cfRule type="cellIs" dxfId="36" priority="51" operator="lessThan">
      <formula>0</formula>
    </cfRule>
  </conditionalFormatting>
  <conditionalFormatting sqref="N62">
    <cfRule type="cellIs" dxfId="35" priority="50" operator="greaterThan">
      <formula>0</formula>
    </cfRule>
  </conditionalFormatting>
  <conditionalFormatting sqref="N62">
    <cfRule type="cellIs" dxfId="34" priority="49" operator="lessThan">
      <formula>0</formula>
    </cfRule>
  </conditionalFormatting>
  <conditionalFormatting sqref="N63">
    <cfRule type="cellIs" dxfId="33" priority="48" operator="greaterThan">
      <formula>0</formula>
    </cfRule>
  </conditionalFormatting>
  <conditionalFormatting sqref="N63">
    <cfRule type="cellIs" dxfId="32" priority="47" operator="lessThan">
      <formula>0</formula>
    </cfRule>
  </conditionalFormatting>
  <conditionalFormatting sqref="N64">
    <cfRule type="cellIs" dxfId="31" priority="46" operator="greaterThan">
      <formula>0</formula>
    </cfRule>
  </conditionalFormatting>
  <conditionalFormatting sqref="N64">
    <cfRule type="cellIs" dxfId="30" priority="45" operator="lessThan">
      <formula>0</formula>
    </cfRule>
  </conditionalFormatting>
  <conditionalFormatting sqref="N65">
    <cfRule type="cellIs" dxfId="29" priority="44" operator="greaterThan">
      <formula>0</formula>
    </cfRule>
  </conditionalFormatting>
  <conditionalFormatting sqref="N65">
    <cfRule type="cellIs" dxfId="28" priority="43" operator="lessThan">
      <formula>0</formula>
    </cfRule>
  </conditionalFormatting>
  <conditionalFormatting sqref="N66">
    <cfRule type="cellIs" dxfId="27" priority="42" operator="greaterThan">
      <formula>0</formula>
    </cfRule>
  </conditionalFormatting>
  <conditionalFormatting sqref="N66">
    <cfRule type="cellIs" dxfId="26" priority="41" operator="lessThan">
      <formula>0</formula>
    </cfRule>
  </conditionalFormatting>
  <conditionalFormatting sqref="N67">
    <cfRule type="cellIs" dxfId="25" priority="40" operator="greaterThan">
      <formula>0</formula>
    </cfRule>
  </conditionalFormatting>
  <conditionalFormatting sqref="N67">
    <cfRule type="cellIs" dxfId="24" priority="39" operator="lessThan">
      <formula>0</formula>
    </cfRule>
  </conditionalFormatting>
  <conditionalFormatting sqref="N68">
    <cfRule type="cellIs" dxfId="23" priority="30" operator="greaterThan">
      <formula>0</formula>
    </cfRule>
  </conditionalFormatting>
  <conditionalFormatting sqref="N68">
    <cfRule type="cellIs" dxfId="22" priority="29" operator="lessThan">
      <formula>0</formula>
    </cfRule>
  </conditionalFormatting>
  <conditionalFormatting sqref="N102:N103">
    <cfRule type="cellIs" dxfId="21" priority="26" operator="greaterThan">
      <formula>0</formula>
    </cfRule>
  </conditionalFormatting>
  <conditionalFormatting sqref="N69 N102:N103">
    <cfRule type="cellIs" dxfId="20" priority="25" operator="lessThan">
      <formula>0</formula>
    </cfRule>
  </conditionalFormatting>
  <conditionalFormatting sqref="N92">
    <cfRule type="cellIs" dxfId="19" priority="22" operator="greaterThan">
      <formula>0</formula>
    </cfRule>
  </conditionalFormatting>
  <conditionalFormatting sqref="N92">
    <cfRule type="cellIs" dxfId="18" priority="21" operator="lessThan">
      <formula>0</formula>
    </cfRule>
  </conditionalFormatting>
  <conditionalFormatting sqref="N93 N95">
    <cfRule type="cellIs" dxfId="17" priority="18" operator="greaterThan">
      <formula>0</formula>
    </cfRule>
  </conditionalFormatting>
  <conditionalFormatting sqref="N93 N95">
    <cfRule type="cellIs" dxfId="16" priority="17" operator="lessThan">
      <formula>0</formula>
    </cfRule>
  </conditionalFormatting>
  <conditionalFormatting sqref="N98 N100:N101">
    <cfRule type="cellIs" dxfId="15" priority="14" operator="greaterThan">
      <formula>0</formula>
    </cfRule>
  </conditionalFormatting>
  <conditionalFormatting sqref="N98 N100:N101">
    <cfRule type="cellIs" dxfId="14" priority="13" operator="lessThan">
      <formula>0</formula>
    </cfRule>
  </conditionalFormatting>
  <conditionalFormatting sqref="N97 N99">
    <cfRule type="cellIs" dxfId="13" priority="12" operator="greaterThan">
      <formula>0</formula>
    </cfRule>
  </conditionalFormatting>
  <conditionalFormatting sqref="N97 N99">
    <cfRule type="cellIs" dxfId="12" priority="11" operator="lessThan">
      <formula>0</formula>
    </cfRule>
  </conditionalFormatting>
  <conditionalFormatting sqref="N94">
    <cfRule type="cellIs" dxfId="11" priority="10" operator="greaterThan">
      <formula>0</formula>
    </cfRule>
  </conditionalFormatting>
  <conditionalFormatting sqref="N94">
    <cfRule type="cellIs" dxfId="10" priority="9" operator="lessThan">
      <formula>0</formula>
    </cfRule>
  </conditionalFormatting>
  <conditionalFormatting sqref="N70">
    <cfRule type="cellIs" dxfId="9" priority="6" operator="greaterThan">
      <formula>0</formula>
    </cfRule>
  </conditionalFormatting>
  <conditionalFormatting sqref="N70">
    <cfRule type="cellIs" dxfId="8" priority="5" operator="lessThan">
      <formula>0</formula>
    </cfRule>
  </conditionalFormatting>
  <hyperlinks>
    <hyperlink ref="F12" r:id="rId1" location="/project-detail/989" display="http://dotvgisweb/SIPTracker/ - /project-detail/989"/>
    <hyperlink ref="F13" r:id="rId2" location="/project-detail/989" display="http://dotvgisweb/SIPTracker/ - /project-detail/989"/>
    <hyperlink ref="F14" r:id="rId3" location="/project-detail/989" display="http://dotvgisweb/SIPTracker/ - /project-detail/989"/>
    <hyperlink ref="F17" r:id="rId4" location="/project-detail/989/treatment-detail/2431"/>
    <hyperlink ref="F2" r:id="rId5" location="/project-detail/946/treatment-detail/2149" display="http://dotvgisweb/SIPTracker/ - /project-detail/946/treatment-detail/2149"/>
    <hyperlink ref="F3" r:id="rId6" location="/project-detail/946/treatment-detail/2149" display="http://dotvgisweb/SIPTracker/ - /project-detail/946/treatment-detail/2149"/>
    <hyperlink ref="F4" r:id="rId7" location="/project-detail/981/treatment-detail/2397" display="http://dotvgisweb/SIPTracker/ - /project-detail/981/treatment-detail/2397"/>
    <hyperlink ref="F5" r:id="rId8" location="/project-detail/987/treatment-detail/2419" display="http://dotvgisweb/SIPTracker/ - /project-detail/987/treatment-detail/2419"/>
    <hyperlink ref="F6" r:id="rId9" location="/project-detail/956/treatment-detail/2215" display="http://dotvgisweb/SIPTracker/ - /project-detail/956/treatment-detail/2215"/>
    <hyperlink ref="F7" r:id="rId10" location="/project-detail/956/treatment-detail/2215" display="http://dotvgisweb/SIPTracker/ - /project-detail/956/treatment-detail/2215"/>
    <hyperlink ref="F15" r:id="rId11" location="/project-detail/989/treatment-detail/2427" display="http://dotvgisweb/SIPTracker/ - /project-detail/989/treatment-detail/2427"/>
    <hyperlink ref="F16" r:id="rId12" location="/project-detail/989/treatment-detail/2427" display="http://dotvgisweb/SIPTracker/ - /project-detail/989/treatment-detail/2427"/>
    <hyperlink ref="F8" r:id="rId13" location="/project-detail/989/treatment-detail/2426"/>
    <hyperlink ref="F9" r:id="rId14" location="/project-detail/989/treatment-detail/2426" display="http://dotvgisweb/SIPTracker/ - /project-detail/989/treatment-detail/2426"/>
    <hyperlink ref="F10" r:id="rId15" location="/project-detail/989/treatment-detail/2426" display="http://dotvgisweb/SIPTracker/ - /project-detail/989/treatment-detail/2426"/>
    <hyperlink ref="F11" r:id="rId16" location="/project-detail/989/treatment-detail/2426" display="http://dotvgisweb/SIPTracker/ - /project-detail/989/treatment-detail/2426"/>
    <hyperlink ref="F18" r:id="rId17" location="/project-detail/989/treatment-detail/2431"/>
    <hyperlink ref="F19" r:id="rId18" location="/project-detail/989/treatment-detail/2431"/>
    <hyperlink ref="F20" r:id="rId19" location="/project-detail/988/treatment-detail/2421" display="http://dotvgisweb/SIPTracker/ - /project-detail/988/treatment-detail/2421"/>
    <hyperlink ref="F21" r:id="rId20" location="/project-detail/988/treatment-detail/2421" display="http://dotvgisweb/SIPTracker/ - /project-detail/988/treatment-detail/2421"/>
    <hyperlink ref="F22" r:id="rId21" location="/project-detail/1151/treatment-detail/4266" display="http://dotvgisweb/SIPTracker/ - /project-detail/1151/treatment-detail/4266"/>
    <hyperlink ref="F23" r:id="rId22" location="/project-detail/1151/treatment-detail/4266" display="http://dotvgisweb/SIPTracker/ - /project-detail/1151/treatment-detail/4266"/>
    <hyperlink ref="F24" r:id="rId23" location="/project-detail/1316/treatment-detail/5044" display="http://dotvgisweb/SIPTracker/ - /project-detail/1316/treatment-detail/5044"/>
    <hyperlink ref="F25" r:id="rId24" location="/project-detail/1316/treatment-detail/5044" display="http://dotvgisweb/SIPTracker/ - /project-detail/1316/treatment-detail/5044"/>
    <hyperlink ref="F26" r:id="rId25" location="/project-detail/990/treatment-detail/2508" display="http://dotvgisweb/SIPTracker/ - /project-detail/990/treatment-detail/2508"/>
    <hyperlink ref="F27" r:id="rId26" location="/project-detail/990/treatment-detail/2508" display="http://dotvgisweb/SIPTracker/ - /project-detail/990/treatment-detail/2508"/>
    <hyperlink ref="F28" r:id="rId27" location="/project-detail/990/treatment-detail/2508" display="http://dotvgisweb/SIPTracker/ - /project-detail/990/treatment-detail/2508"/>
    <hyperlink ref="F29" r:id="rId28" location="/project-detail/1000/treatment-detail/2457" display="http://dotvgisweb/SIPTracker/ - /project-detail/1000/treatment-detail/2457"/>
    <hyperlink ref="F30" r:id="rId29" location="/project-detail/1000/treatment-detail/2457" display="http://dotvgisweb/SIPTracker/ - /project-detail/1000/treatment-detail/2457"/>
    <hyperlink ref="F31" r:id="rId30" location="/project-detail/1000/treatment-detail/2457" display="http://dotvgisweb/SIPTracker/ - /project-detail/1000/treatment-detail/2457"/>
    <hyperlink ref="F33" r:id="rId31" location="/project-detail/678/treatment-detail/677" display="http://dotvgisweb/SipTracker/ - /project-detail/678/treatment-detail/677"/>
    <hyperlink ref="F32" r:id="rId32" location="/project-detail/678/treatment-detail/681" display="http://dotvgisweb/SIPTracker/ - /project-detail/678/treatment-detail/681"/>
    <hyperlink ref="F34" r:id="rId33" location="/project-detail/947/treatment-detail/2155" display="http://dotvgisweb/SIPTracker/ - /project-detail/947/treatment-detail/2155"/>
    <hyperlink ref="F35" r:id="rId34" location="/project-detail/1227/treatment-detail/3831" display="http://dotvgisweb/SIPTracker/ - /project-detail/1227/treatment-detail/3831"/>
    <hyperlink ref="F36" r:id="rId35" location="/project-detail/1227/treatment-detail/3831" display="http://dotvgisweb/SIPTracker/ - /project-detail/1227/treatment-detail/3831"/>
    <hyperlink ref="F37" r:id="rId36" location="/project-detail/945/treatment-detail/2147" display="http://dotvgisweb/SIPTracker/ - /project-detail/945/treatment-detail/2147"/>
    <hyperlink ref="F38" r:id="rId37" location="/project-detail/945/treatment-detail/2147" display="http://dotvgisweb/SIPTracker/ - /project-detail/945/treatment-detail/2147"/>
    <hyperlink ref="F39" r:id="rId38" location="/project-detail/954/treatment-detail/2214" display="http://dotvgisweb/SIPTracker/ - /project-detail/954/treatment-detail/2214"/>
    <hyperlink ref="F41" r:id="rId39" location="/project-detail/1229/treatment-detail/3839" display="http://dotvgisweb/SIPTracker/ - /project-detail/1229/treatment-detail/3839"/>
    <hyperlink ref="F42" r:id="rId40" location="/project-detail/952/treatment-detail/2199" display="http://dotvgisweb/SIPTracker/ - /project-detail/952/treatment-detail/2199"/>
    <hyperlink ref="F43" r:id="rId41" location="/project-detail/957/treatment-detail/2227" display="http://dotvgisweb/SIPTracker/ - /project-detail/957/treatment-detail/2227"/>
    <hyperlink ref="F44" r:id="rId42" location="/project-detail/1000/treatment-detail/2457" display="http://dotvgisweb/SIPTracker/ - /project-detail/1000/treatment-detail/2457"/>
    <hyperlink ref="F45" r:id="rId43" location="/project-detail/680/treatment-detail/687" display="http://dotvgisweb/SIPTracker/ - /project-detail/680/treatment-detail/687"/>
    <hyperlink ref="F49" r:id="rId44" location="/project-detail/680/treatment-detail/687" display="http://dotvgisweb/SIPTracker/ - /project-detail/680/treatment-detail/687"/>
    <hyperlink ref="F50" r:id="rId45" location="/project-detail/940/treatment-detail/2112" display="http://dotvgisweb/SIPTracker/ - /project-detail/940/treatment-detail/2112"/>
    <hyperlink ref="F51" r:id="rId46" location="/project-detail/940/treatment-detail/2113" display="http://dotvgisweb/SIPTracker/ - /project-detail/940/treatment-detail/2113"/>
    <hyperlink ref="F52" r:id="rId47" location="/project-detail/1320/treatment-detail/5087" display="http://dotvgisweb/SIPTracker/ - /project-detail/1320/treatment-detail/5087"/>
    <hyperlink ref="F53" r:id="rId48" location="/project-detail/1320/treatment-detail/5087" display="http://dotvgisweb/SIPTracker/ - /project-detail/1320/treatment-detail/5087"/>
    <hyperlink ref="F54" r:id="rId49" location="/project-detail/853/treatment-detail/1685" display="http://dotvgisweb/SIPTracker/ - /project-detail/853/treatment-detail/1685"/>
    <hyperlink ref="F55" r:id="rId50" location="/project-detail/853/treatment-detail/1685" display="http://dotvgisweb/SIPTracker/ - /project-detail/853/treatment-detail/1685"/>
    <hyperlink ref="F56" r:id="rId51" location="/project-detail/853/treatment-detail/1685" display="http://dotvgisweb/SIPTracker/ - /project-detail/853/treatment-detail/1685"/>
    <hyperlink ref="F57" r:id="rId52" location="/project-detail/1027/treatment-detail/2561" display="http://dotvgisweb/SIPTracker/ - /project-detail/1027/treatment-detail/2561"/>
    <hyperlink ref="F58" r:id="rId53" location="/project-detail/686/treatment-detail/870" display="http://dotvgisweb/SIPTracker/ - /project-detail/686/treatment-detail/870"/>
    <hyperlink ref="F61" r:id="rId54" location="/project-detail/974/treatment-detail/2340" display="http://dotvgisweb/SIPTracker/ - /project-detail/974/treatment-detail/2340"/>
    <hyperlink ref="F63" r:id="rId55" location="/project-detail/974/treatment-detail/2338" display="http://dotvgisweb/SIPTracker/ - /project-detail/974/treatment-detail/2338"/>
    <hyperlink ref="F62" r:id="rId56" location="/project-detail/974/treatment-detail/2340"/>
    <hyperlink ref="F64" r:id="rId57" location="/project-detail/974/treatment-detail/2341" display="http://dotvgisweb/SIPTracker/ - /project-detail/974/treatment-detail/2341"/>
    <hyperlink ref="F65" r:id="rId58" location="/project-detail/974/treatment-detail/2338" display="http://dotvgisweb/SIPTracker/ - /project-detail/974/treatment-detail/2338"/>
    <hyperlink ref="F66" r:id="rId59" location="/project-detail/974/treatment-detail/2338" display="http://dotvgisweb/SIPTracker/ - /project-detail/974/treatment-detail/2338"/>
    <hyperlink ref="F67" r:id="rId60" location="/project-detail/1132/treatment-detail/4184" display="http://dotvgisweb/SIPTracker/ - /project-detail/1132/treatment-detail/4184"/>
    <hyperlink ref="F46" r:id="rId61" location="/project-detail/680/treatment-detail/688" display="http://dotvgisweb/SIPTracker/ - /project-detail/680/treatment-detail/688"/>
    <hyperlink ref="F47" r:id="rId62" location="/project-detail/680/treatment-detail/686" display="http://dotvgisweb/SipTracker/ - /project-detail/680/treatment-detail/686"/>
    <hyperlink ref="F48" r:id="rId63" location="/project-detail/680/treatment-detail/686" display="http://dotvgisweb/SipTracker/ - /project-detail/680/treatment-detail/686"/>
    <hyperlink ref="F68" r:id="rId64" location="/project-detail/1316/treatment-detail/5044" display="http://dotvgisweb/SIPTracker/ - /project-detail/1316/treatment-detail/5044"/>
    <hyperlink ref="F60" r:id="rId65" location="/project-detail/679/treatment-detail/683" display="http://dotvgisweb/SIPTracker/ - /project-detail/679/treatment-detail/683"/>
    <hyperlink ref="F73" r:id="rId66" location="/project-detail/700/treatment-detail/784" display="http://dotvgisweb/SIPTracker/ - /project-detail/700/treatment-detail/784"/>
    <hyperlink ref="F69" r:id="rId67" location="/project-detail/708/treatment-detail/862" display="http://dotvgisweb/SIPTracker/ - /project-detail/708/treatment-detail/862"/>
    <hyperlink ref="F71" r:id="rId68" location="/project-detail/708/treatment-detail/861" display="http://dotvgisweb/SIPTracker/ - /project-detail/708/treatment-detail/861"/>
    <hyperlink ref="F70" r:id="rId69" location="/project-detail/708/treatment-detail/861" display="http://dotvgisweb/SIPTracker/ - /project-detail/708/treatment-detail/861"/>
    <hyperlink ref="F74" r:id="rId70" location="/project-detail/699/treatment-detail/780" display="http://dotvgisweb/SIPTracker/ - /project-detail/699/treatment-detail/780"/>
    <hyperlink ref="F75" r:id="rId71" location="/project-detail/673/treatment-detail/642" display="http://dotvgisweb/SIPTracker/ - /project-detail/673/treatment-detail/642"/>
    <hyperlink ref="F77" r:id="rId72" location="/project-detail/722/treatment-detail/867" display="http://dotvgisweb/SIPTracker/ - /project-detail/722/treatment-detail/867"/>
    <hyperlink ref="F78" r:id="rId73" location="/project-detail/673/treatment-detail/642" display="http://dotvgisweb/SIPTracker/ - /project-detail/673/treatment-detail/642"/>
    <hyperlink ref="F79" r:id="rId74" location="/project-detail/662/treatment-detail/1194" display="http://dotvgisweb/SIPTracker/ - /project-detail/662/treatment-detail/1194"/>
    <hyperlink ref="F81" r:id="rId75" location="/project-detail/758/treatment-detail/1209" display="http://dotvgisweb/SIPTracker/ - /project-detail/758/treatment-detail/1209"/>
    <hyperlink ref="F80" r:id="rId76" location="/project-detail/758/treatment-detail/1207" display="http://dotvgisweb/SIPTracker/ - /project-detail/758/treatment-detail/1207"/>
    <hyperlink ref="F82" r:id="rId77" location="/project-detail/612/treatment-detail/432" display="http://dotvgisweb/SIPTracker/ - /project-detail/612/treatment-detail/432"/>
    <hyperlink ref="F83" r:id="rId78" location="/project-detail/612/treatment-detail/436" display="http://dotvgisweb/SIPTracker/ - /project-detail/612/treatment-detail/436"/>
    <hyperlink ref="F84" r:id="rId79" location="/project-detail/707/treatment-detail/855" display="http://dotvgisweb/SIPTracker/ - /project-detail/707/treatment-detail/855"/>
    <hyperlink ref="F85" r:id="rId80" location="/project-detail/707/treatment-detail/855" display="http://dotvgisweb/SIPTracker/ - /project-detail/707/treatment-detail/855"/>
    <hyperlink ref="F86" r:id="rId81" location="/project-detail/707/treatment-detail/855" display="http://dotvgisweb/SIPTracker/ - /project-detail/707/treatment-detail/855"/>
    <hyperlink ref="F87" r:id="rId82" location="/project-detail/707/treatment-detail/855" display="http://dotvgisweb/SIPTracker/ - /project-detail/707/treatment-detail/855"/>
    <hyperlink ref="F88" r:id="rId83" location="/project-detail/707/treatment-detail/855" display="http://dotvgisweb/SIPTracker/ - /project-detail/707/treatment-detail/855"/>
    <hyperlink ref="F89" r:id="rId84" location="/project-detail/707/treatment-detail/855" display="http://dotvgisweb/SIPTracker/ - /project-detail/707/treatment-detail/855"/>
    <hyperlink ref="F90" r:id="rId85" location="/project-detail/707/treatment-detail/855" display="http://dotvgisweb/SIPTracker/ - /project-detail/707/treatment-detail/855"/>
    <hyperlink ref="F91" r:id="rId86" location="/project-detail/707/treatment-detail/855" display="http://dotvgisweb/SIPTracker/ - /project-detail/707/treatment-detail/855"/>
    <hyperlink ref="F93" r:id="rId87" location="/project-detail/753/treatment-detail/1102" display="http://dotvgisweb/SIPTracker/ - /project-detail/753/treatment-detail/1102"/>
    <hyperlink ref="F92" r:id="rId88" location="/project-detail/992/treatment-detail/2435" display="http://dotvgisweb/SIPTracker/ - /project-detail/992/treatment-detail/2435"/>
    <hyperlink ref="F98" r:id="rId89" location="/project-detail/937/treatment-detail/5008" display="http://dotvgisweb/SIPTracker/ - /project-detail/937/treatment-detail/5008"/>
    <hyperlink ref="F100" r:id="rId90" location="/project-detail/1274/treatment-detail/4767" display="http://dotvgisweb/SIPTracker/ - /project-detail/1274/treatment-detail/4767"/>
    <hyperlink ref="F96" r:id="rId91" location="/project-detail/587/treatment-detail/306" display="http://dotvgisweb/SIPTracker/ - /project-detail/587/treatment-detail/306"/>
    <hyperlink ref="F99" r:id="rId92" location="/project-detail/1273/treatment-detail/4763" display="http://dotvgisweb/SIPTracker/ - /project-detail/1273/treatment-detail/4763"/>
    <hyperlink ref="F94" r:id="rId93" location="/project-detail/1454/treatment-detail/5465" display="http://dotvgisweb/SIPTracker/ - /project-detail/1454/treatment-detail/5465"/>
    <hyperlink ref="F101" r:id="rId94" location="/project-detail/1284/treatment-detail/4823" display="http://dotvgisweb/SIPTracker/ - /project-detail/1284/treatment-detail/4823"/>
    <hyperlink ref="F102" r:id="rId95" location="/project-detail/813/treatment-detail/1517" display="http://dotvgisweb/SIPTracker/ - /project-detail/813/treatment-detail/1517"/>
    <hyperlink ref="F103" r:id="rId96" location="/project-detail/590/treatment-detail/314" display="http://dotvgisweb/SIPTracker/ - /project-detail/590/treatment-detail/314"/>
    <hyperlink ref="F72" r:id="rId97" location="/project-detail/1285/treatment-detail/4832" display="http://dotvgisweb/SIPTracker/ - /project-detail/1285/treatment-detail/4832"/>
    <hyperlink ref="F76" r:id="rId98" location="/project-detail/673/treatment-detail/642" display="http://dotvgisweb/SIPTracker/ - /project-detail/673/treatment-detail/642"/>
    <hyperlink ref="F97" r:id="rId99" location="/project-detail/1136/treatment-detail/42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78"/>
  <sheetViews>
    <sheetView workbookViewId="0">
      <selection activeCell="I16" sqref="I16:L16"/>
    </sheetView>
  </sheetViews>
  <sheetFormatPr defaultRowHeight="15" x14ac:dyDescent="0.25"/>
  <cols>
    <col min="9" max="9" width="15.140625" customWidth="1"/>
    <col min="10" max="10" width="10.7109375" bestFit="1" customWidth="1"/>
  </cols>
  <sheetData>
    <row r="1" spans="1:96" x14ac:dyDescent="0.25">
      <c r="A1" s="3" t="s">
        <v>0</v>
      </c>
      <c r="B1" s="3" t="s">
        <v>1</v>
      </c>
      <c r="C1" s="3" t="s">
        <v>2</v>
      </c>
      <c r="D1" s="3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30" t="s">
        <v>287</v>
      </c>
      <c r="J1" s="3" t="s">
        <v>288</v>
      </c>
      <c r="K1" s="3" t="s">
        <v>289</v>
      </c>
      <c r="L1" s="3" t="s">
        <v>290</v>
      </c>
      <c r="M1" s="31" t="s">
        <v>291</v>
      </c>
      <c r="N1" s="3" t="s">
        <v>292</v>
      </c>
      <c r="O1" s="24" t="s">
        <v>293</v>
      </c>
    </row>
    <row r="2" spans="1:96" x14ac:dyDescent="0.25">
      <c r="A2" s="17" t="s">
        <v>132</v>
      </c>
      <c r="B2" s="17" t="s">
        <v>238</v>
      </c>
      <c r="C2" s="17" t="s">
        <v>238</v>
      </c>
      <c r="D2" s="17" t="s">
        <v>239</v>
      </c>
      <c r="E2" s="17">
        <v>2411</v>
      </c>
      <c r="F2" s="19" t="s">
        <v>240</v>
      </c>
      <c r="G2" s="17" t="s">
        <v>241</v>
      </c>
      <c r="H2" s="17" t="s">
        <v>18</v>
      </c>
      <c r="I2" s="27">
        <v>41774</v>
      </c>
      <c r="J2" s="27">
        <v>42509</v>
      </c>
      <c r="K2" s="17">
        <f>SUMIF('complete counts'!$E$2:$E$103,'complete unique counts'!E2,'complete counts'!$K$2:$K$103)</f>
        <v>110</v>
      </c>
      <c r="L2" s="17">
        <f>SUMIF('complete counts'!$E$2:$E$103,'complete unique counts'!E2,'complete counts'!$L$2:$L$103)</f>
        <v>266</v>
      </c>
      <c r="M2" s="28">
        <f t="shared" ref="M2:M24" si="0">L2-K2</f>
        <v>156</v>
      </c>
      <c r="N2" s="20">
        <f>(L2/K2)-1</f>
        <v>1.418181818181818</v>
      </c>
      <c r="O2" s="17" t="s">
        <v>294</v>
      </c>
      <c r="R2" s="17">
        <v>2411</v>
      </c>
      <c r="S2" t="str">
        <f>+CONCATENATE(R2,",")</f>
        <v>2411,</v>
      </c>
      <c r="T2" t="s">
        <v>2751</v>
      </c>
      <c r="U2" t="s">
        <v>2752</v>
      </c>
      <c r="V2" t="s">
        <v>2753</v>
      </c>
      <c r="W2" t="s">
        <v>2754</v>
      </c>
      <c r="X2" t="s">
        <v>2755</v>
      </c>
      <c r="Y2" t="s">
        <v>2756</v>
      </c>
      <c r="Z2" t="s">
        <v>2757</v>
      </c>
      <c r="AA2" t="s">
        <v>2758</v>
      </c>
      <c r="AB2" t="s">
        <v>2759</v>
      </c>
      <c r="AC2" t="s">
        <v>2760</v>
      </c>
      <c r="AD2" t="s">
        <v>2761</v>
      </c>
      <c r="AE2" t="s">
        <v>2762</v>
      </c>
      <c r="AF2" t="s">
        <v>2763</v>
      </c>
      <c r="AG2" t="s">
        <v>2764</v>
      </c>
      <c r="AH2" t="s">
        <v>2765</v>
      </c>
      <c r="AI2" t="s">
        <v>2766</v>
      </c>
      <c r="AJ2" t="s">
        <v>2767</v>
      </c>
      <c r="AK2" t="s">
        <v>2768</v>
      </c>
      <c r="AL2" t="s">
        <v>2769</v>
      </c>
      <c r="AM2" t="s">
        <v>2770</v>
      </c>
      <c r="AN2" t="s">
        <v>2771</v>
      </c>
      <c r="AO2" t="s">
        <v>2772</v>
      </c>
      <c r="AP2" t="s">
        <v>2773</v>
      </c>
      <c r="AQ2" t="s">
        <v>2774</v>
      </c>
      <c r="AR2" t="s">
        <v>2775</v>
      </c>
      <c r="AS2" t="s">
        <v>2776</v>
      </c>
      <c r="AT2" t="s">
        <v>2777</v>
      </c>
      <c r="AU2" t="s">
        <v>2778</v>
      </c>
      <c r="AV2" t="s">
        <v>2779</v>
      </c>
      <c r="AW2" t="s">
        <v>2780</v>
      </c>
      <c r="AX2" t="s">
        <v>2781</v>
      </c>
      <c r="AY2" t="s">
        <v>2782</v>
      </c>
      <c r="AZ2" t="s">
        <v>2783</v>
      </c>
      <c r="BA2" t="s">
        <v>2784</v>
      </c>
      <c r="BB2" t="s">
        <v>2785</v>
      </c>
      <c r="BC2" t="s">
        <v>2786</v>
      </c>
      <c r="BD2" t="s">
        <v>2787</v>
      </c>
      <c r="BE2" t="s">
        <v>2788</v>
      </c>
      <c r="BG2" t="s">
        <v>2789</v>
      </c>
      <c r="BH2" t="s">
        <v>2790</v>
      </c>
      <c r="BI2" t="s">
        <v>2791</v>
      </c>
      <c r="BJ2" t="s">
        <v>2792</v>
      </c>
      <c r="BK2" t="s">
        <v>2793</v>
      </c>
      <c r="BL2" t="s">
        <v>2794</v>
      </c>
      <c r="BM2" t="s">
        <v>2795</v>
      </c>
      <c r="BN2" t="s">
        <v>2796</v>
      </c>
      <c r="BO2" t="s">
        <v>2797</v>
      </c>
      <c r="BP2" t="s">
        <v>2798</v>
      </c>
      <c r="BQ2" t="s">
        <v>2799</v>
      </c>
      <c r="BR2" t="s">
        <v>2800</v>
      </c>
      <c r="BS2" t="s">
        <v>2801</v>
      </c>
      <c r="BT2" t="s">
        <v>2802</v>
      </c>
      <c r="BU2" t="s">
        <v>2803</v>
      </c>
      <c r="BV2" t="s">
        <v>2804</v>
      </c>
      <c r="BW2" t="s">
        <v>2805</v>
      </c>
      <c r="BX2" t="s">
        <v>2806</v>
      </c>
      <c r="BY2" t="s">
        <v>2807</v>
      </c>
      <c r="BZ2" t="s">
        <v>2808</v>
      </c>
      <c r="CA2" t="s">
        <v>2809</v>
      </c>
      <c r="CB2" t="s">
        <v>2810</v>
      </c>
      <c r="CC2" t="s">
        <v>2811</v>
      </c>
      <c r="CD2" t="s">
        <v>2812</v>
      </c>
      <c r="CE2" t="s">
        <v>2813</v>
      </c>
      <c r="CF2" t="s">
        <v>2814</v>
      </c>
      <c r="CG2" t="s">
        <v>2815</v>
      </c>
      <c r="CH2" t="s">
        <v>2816</v>
      </c>
      <c r="CI2" t="s">
        <v>2817</v>
      </c>
      <c r="CJ2" t="s">
        <v>2818</v>
      </c>
      <c r="CK2" t="s">
        <v>2819</v>
      </c>
      <c r="CL2" t="s">
        <v>2820</v>
      </c>
      <c r="CM2" t="s">
        <v>2821</v>
      </c>
      <c r="CN2" t="s">
        <v>2822</v>
      </c>
      <c r="CO2" t="s">
        <v>2823</v>
      </c>
      <c r="CP2" t="s">
        <v>2824</v>
      </c>
      <c r="CQ2" t="s">
        <v>2825</v>
      </c>
      <c r="CR2" t="s">
        <v>2826</v>
      </c>
    </row>
    <row r="3" spans="1:96" x14ac:dyDescent="0.25">
      <c r="A3" s="17" t="s">
        <v>132</v>
      </c>
      <c r="B3" s="17" t="s">
        <v>238</v>
      </c>
      <c r="C3" s="17" t="s">
        <v>238</v>
      </c>
      <c r="D3" s="17" t="s">
        <v>242</v>
      </c>
      <c r="E3" s="17">
        <v>1180</v>
      </c>
      <c r="F3" s="19" t="s">
        <v>240</v>
      </c>
      <c r="G3" s="17" t="s">
        <v>22</v>
      </c>
      <c r="H3" s="17" t="s">
        <v>33</v>
      </c>
      <c r="I3" s="27">
        <v>41774</v>
      </c>
      <c r="J3" s="27">
        <v>42509</v>
      </c>
      <c r="K3" s="17">
        <f>SUMIF('complete counts'!$E$2:$E$103,'complete unique counts'!E3,'complete counts'!$K$2:$K$103)</f>
        <v>272</v>
      </c>
      <c r="L3" s="17">
        <f>SUMIF('complete counts'!$E$2:$E$103,'complete unique counts'!E3,'complete counts'!$L$2:$L$103)</f>
        <v>427</v>
      </c>
      <c r="M3" s="28">
        <f t="shared" si="0"/>
        <v>155</v>
      </c>
      <c r="N3" s="20">
        <f t="shared" ref="N3:N66" si="1">(L3/K3)-1</f>
        <v>0.56985294117647056</v>
      </c>
      <c r="O3" s="17" t="s">
        <v>294</v>
      </c>
      <c r="R3" s="17">
        <v>1180</v>
      </c>
      <c r="S3" t="str">
        <f t="shared" ref="S3:S66" si="2">+CONCATENATE(R3,",")</f>
        <v>1180,</v>
      </c>
    </row>
    <row r="4" spans="1:96" x14ac:dyDescent="0.25">
      <c r="A4" s="17" t="s">
        <v>132</v>
      </c>
      <c r="B4" s="17" t="s">
        <v>243</v>
      </c>
      <c r="C4" s="17" t="s">
        <v>244</v>
      </c>
      <c r="D4" s="17" t="s">
        <v>245</v>
      </c>
      <c r="E4" s="17">
        <v>1361</v>
      </c>
      <c r="F4" s="19" t="s">
        <v>246</v>
      </c>
      <c r="G4" s="17" t="s">
        <v>28</v>
      </c>
      <c r="H4" s="17" t="s">
        <v>13</v>
      </c>
      <c r="I4" s="27">
        <v>41793</v>
      </c>
      <c r="J4" s="27">
        <v>42206</v>
      </c>
      <c r="K4" s="17">
        <f>SUMIF('complete counts'!$E$2:$E$103,'complete unique counts'!E4,'complete counts'!$K$2:$K$103)</f>
        <v>51</v>
      </c>
      <c r="L4" s="17">
        <f>SUMIF('complete counts'!$E$2:$E$103,'complete unique counts'!E4,'complete counts'!$L$2:$L$103)</f>
        <v>140</v>
      </c>
      <c r="M4" s="28">
        <f t="shared" si="0"/>
        <v>89</v>
      </c>
      <c r="N4" s="20">
        <f t="shared" si="1"/>
        <v>1.7450980392156863</v>
      </c>
      <c r="O4" s="17" t="s">
        <v>294</v>
      </c>
      <c r="R4" s="17">
        <v>1361</v>
      </c>
      <c r="S4" t="str">
        <f t="shared" si="2"/>
        <v>1361,</v>
      </c>
    </row>
    <row r="5" spans="1:96" x14ac:dyDescent="0.25">
      <c r="A5" s="17" t="s">
        <v>159</v>
      </c>
      <c r="B5" s="17" t="s">
        <v>247</v>
      </c>
      <c r="C5" s="17" t="s">
        <v>248</v>
      </c>
      <c r="D5" s="17" t="s">
        <v>249</v>
      </c>
      <c r="E5" s="17">
        <v>41</v>
      </c>
      <c r="F5" s="19" t="s">
        <v>250</v>
      </c>
      <c r="G5" s="17" t="s">
        <v>28</v>
      </c>
      <c r="H5" s="17" t="s">
        <v>13</v>
      </c>
      <c r="I5" s="27">
        <v>41738</v>
      </c>
      <c r="J5" s="27">
        <v>42546</v>
      </c>
      <c r="K5" s="17">
        <f>SUMIF('complete counts'!$E$2:$E$103,'complete unique counts'!E5,'complete counts'!$K$2:$K$103)</f>
        <v>1697</v>
      </c>
      <c r="L5" s="17">
        <f>SUMIF('complete counts'!$E$2:$E$103,'complete unique counts'!E5,'complete counts'!$L$2:$L$103)</f>
        <v>2327</v>
      </c>
      <c r="M5" s="28">
        <f t="shared" si="0"/>
        <v>630</v>
      </c>
      <c r="N5" s="20">
        <f t="shared" si="1"/>
        <v>0.37124337065409541</v>
      </c>
      <c r="O5" s="17" t="s">
        <v>295</v>
      </c>
      <c r="R5" s="17">
        <v>41</v>
      </c>
      <c r="S5" t="str">
        <f t="shared" si="2"/>
        <v>41,</v>
      </c>
    </row>
    <row r="6" spans="1:96" x14ac:dyDescent="0.25">
      <c r="A6" s="17" t="s">
        <v>159</v>
      </c>
      <c r="B6" s="17" t="s">
        <v>251</v>
      </c>
      <c r="C6" s="17" t="s">
        <v>252</v>
      </c>
      <c r="D6" s="17" t="s">
        <v>253</v>
      </c>
      <c r="E6" s="17">
        <v>406</v>
      </c>
      <c r="F6" s="19" t="s">
        <v>254</v>
      </c>
      <c r="G6" s="17" t="s">
        <v>28</v>
      </c>
      <c r="H6" s="17" t="s">
        <v>13</v>
      </c>
      <c r="I6" s="27">
        <v>41527</v>
      </c>
      <c r="J6" s="27">
        <v>42241</v>
      </c>
      <c r="K6" s="17">
        <f>SUMIF('complete counts'!$E$2:$E$103,'complete unique counts'!E6,'complete counts'!$K$2:$K$103)</f>
        <v>824</v>
      </c>
      <c r="L6" s="17">
        <f>SUMIF('complete counts'!$E$2:$E$103,'complete unique counts'!E6,'complete counts'!$L$2:$L$103)</f>
        <v>886</v>
      </c>
      <c r="M6" s="28">
        <f t="shared" si="0"/>
        <v>62</v>
      </c>
      <c r="N6" s="20">
        <f t="shared" si="1"/>
        <v>7.5242718446602019E-2</v>
      </c>
      <c r="O6" s="17" t="s">
        <v>295</v>
      </c>
      <c r="R6" s="17">
        <v>406</v>
      </c>
      <c r="S6" t="str">
        <f t="shared" si="2"/>
        <v>406,</v>
      </c>
      <c r="U6" s="17"/>
    </row>
    <row r="7" spans="1:96" x14ac:dyDescent="0.25">
      <c r="A7" s="17" t="s">
        <v>159</v>
      </c>
      <c r="B7" s="17" t="s">
        <v>255</v>
      </c>
      <c r="C7" s="17" t="s">
        <v>252</v>
      </c>
      <c r="D7" s="17" t="s">
        <v>256</v>
      </c>
      <c r="E7" s="17">
        <v>405</v>
      </c>
      <c r="F7" s="19" t="s">
        <v>254</v>
      </c>
      <c r="G7" s="17" t="s">
        <v>28</v>
      </c>
      <c r="H7" s="17" t="s">
        <v>13</v>
      </c>
      <c r="I7" s="27">
        <v>41566</v>
      </c>
      <c r="J7" s="27">
        <v>42238</v>
      </c>
      <c r="K7" s="17">
        <f>SUMIF('complete counts'!$E$2:$E$103,'complete unique counts'!E7,'complete counts'!$K$2:$K$103)</f>
        <v>1529</v>
      </c>
      <c r="L7" s="17">
        <f>SUMIF('complete counts'!$E$2:$E$103,'complete unique counts'!E7,'complete counts'!$L$2:$L$103)</f>
        <v>1315</v>
      </c>
      <c r="M7" s="28">
        <f t="shared" si="0"/>
        <v>-214</v>
      </c>
      <c r="N7" s="20">
        <f t="shared" si="1"/>
        <v>-0.1399607586657946</v>
      </c>
      <c r="O7" s="17" t="s">
        <v>295</v>
      </c>
      <c r="R7" s="17">
        <v>405</v>
      </c>
      <c r="S7" t="str">
        <f t="shared" si="2"/>
        <v>405,</v>
      </c>
      <c r="U7" s="17"/>
    </row>
    <row r="8" spans="1:96" x14ac:dyDescent="0.25">
      <c r="A8" s="17" t="s">
        <v>137</v>
      </c>
      <c r="B8" s="17" t="s">
        <v>257</v>
      </c>
      <c r="C8" s="17" t="s">
        <v>296</v>
      </c>
      <c r="D8" s="17" t="s">
        <v>297</v>
      </c>
      <c r="E8" s="17">
        <v>1559</v>
      </c>
      <c r="F8" s="19" t="s">
        <v>298</v>
      </c>
      <c r="G8" s="17" t="s">
        <v>17</v>
      </c>
      <c r="H8" s="17" t="s">
        <v>18</v>
      </c>
      <c r="I8" s="27">
        <v>41088</v>
      </c>
      <c r="J8" s="27">
        <v>42536</v>
      </c>
      <c r="K8" s="17">
        <f>SUMIF('complete counts'!$E$2:$E$103,'complete unique counts'!E8,'complete counts'!$K$2:$K$103)</f>
        <v>400</v>
      </c>
      <c r="L8" s="17">
        <f>SUMIF('complete counts'!$E$2:$E$103,'complete unique counts'!E8,'complete counts'!$L$2:$L$103)</f>
        <v>407</v>
      </c>
      <c r="M8" s="28">
        <f t="shared" si="0"/>
        <v>7</v>
      </c>
      <c r="N8" s="20">
        <f t="shared" si="1"/>
        <v>1.7500000000000071E-2</v>
      </c>
      <c r="O8" s="17" t="s">
        <v>294</v>
      </c>
      <c r="R8" s="17">
        <v>1559</v>
      </c>
      <c r="S8" t="str">
        <f t="shared" si="2"/>
        <v>1559,</v>
      </c>
      <c r="U8" s="17"/>
    </row>
    <row r="9" spans="1:96" x14ac:dyDescent="0.25">
      <c r="A9" s="17" t="s">
        <v>137</v>
      </c>
      <c r="B9" s="17" t="s">
        <v>257</v>
      </c>
      <c r="C9" s="17" t="s">
        <v>296</v>
      </c>
      <c r="D9" s="24" t="s">
        <v>299</v>
      </c>
      <c r="E9" s="17">
        <v>2640</v>
      </c>
      <c r="F9" s="19" t="s">
        <v>298</v>
      </c>
      <c r="G9" s="17" t="s">
        <v>22</v>
      </c>
      <c r="H9" s="17" t="s">
        <v>33</v>
      </c>
      <c r="I9" s="27">
        <v>41088</v>
      </c>
      <c r="J9" s="27">
        <v>42536</v>
      </c>
      <c r="K9" s="17">
        <f>SUMIF('complete counts'!$E$2:$E$103,'complete unique counts'!E9,'complete counts'!$K$2:$K$103)</f>
        <v>828</v>
      </c>
      <c r="L9" s="17">
        <f>SUMIF('complete counts'!$E$2:$E$103,'complete unique counts'!E9,'complete counts'!$L$2:$L$103)</f>
        <v>948</v>
      </c>
      <c r="M9" s="28">
        <f t="shared" si="0"/>
        <v>120</v>
      </c>
      <c r="N9" s="20">
        <f t="shared" si="1"/>
        <v>0.14492753623188404</v>
      </c>
      <c r="O9" s="17" t="s">
        <v>295</v>
      </c>
      <c r="R9" s="17">
        <v>2640</v>
      </c>
      <c r="S9" t="str">
        <f t="shared" si="2"/>
        <v>2640,</v>
      </c>
      <c r="U9" s="17"/>
    </row>
    <row r="10" spans="1:96" x14ac:dyDescent="0.25">
      <c r="A10" s="17" t="s">
        <v>137</v>
      </c>
      <c r="B10" s="17" t="s">
        <v>257</v>
      </c>
      <c r="C10" s="17" t="s">
        <v>300</v>
      </c>
      <c r="D10" s="24" t="s">
        <v>301</v>
      </c>
      <c r="E10" s="17">
        <v>1642</v>
      </c>
      <c r="F10" s="19" t="s">
        <v>302</v>
      </c>
      <c r="G10" s="17" t="s">
        <v>17</v>
      </c>
      <c r="H10" s="17" t="s">
        <v>18</v>
      </c>
      <c r="I10" s="27">
        <v>41087</v>
      </c>
      <c r="J10" s="27">
        <v>42165</v>
      </c>
      <c r="K10" s="17">
        <f>SUMIF('complete counts'!$E$2:$E$103,'complete unique counts'!E10,'complete counts'!$K$2:$K$103)</f>
        <v>483</v>
      </c>
      <c r="L10" s="17">
        <f>SUMIF('complete counts'!$E$2:$E$103,'complete unique counts'!E10,'complete counts'!$L$2:$L$103)</f>
        <v>415</v>
      </c>
      <c r="M10" s="28">
        <f t="shared" si="0"/>
        <v>-68</v>
      </c>
      <c r="N10" s="20">
        <f t="shared" si="1"/>
        <v>-0.14078674948240166</v>
      </c>
      <c r="O10" s="17" t="s">
        <v>294</v>
      </c>
      <c r="R10" s="17">
        <v>1642</v>
      </c>
      <c r="S10" t="str">
        <f t="shared" si="2"/>
        <v>1642,</v>
      </c>
      <c r="U10" s="17"/>
    </row>
    <row r="11" spans="1:96" x14ac:dyDescent="0.25">
      <c r="A11" s="17" t="s">
        <v>137</v>
      </c>
      <c r="B11" s="17" t="s">
        <v>257</v>
      </c>
      <c r="C11" s="17" t="s">
        <v>300</v>
      </c>
      <c r="D11" s="17" t="s">
        <v>303</v>
      </c>
      <c r="E11" s="17">
        <v>1643</v>
      </c>
      <c r="F11" s="19" t="s">
        <v>304</v>
      </c>
      <c r="G11" s="17" t="s">
        <v>65</v>
      </c>
      <c r="H11" s="17" t="s">
        <v>33</v>
      </c>
      <c r="I11" s="27">
        <v>41087</v>
      </c>
      <c r="J11" s="27">
        <v>42165</v>
      </c>
      <c r="K11" s="17">
        <f>SUMIF('complete counts'!$E$2:$E$103,'complete unique counts'!E11,'complete counts'!$K$2:$K$103)</f>
        <v>376</v>
      </c>
      <c r="L11" s="17">
        <f>SUMIF('complete counts'!$E$2:$E$103,'complete unique counts'!E11,'complete counts'!$L$2:$L$103)</f>
        <v>381</v>
      </c>
      <c r="M11" s="28">
        <f t="shared" si="0"/>
        <v>5</v>
      </c>
      <c r="N11" s="20">
        <f t="shared" si="1"/>
        <v>1.3297872340425565E-2</v>
      </c>
      <c r="O11" s="17" t="s">
        <v>294</v>
      </c>
      <c r="R11" s="17">
        <v>1643</v>
      </c>
      <c r="S11" t="str">
        <f t="shared" si="2"/>
        <v>1643,</v>
      </c>
      <c r="U11" s="17"/>
    </row>
    <row r="12" spans="1:96" x14ac:dyDescent="0.25">
      <c r="A12" s="17" t="s">
        <v>137</v>
      </c>
      <c r="B12" s="17" t="s">
        <v>257</v>
      </c>
      <c r="C12" s="17" t="s">
        <v>258</v>
      </c>
      <c r="D12" s="17" t="s">
        <v>259</v>
      </c>
      <c r="E12" s="17">
        <v>1662</v>
      </c>
      <c r="F12" s="19" t="s">
        <v>260</v>
      </c>
      <c r="G12" s="17" t="s">
        <v>22</v>
      </c>
      <c r="H12" s="17" t="s">
        <v>33</v>
      </c>
      <c r="I12" s="27">
        <v>40449</v>
      </c>
      <c r="J12" s="27">
        <v>42285</v>
      </c>
      <c r="K12" s="17">
        <f>SUMIF('complete counts'!$E$2:$E$103,'complete unique counts'!E12,'complete counts'!$K$2:$K$103)</f>
        <v>423</v>
      </c>
      <c r="L12" s="17">
        <f>SUMIF('complete counts'!$E$2:$E$103,'complete unique counts'!E12,'complete counts'!$L$2:$L$103)</f>
        <v>751</v>
      </c>
      <c r="M12" s="28">
        <f t="shared" si="0"/>
        <v>328</v>
      </c>
      <c r="N12" s="20">
        <f t="shared" si="1"/>
        <v>0.77541371158392436</v>
      </c>
      <c r="O12" s="17" t="s">
        <v>294</v>
      </c>
      <c r="R12" s="17">
        <v>1662</v>
      </c>
      <c r="S12" t="str">
        <f t="shared" si="2"/>
        <v>1662,</v>
      </c>
      <c r="U12" s="17"/>
    </row>
    <row r="13" spans="1:96" x14ac:dyDescent="0.25">
      <c r="A13" s="17" t="s">
        <v>137</v>
      </c>
      <c r="B13" s="17" t="s">
        <v>261</v>
      </c>
      <c r="C13" s="17" t="s">
        <v>261</v>
      </c>
      <c r="D13" s="17" t="s">
        <v>262</v>
      </c>
      <c r="E13" s="17">
        <v>1976</v>
      </c>
      <c r="F13" s="19" t="s">
        <v>263</v>
      </c>
      <c r="G13" s="17" t="s">
        <v>17</v>
      </c>
      <c r="H13" s="17" t="s">
        <v>18</v>
      </c>
      <c r="I13" s="27">
        <v>40437</v>
      </c>
      <c r="J13" s="27">
        <v>42285</v>
      </c>
      <c r="K13" s="17">
        <f>SUMIF('complete counts'!$E$2:$E$103,'complete unique counts'!E13,'complete counts'!$K$2:$K$103)</f>
        <v>200</v>
      </c>
      <c r="L13" s="17">
        <f>SUMIF('complete counts'!$E$2:$E$103,'complete unique counts'!E13,'complete counts'!$L$2:$L$103)</f>
        <v>330</v>
      </c>
      <c r="M13" s="28">
        <f t="shared" si="0"/>
        <v>130</v>
      </c>
      <c r="N13" s="20">
        <f t="shared" si="1"/>
        <v>0.64999999999999991</v>
      </c>
      <c r="O13" s="17" t="s">
        <v>294</v>
      </c>
      <c r="R13" s="17">
        <v>1976</v>
      </c>
      <c r="S13" t="str">
        <f t="shared" si="2"/>
        <v>1976,</v>
      </c>
      <c r="U13" s="17"/>
    </row>
    <row r="14" spans="1:96" x14ac:dyDescent="0.25">
      <c r="A14" s="21" t="s">
        <v>132</v>
      </c>
      <c r="B14" s="21" t="s">
        <v>264</v>
      </c>
      <c r="C14" s="21" t="s">
        <v>264</v>
      </c>
      <c r="D14" s="21" t="s">
        <v>265</v>
      </c>
      <c r="E14" s="17">
        <v>1254</v>
      </c>
      <c r="F14" s="19" t="s">
        <v>266</v>
      </c>
      <c r="G14" s="17" t="s">
        <v>28</v>
      </c>
      <c r="H14" s="17" t="s">
        <v>13</v>
      </c>
      <c r="I14" s="32">
        <v>41564</v>
      </c>
      <c r="J14" s="32">
        <v>42291</v>
      </c>
      <c r="K14" s="17">
        <f>SUMIF('complete counts'!$E$2:$E$103,'complete unique counts'!E14,'complete counts'!$K$2:$K$103)</f>
        <v>3594</v>
      </c>
      <c r="L14" s="17">
        <f>SUMIF('complete counts'!$E$2:$E$103,'complete unique counts'!E14,'complete counts'!$L$2:$L$103)</f>
        <v>5329</v>
      </c>
      <c r="M14" s="28">
        <f t="shared" si="0"/>
        <v>1735</v>
      </c>
      <c r="N14" s="20">
        <f t="shared" si="1"/>
        <v>0.48274902615470228</v>
      </c>
      <c r="O14" s="17" t="s">
        <v>295</v>
      </c>
      <c r="R14" s="17">
        <v>1254</v>
      </c>
      <c r="S14" t="str">
        <f t="shared" si="2"/>
        <v>1254,</v>
      </c>
      <c r="U14" s="17"/>
    </row>
    <row r="15" spans="1:96" x14ac:dyDescent="0.25">
      <c r="A15" s="17" t="s">
        <v>159</v>
      </c>
      <c r="B15" s="17" t="s">
        <v>305</v>
      </c>
      <c r="C15" s="17" t="s">
        <v>83</v>
      </c>
      <c r="D15" s="17" t="s">
        <v>267</v>
      </c>
      <c r="E15" s="17">
        <v>84</v>
      </c>
      <c r="F15" s="19" t="s">
        <v>237</v>
      </c>
      <c r="G15" s="17" t="s">
        <v>22</v>
      </c>
      <c r="H15" s="17" t="s">
        <v>33</v>
      </c>
      <c r="I15" s="27">
        <v>41431</v>
      </c>
      <c r="J15" s="27">
        <v>42894</v>
      </c>
      <c r="K15" s="17">
        <f>SUMIF('complete counts'!$E$2:$E$103,'complete unique counts'!E15,'complete counts'!$K$2:$K$103)</f>
        <v>174</v>
      </c>
      <c r="L15" s="17">
        <f>SUMIF('complete counts'!$E$2:$E$103,'complete unique counts'!E15,'complete counts'!$L$2:$L$103)</f>
        <v>178</v>
      </c>
      <c r="M15" s="28">
        <f t="shared" si="0"/>
        <v>4</v>
      </c>
      <c r="N15" s="20">
        <f t="shared" si="1"/>
        <v>2.2988505747126409E-2</v>
      </c>
      <c r="O15" s="17" t="s">
        <v>294</v>
      </c>
      <c r="R15" s="17">
        <v>84</v>
      </c>
      <c r="S15" t="str">
        <f t="shared" si="2"/>
        <v>84,</v>
      </c>
      <c r="U15" s="17"/>
    </row>
    <row r="16" spans="1:96" x14ac:dyDescent="0.25">
      <c r="A16" s="17" t="s">
        <v>159</v>
      </c>
      <c r="B16" s="17" t="s">
        <v>305</v>
      </c>
      <c r="C16" s="17" t="s">
        <v>83</v>
      </c>
      <c r="D16" s="17" t="s">
        <v>268</v>
      </c>
      <c r="E16" s="17">
        <v>86</v>
      </c>
      <c r="F16" s="19" t="s">
        <v>237</v>
      </c>
      <c r="G16" s="17" t="s">
        <v>22</v>
      </c>
      <c r="H16" s="17" t="s">
        <v>33</v>
      </c>
      <c r="I16" s="27">
        <v>41843</v>
      </c>
      <c r="J16" s="27">
        <v>42557</v>
      </c>
      <c r="K16" s="17">
        <f>SUMIF('complete counts'!$E$2:$E$103,'complete unique counts'!E16,'complete counts'!$K$2:$K$103)</f>
        <v>378</v>
      </c>
      <c r="L16" s="17">
        <f>SUMIF('complete counts'!$E$2:$E$103,'complete unique counts'!E16,'complete counts'!$L$2:$L$103)</f>
        <v>192</v>
      </c>
      <c r="M16" s="28">
        <f t="shared" si="0"/>
        <v>-186</v>
      </c>
      <c r="N16" s="20">
        <f t="shared" si="1"/>
        <v>-0.49206349206349209</v>
      </c>
      <c r="O16" s="17" t="s">
        <v>294</v>
      </c>
      <c r="R16" s="17">
        <v>86</v>
      </c>
      <c r="S16" t="str">
        <f t="shared" si="2"/>
        <v>86,</v>
      </c>
      <c r="U16" s="17"/>
    </row>
    <row r="17" spans="1:21" x14ac:dyDescent="0.25">
      <c r="A17" s="17" t="s">
        <v>159</v>
      </c>
      <c r="B17" s="17" t="s">
        <v>305</v>
      </c>
      <c r="C17" s="17" t="s">
        <v>269</v>
      </c>
      <c r="D17" s="17" t="s">
        <v>270</v>
      </c>
      <c r="E17" s="17">
        <v>629</v>
      </c>
      <c r="F17" s="19" t="s">
        <v>271</v>
      </c>
      <c r="G17" s="17" t="s">
        <v>22</v>
      </c>
      <c r="H17" s="17" t="s">
        <v>33</v>
      </c>
      <c r="I17" s="27">
        <v>41843</v>
      </c>
      <c r="J17" s="27">
        <v>42935</v>
      </c>
      <c r="K17" s="17">
        <f>SUMIF('complete counts'!$E$2:$E$103,'complete unique counts'!E17,'complete counts'!$K$2:$K$103)</f>
        <v>38</v>
      </c>
      <c r="L17" s="17">
        <f>SUMIF('complete counts'!$E$2:$E$103,'complete unique counts'!E17,'complete counts'!$L$2:$L$103)</f>
        <v>128</v>
      </c>
      <c r="M17" s="28">
        <f t="shared" si="0"/>
        <v>90</v>
      </c>
      <c r="N17" s="20">
        <f t="shared" si="1"/>
        <v>2.3684210526315788</v>
      </c>
      <c r="O17" s="17" t="s">
        <v>294</v>
      </c>
      <c r="R17" s="17">
        <v>629</v>
      </c>
      <c r="S17" t="str">
        <f t="shared" si="2"/>
        <v>629,</v>
      </c>
      <c r="U17" s="17"/>
    </row>
    <row r="18" spans="1:21" x14ac:dyDescent="0.25">
      <c r="A18" s="17" t="s">
        <v>159</v>
      </c>
      <c r="B18" s="17" t="s">
        <v>305</v>
      </c>
      <c r="C18" s="17" t="s">
        <v>272</v>
      </c>
      <c r="D18" s="17" t="s">
        <v>270</v>
      </c>
      <c r="E18" s="17">
        <v>527</v>
      </c>
      <c r="F18" s="19" t="s">
        <v>271</v>
      </c>
      <c r="G18" s="17" t="s">
        <v>22</v>
      </c>
      <c r="H18" s="17" t="s">
        <v>33</v>
      </c>
      <c r="I18" s="27">
        <v>41843</v>
      </c>
      <c r="J18" s="27">
        <v>42572</v>
      </c>
      <c r="K18" s="17">
        <f>SUMIF('complete counts'!$E$2:$E$103,'complete unique counts'!E18,'complete counts'!$K$2:$K$103)</f>
        <v>168</v>
      </c>
      <c r="L18" s="17">
        <f>SUMIF('complete counts'!$E$2:$E$103,'complete unique counts'!E18,'complete counts'!$L$2:$L$103)</f>
        <v>358</v>
      </c>
      <c r="M18" s="28">
        <f t="shared" si="0"/>
        <v>190</v>
      </c>
      <c r="N18" s="20">
        <f t="shared" si="1"/>
        <v>1.1309523809523809</v>
      </c>
      <c r="O18" s="17" t="s">
        <v>294</v>
      </c>
      <c r="R18" s="17">
        <v>527</v>
      </c>
      <c r="S18" t="str">
        <f t="shared" si="2"/>
        <v>527,</v>
      </c>
      <c r="U18" s="17"/>
    </row>
    <row r="19" spans="1:21" x14ac:dyDescent="0.25">
      <c r="A19" s="17" t="s">
        <v>159</v>
      </c>
      <c r="B19" s="17" t="s">
        <v>305</v>
      </c>
      <c r="C19" s="17" t="s">
        <v>160</v>
      </c>
      <c r="D19" s="17" t="s">
        <v>274</v>
      </c>
      <c r="E19" s="17">
        <v>359</v>
      </c>
      <c r="F19" s="19" t="s">
        <v>163</v>
      </c>
      <c r="G19" s="17" t="s">
        <v>28</v>
      </c>
      <c r="H19" s="17" t="s">
        <v>13</v>
      </c>
      <c r="I19" s="27">
        <v>41843</v>
      </c>
      <c r="J19" s="27">
        <v>42207</v>
      </c>
      <c r="K19" s="17">
        <f>SUMIF('complete counts'!$E$2:$E$103,'complete unique counts'!E19,'complete counts'!$K$2:$K$103)</f>
        <v>273</v>
      </c>
      <c r="L19" s="17">
        <f>SUMIF('complete counts'!$E$2:$E$103,'complete unique counts'!E19,'complete counts'!$L$2:$L$103)</f>
        <v>195</v>
      </c>
      <c r="M19" s="28">
        <f t="shared" si="0"/>
        <v>-78</v>
      </c>
      <c r="N19" s="20">
        <f t="shared" si="1"/>
        <v>-0.2857142857142857</v>
      </c>
      <c r="O19" s="17" t="s">
        <v>294</v>
      </c>
      <c r="R19" s="17">
        <v>359</v>
      </c>
      <c r="S19" t="str">
        <f t="shared" si="2"/>
        <v>359,</v>
      </c>
      <c r="U19" s="17"/>
    </row>
    <row r="20" spans="1:21" x14ac:dyDescent="0.25">
      <c r="A20" s="17" t="s">
        <v>159</v>
      </c>
      <c r="B20" s="17" t="s">
        <v>306</v>
      </c>
      <c r="C20" s="17" t="s">
        <v>307</v>
      </c>
      <c r="D20" s="17" t="s">
        <v>308</v>
      </c>
      <c r="E20" s="17">
        <v>239</v>
      </c>
      <c r="F20" s="19" t="s">
        <v>309</v>
      </c>
      <c r="G20" s="17" t="s">
        <v>22</v>
      </c>
      <c r="H20" s="17" t="s">
        <v>33</v>
      </c>
      <c r="I20" s="27">
        <v>41790</v>
      </c>
      <c r="J20" s="27">
        <v>42158</v>
      </c>
      <c r="K20" s="17">
        <f>SUMIF('complete counts'!$E$2:$E$103,'complete unique counts'!E20,'complete counts'!$K$2:$K$103)</f>
        <v>146</v>
      </c>
      <c r="L20" s="17">
        <f>SUMIF('complete counts'!$E$2:$E$103,'complete unique counts'!E20,'complete counts'!$L$2:$L$103)</f>
        <v>83</v>
      </c>
      <c r="M20" s="28">
        <f t="shared" si="0"/>
        <v>-63</v>
      </c>
      <c r="N20" s="20">
        <f t="shared" si="1"/>
        <v>-0.43150684931506844</v>
      </c>
      <c r="O20" s="17" t="s">
        <v>295</v>
      </c>
      <c r="R20" s="17">
        <v>239</v>
      </c>
      <c r="S20" t="str">
        <f t="shared" si="2"/>
        <v>239,</v>
      </c>
      <c r="U20" s="17"/>
    </row>
    <row r="21" spans="1:21" x14ac:dyDescent="0.25">
      <c r="A21" s="17" t="s">
        <v>159</v>
      </c>
      <c r="B21" s="17" t="s">
        <v>306</v>
      </c>
      <c r="C21" s="17" t="s">
        <v>310</v>
      </c>
      <c r="D21" s="17" t="s">
        <v>311</v>
      </c>
      <c r="E21" s="17">
        <v>2334</v>
      </c>
      <c r="F21" s="19" t="s">
        <v>312</v>
      </c>
      <c r="G21" s="17" t="s">
        <v>28</v>
      </c>
      <c r="H21" s="17" t="s">
        <v>13</v>
      </c>
      <c r="I21" s="27">
        <v>41793</v>
      </c>
      <c r="J21" s="27">
        <v>42158</v>
      </c>
      <c r="K21" s="17">
        <f>SUMIF('complete counts'!$E$2:$E$103,'complete unique counts'!E21,'complete counts'!$K$2:$K$103)</f>
        <v>1065</v>
      </c>
      <c r="L21" s="17">
        <f>SUMIF('complete counts'!$E$2:$E$103,'complete unique counts'!E21,'complete counts'!$L$2:$L$103)</f>
        <v>2258</v>
      </c>
      <c r="M21" s="28">
        <f t="shared" si="0"/>
        <v>1193</v>
      </c>
      <c r="N21" s="20">
        <f t="shared" si="1"/>
        <v>1.1201877934272302</v>
      </c>
      <c r="O21" s="17" t="s">
        <v>294</v>
      </c>
      <c r="R21" s="17">
        <v>2334</v>
      </c>
      <c r="S21" t="str">
        <f t="shared" si="2"/>
        <v>2334,</v>
      </c>
      <c r="U21" s="21"/>
    </row>
    <row r="22" spans="1:21" x14ac:dyDescent="0.25">
      <c r="A22" s="17" t="s">
        <v>159</v>
      </c>
      <c r="B22" s="17" t="s">
        <v>275</v>
      </c>
      <c r="C22" s="17" t="s">
        <v>276</v>
      </c>
      <c r="D22" s="17" t="s">
        <v>277</v>
      </c>
      <c r="E22" s="17">
        <v>201</v>
      </c>
      <c r="F22" s="19" t="s">
        <v>278</v>
      </c>
      <c r="G22" s="17" t="s">
        <v>22</v>
      </c>
      <c r="H22" s="17" t="s">
        <v>33</v>
      </c>
      <c r="I22" s="27">
        <v>41471</v>
      </c>
      <c r="J22" s="27">
        <v>42201</v>
      </c>
      <c r="K22" s="17">
        <f>SUMIF('complete counts'!$E$2:$E$103,'complete unique counts'!E22,'complete counts'!$K$2:$K$103)</f>
        <v>891</v>
      </c>
      <c r="L22" s="17">
        <f>SUMIF('complete counts'!$E$2:$E$103,'complete unique counts'!E22,'complete counts'!$L$2:$L$103)</f>
        <v>1404</v>
      </c>
      <c r="M22" s="28">
        <f t="shared" si="0"/>
        <v>513</v>
      </c>
      <c r="N22" s="20">
        <f t="shared" si="1"/>
        <v>0.57575757575757569</v>
      </c>
      <c r="O22" s="17" t="s">
        <v>294</v>
      </c>
      <c r="R22" s="17">
        <v>201</v>
      </c>
      <c r="S22" t="str">
        <f t="shared" si="2"/>
        <v>201,</v>
      </c>
      <c r="U22" s="21"/>
    </row>
    <row r="23" spans="1:21" x14ac:dyDescent="0.25">
      <c r="A23" s="17" t="s">
        <v>159</v>
      </c>
      <c r="B23" s="17" t="s">
        <v>275</v>
      </c>
      <c r="C23" s="17" t="s">
        <v>279</v>
      </c>
      <c r="D23" s="17" t="s">
        <v>277</v>
      </c>
      <c r="E23" s="17">
        <v>599</v>
      </c>
      <c r="F23" s="19" t="s">
        <v>280</v>
      </c>
      <c r="G23" s="17" t="s">
        <v>22</v>
      </c>
      <c r="H23" s="17" t="s">
        <v>33</v>
      </c>
      <c r="I23" s="27">
        <v>41471</v>
      </c>
      <c r="J23" s="27">
        <v>42922</v>
      </c>
      <c r="K23" s="17">
        <f>SUMIF('complete counts'!$E$2:$E$103,'complete unique counts'!E23,'complete counts'!$K$2:$K$103)</f>
        <v>1054</v>
      </c>
      <c r="L23" s="17">
        <f>SUMIF('complete counts'!$E$2:$E$103,'complete unique counts'!E23,'complete counts'!$L$2:$L$103)</f>
        <v>927</v>
      </c>
      <c r="M23" s="28">
        <f t="shared" si="0"/>
        <v>-127</v>
      </c>
      <c r="N23" s="20">
        <f t="shared" si="1"/>
        <v>-0.12049335863377608</v>
      </c>
      <c r="O23" s="17" t="s">
        <v>294</v>
      </c>
      <c r="R23" s="17">
        <v>599</v>
      </c>
      <c r="S23" t="str">
        <f t="shared" si="2"/>
        <v>599,</v>
      </c>
    </row>
    <row r="24" spans="1:21" x14ac:dyDescent="0.25">
      <c r="A24" s="17" t="s">
        <v>159</v>
      </c>
      <c r="B24" s="17" t="s">
        <v>281</v>
      </c>
      <c r="C24" s="17" t="s">
        <v>282</v>
      </c>
      <c r="D24" s="17" t="s">
        <v>134</v>
      </c>
      <c r="E24" s="17">
        <v>640</v>
      </c>
      <c r="F24" s="19" t="s">
        <v>283</v>
      </c>
      <c r="G24" s="17" t="s">
        <v>28</v>
      </c>
      <c r="H24" s="17" t="s">
        <v>13</v>
      </c>
      <c r="I24" s="27">
        <v>41766</v>
      </c>
      <c r="J24" s="27">
        <v>42152</v>
      </c>
      <c r="K24" s="17">
        <f>SUMIF('complete counts'!$E$2:$E$103,'complete unique counts'!E24,'complete counts'!$K$2:$K$103)</f>
        <v>1188</v>
      </c>
      <c r="L24" s="17">
        <f>SUMIF('complete counts'!$E$2:$E$103,'complete unique counts'!E24,'complete counts'!$L$2:$L$103)</f>
        <v>1805</v>
      </c>
      <c r="M24" s="28">
        <f t="shared" si="0"/>
        <v>617</v>
      </c>
      <c r="N24" s="20">
        <f t="shared" si="1"/>
        <v>0.51936026936026947</v>
      </c>
      <c r="O24" s="17" t="s">
        <v>295</v>
      </c>
      <c r="R24" s="17">
        <v>640</v>
      </c>
      <c r="S24" t="str">
        <f t="shared" si="2"/>
        <v>640,</v>
      </c>
    </row>
    <row r="25" spans="1:21" x14ac:dyDescent="0.25">
      <c r="A25" s="17" t="s">
        <v>132</v>
      </c>
      <c r="B25" s="17" t="s">
        <v>133</v>
      </c>
      <c r="C25" s="17" t="s">
        <v>133</v>
      </c>
      <c r="D25" s="17" t="s">
        <v>134</v>
      </c>
      <c r="E25" s="18">
        <v>1855</v>
      </c>
      <c r="F25" s="19" t="s">
        <v>135</v>
      </c>
      <c r="G25" s="17" t="s">
        <v>65</v>
      </c>
      <c r="H25" s="17" t="s">
        <v>33</v>
      </c>
      <c r="I25" s="17" t="s">
        <v>136</v>
      </c>
      <c r="J25" s="17"/>
      <c r="K25" s="17">
        <f>SUMIF('complete counts'!$E$2:$E$103,'complete unique counts'!E25,'complete counts'!$K$2:$K$103)</f>
        <v>545</v>
      </c>
      <c r="L25" s="17">
        <f>SUMIF('complete counts'!$E$2:$E$103,'complete unique counts'!E25,'complete counts'!$L$2:$L$103)</f>
        <v>708</v>
      </c>
      <c r="M25" s="17"/>
      <c r="N25" s="20">
        <f t="shared" si="1"/>
        <v>0.29908256880733952</v>
      </c>
      <c r="O25" s="17" t="s">
        <v>295</v>
      </c>
      <c r="R25" s="18">
        <v>1855</v>
      </c>
      <c r="S25" t="str">
        <f t="shared" si="2"/>
        <v>1855,</v>
      </c>
    </row>
    <row r="26" spans="1:21" x14ac:dyDescent="0.25">
      <c r="A26" s="17" t="s">
        <v>137</v>
      </c>
      <c r="B26" s="17" t="s">
        <v>133</v>
      </c>
      <c r="C26" s="17" t="s">
        <v>138</v>
      </c>
      <c r="D26" s="17" t="s">
        <v>134</v>
      </c>
      <c r="E26" s="18">
        <v>2186</v>
      </c>
      <c r="F26" s="19" t="s">
        <v>139</v>
      </c>
      <c r="G26" s="17" t="s">
        <v>65</v>
      </c>
      <c r="H26" s="17" t="s">
        <v>33</v>
      </c>
      <c r="I26" s="17" t="s">
        <v>140</v>
      </c>
      <c r="J26" s="17"/>
      <c r="K26" s="17">
        <f>SUMIF('complete counts'!$E$2:$E$103,'complete unique counts'!E26,'complete counts'!$K$2:$K$103)</f>
        <v>83</v>
      </c>
      <c r="L26" s="17">
        <f>SUMIF('complete counts'!$E$2:$E$103,'complete unique counts'!E26,'complete counts'!$L$2:$L$103)</f>
        <v>101</v>
      </c>
      <c r="M26" s="17"/>
      <c r="N26" s="20">
        <f t="shared" si="1"/>
        <v>0.2168674698795181</v>
      </c>
      <c r="O26" s="17" t="s">
        <v>294</v>
      </c>
      <c r="R26" s="18">
        <v>2186</v>
      </c>
      <c r="S26" t="str">
        <f t="shared" si="2"/>
        <v>2186,</v>
      </c>
    </row>
    <row r="27" spans="1:21" x14ac:dyDescent="0.25">
      <c r="A27" s="17" t="s">
        <v>132</v>
      </c>
      <c r="B27" s="17" t="s">
        <v>141</v>
      </c>
      <c r="C27" s="17" t="s">
        <v>141</v>
      </c>
      <c r="D27" s="17" t="s">
        <v>142</v>
      </c>
      <c r="E27" s="18">
        <v>1326</v>
      </c>
      <c r="F27" s="19" t="s">
        <v>143</v>
      </c>
      <c r="G27" s="17" t="s">
        <v>22</v>
      </c>
      <c r="H27" s="17" t="s">
        <v>33</v>
      </c>
      <c r="I27" s="17" t="s">
        <v>144</v>
      </c>
      <c r="J27" s="17"/>
      <c r="K27" s="17">
        <f>SUMIF('complete counts'!$E$2:$E$103,'complete unique counts'!E27,'complete counts'!$K$2:$K$103)</f>
        <v>490</v>
      </c>
      <c r="L27" s="17">
        <f>SUMIF('complete counts'!$E$2:$E$103,'complete unique counts'!E27,'complete counts'!$L$2:$L$103)</f>
        <v>450</v>
      </c>
      <c r="M27" s="17"/>
      <c r="N27" s="20">
        <f t="shared" si="1"/>
        <v>-8.1632653061224469E-2</v>
      </c>
      <c r="O27" s="17" t="s">
        <v>295</v>
      </c>
      <c r="R27" s="18">
        <v>1326</v>
      </c>
      <c r="S27" t="str">
        <f t="shared" si="2"/>
        <v>1326,</v>
      </c>
    </row>
    <row r="28" spans="1:21" x14ac:dyDescent="0.25">
      <c r="A28" s="17" t="s">
        <v>132</v>
      </c>
      <c r="B28" s="17" t="s">
        <v>64</v>
      </c>
      <c r="C28" s="17" t="s">
        <v>64</v>
      </c>
      <c r="D28" s="17" t="s">
        <v>151</v>
      </c>
      <c r="E28" s="18">
        <v>1015</v>
      </c>
      <c r="F28" s="19" t="s">
        <v>152</v>
      </c>
      <c r="G28" s="17" t="s">
        <v>65</v>
      </c>
      <c r="H28" s="17" t="s">
        <v>33</v>
      </c>
      <c r="I28" s="17" t="s">
        <v>153</v>
      </c>
      <c r="J28" s="17"/>
      <c r="K28" s="17">
        <f>SUMIF('complete counts'!$E$2:$E$103,'complete unique counts'!E28,'complete counts'!$K$2:$K$103)</f>
        <v>363</v>
      </c>
      <c r="L28" s="17">
        <f>SUMIF('complete counts'!$E$2:$E$103,'complete unique counts'!E28,'complete counts'!$L$2:$L$103)</f>
        <v>500</v>
      </c>
      <c r="M28" s="17"/>
      <c r="N28" s="20">
        <f t="shared" si="1"/>
        <v>0.37741046831955916</v>
      </c>
      <c r="O28" s="17" t="s">
        <v>295</v>
      </c>
      <c r="R28" s="18">
        <v>1015</v>
      </c>
      <c r="S28" t="str">
        <f t="shared" si="2"/>
        <v>1015,</v>
      </c>
    </row>
    <row r="29" spans="1:21" x14ac:dyDescent="0.25">
      <c r="A29" s="17" t="s">
        <v>132</v>
      </c>
      <c r="B29" s="17" t="s">
        <v>154</v>
      </c>
      <c r="C29" s="17" t="s">
        <v>155</v>
      </c>
      <c r="D29" s="17" t="s">
        <v>156</v>
      </c>
      <c r="E29" s="18">
        <v>224</v>
      </c>
      <c r="F29" s="19" t="s">
        <v>157</v>
      </c>
      <c r="G29" s="17" t="s">
        <v>17</v>
      </c>
      <c r="H29" s="17" t="s">
        <v>18</v>
      </c>
      <c r="I29" s="17" t="s">
        <v>158</v>
      </c>
      <c r="J29" s="17"/>
      <c r="K29" s="17">
        <f>SUMIF('complete counts'!$E$2:$E$103,'complete unique counts'!E29,'complete counts'!$K$2:$K$103)</f>
        <v>816</v>
      </c>
      <c r="L29" s="17">
        <f>SUMIF('complete counts'!$E$2:$E$103,'complete unique counts'!E29,'complete counts'!$L$2:$L$103)</f>
        <v>326</v>
      </c>
      <c r="M29" s="17"/>
      <c r="N29" s="20">
        <f t="shared" si="1"/>
        <v>-0.60049019607843135</v>
      </c>
      <c r="O29" s="17" t="s">
        <v>294</v>
      </c>
      <c r="R29" s="18">
        <v>224</v>
      </c>
      <c r="S29" t="str">
        <f t="shared" si="2"/>
        <v>224,</v>
      </c>
    </row>
    <row r="30" spans="1:21" x14ac:dyDescent="0.25">
      <c r="A30" s="17" t="s">
        <v>159</v>
      </c>
      <c r="B30" s="17" t="s">
        <v>160</v>
      </c>
      <c r="C30" s="17" t="s">
        <v>161</v>
      </c>
      <c r="D30" s="17" t="s">
        <v>162</v>
      </c>
      <c r="E30" s="18">
        <v>230</v>
      </c>
      <c r="F30" s="19" t="s">
        <v>163</v>
      </c>
      <c r="G30" s="17" t="s">
        <v>28</v>
      </c>
      <c r="H30" s="17" t="s">
        <v>13</v>
      </c>
      <c r="I30" s="17" t="s">
        <v>99</v>
      </c>
      <c r="J30" s="17"/>
      <c r="K30" s="17">
        <f>SUMIF('complete counts'!$E$2:$E$103,'complete unique counts'!E30,'complete counts'!$K$2:$K$103)</f>
        <v>91</v>
      </c>
      <c r="L30" s="17">
        <f>SUMIF('complete counts'!$E$2:$E$103,'complete unique counts'!E30,'complete counts'!$L$2:$L$103)</f>
        <v>65</v>
      </c>
      <c r="M30" s="17"/>
      <c r="N30" s="20">
        <f t="shared" si="1"/>
        <v>-0.2857142857142857</v>
      </c>
      <c r="O30" s="17" t="s">
        <v>295</v>
      </c>
      <c r="R30" s="18">
        <v>230</v>
      </c>
      <c r="S30" t="str">
        <f t="shared" si="2"/>
        <v>230,</v>
      </c>
    </row>
    <row r="31" spans="1:21" x14ac:dyDescent="0.25">
      <c r="A31" s="21" t="s">
        <v>159</v>
      </c>
      <c r="B31" s="21" t="s">
        <v>164</v>
      </c>
      <c r="C31" s="21" t="s">
        <v>165</v>
      </c>
      <c r="D31" s="21" t="s">
        <v>166</v>
      </c>
      <c r="E31" s="22">
        <v>2147</v>
      </c>
      <c r="F31" s="16" t="s">
        <v>167</v>
      </c>
      <c r="G31" s="21" t="s">
        <v>17</v>
      </c>
      <c r="H31" s="21" t="s">
        <v>18</v>
      </c>
      <c r="I31" s="21" t="s">
        <v>168</v>
      </c>
      <c r="J31" s="21"/>
      <c r="K31" s="17">
        <f>SUMIF('complete counts'!$E$2:$E$103,'complete unique counts'!E31,'complete counts'!$K$2:$K$103)</f>
        <v>98</v>
      </c>
      <c r="L31" s="17">
        <f>SUMIF('complete counts'!$E$2:$E$103,'complete unique counts'!E31,'complete counts'!$L$2:$L$103)</f>
        <v>282</v>
      </c>
      <c r="M31" s="21"/>
      <c r="N31" s="20">
        <f t="shared" si="1"/>
        <v>1.8775510204081631</v>
      </c>
      <c r="O31" s="17" t="s">
        <v>294</v>
      </c>
      <c r="R31" s="22">
        <v>2147</v>
      </c>
      <c r="S31" t="str">
        <f t="shared" si="2"/>
        <v>2147,</v>
      </c>
    </row>
    <row r="32" spans="1:21" x14ac:dyDescent="0.25">
      <c r="A32" s="21" t="s">
        <v>159</v>
      </c>
      <c r="B32" s="21" t="s">
        <v>164</v>
      </c>
      <c r="C32" s="21" t="s">
        <v>169</v>
      </c>
      <c r="D32" s="21" t="s">
        <v>170</v>
      </c>
      <c r="E32" s="22">
        <v>2149</v>
      </c>
      <c r="F32" s="16" t="s">
        <v>171</v>
      </c>
      <c r="G32" s="21" t="s">
        <v>28</v>
      </c>
      <c r="H32" s="21" t="s">
        <v>13</v>
      </c>
      <c r="I32" s="21" t="s">
        <v>168</v>
      </c>
      <c r="J32" s="21"/>
      <c r="K32" s="17">
        <f>SUMIF('complete counts'!$E$2:$E$103,'complete unique counts'!E32,'complete counts'!$K$2:$K$103)</f>
        <v>293</v>
      </c>
      <c r="L32" s="17">
        <f>SUMIF('complete counts'!$E$2:$E$103,'complete unique counts'!E32,'complete counts'!$L$2:$L$103)</f>
        <v>517</v>
      </c>
      <c r="M32" s="21"/>
      <c r="N32" s="20">
        <f t="shared" si="1"/>
        <v>0.76450511945392496</v>
      </c>
      <c r="O32" s="17" t="s">
        <v>294</v>
      </c>
      <c r="R32" s="22">
        <v>2149</v>
      </c>
      <c r="S32" t="str">
        <f t="shared" si="2"/>
        <v>2149,</v>
      </c>
    </row>
    <row r="33" spans="1:21" x14ac:dyDescent="0.25">
      <c r="A33" s="21" t="s">
        <v>159</v>
      </c>
      <c r="B33" s="21" t="s">
        <v>164</v>
      </c>
      <c r="C33" s="21" t="s">
        <v>172</v>
      </c>
      <c r="D33" s="21" t="s">
        <v>173</v>
      </c>
      <c r="E33" s="22">
        <v>2145</v>
      </c>
      <c r="F33" s="16" t="s">
        <v>174</v>
      </c>
      <c r="G33" s="21" t="s">
        <v>28</v>
      </c>
      <c r="H33" s="21" t="s">
        <v>13</v>
      </c>
      <c r="I33" s="21" t="s">
        <v>168</v>
      </c>
      <c r="J33" s="21"/>
      <c r="K33" s="17">
        <f>SUMIF('complete counts'!$E$2:$E$103,'complete unique counts'!E33,'complete counts'!$K$2:$K$103)</f>
        <v>208</v>
      </c>
      <c r="L33" s="17">
        <f>SUMIF('complete counts'!$E$2:$E$103,'complete unique counts'!E33,'complete counts'!$L$2:$L$103)</f>
        <v>173</v>
      </c>
      <c r="M33" s="21"/>
      <c r="N33" s="20">
        <f t="shared" si="1"/>
        <v>-0.16826923076923073</v>
      </c>
      <c r="O33" s="17" t="s">
        <v>294</v>
      </c>
      <c r="R33" s="22">
        <v>2145</v>
      </c>
      <c r="S33" t="str">
        <f t="shared" si="2"/>
        <v>2145,</v>
      </c>
    </row>
    <row r="34" spans="1:21" x14ac:dyDescent="0.25">
      <c r="A34" s="17" t="s">
        <v>159</v>
      </c>
      <c r="B34" s="17" t="s">
        <v>176</v>
      </c>
      <c r="C34" s="17" t="s">
        <v>177</v>
      </c>
      <c r="D34" s="17" t="s">
        <v>178</v>
      </c>
      <c r="E34" s="18">
        <v>14</v>
      </c>
      <c r="F34" s="19" t="s">
        <v>167</v>
      </c>
      <c r="G34" s="17" t="s">
        <v>28</v>
      </c>
      <c r="H34" s="17" t="s">
        <v>13</v>
      </c>
      <c r="I34" s="17" t="s">
        <v>144</v>
      </c>
      <c r="J34" s="17"/>
      <c r="K34" s="17">
        <f>SUMIF('complete counts'!$E$2:$E$103,'complete unique counts'!E34,'complete counts'!$K$2:$K$103)</f>
        <v>3124</v>
      </c>
      <c r="L34" s="17">
        <f>SUMIF('complete counts'!$E$2:$E$103,'complete unique counts'!E34,'complete counts'!$L$2:$L$103)</f>
        <v>3809</v>
      </c>
      <c r="M34" s="17"/>
      <c r="N34" s="20">
        <f t="shared" si="1"/>
        <v>0.21927016645326503</v>
      </c>
      <c r="O34" s="17" t="s">
        <v>295</v>
      </c>
      <c r="R34" s="18">
        <v>14</v>
      </c>
      <c r="S34" t="str">
        <f t="shared" si="2"/>
        <v>14,</v>
      </c>
    </row>
    <row r="35" spans="1:21" x14ac:dyDescent="0.25">
      <c r="A35" s="17" t="s">
        <v>179</v>
      </c>
      <c r="B35" s="17" t="s">
        <v>180</v>
      </c>
      <c r="C35" s="17" t="s">
        <v>180</v>
      </c>
      <c r="D35" s="17" t="s">
        <v>181</v>
      </c>
      <c r="E35" s="18">
        <v>2108</v>
      </c>
      <c r="F35" s="19" t="s">
        <v>182</v>
      </c>
      <c r="G35" s="17" t="s">
        <v>22</v>
      </c>
      <c r="H35" s="17" t="s">
        <v>33</v>
      </c>
      <c r="I35" s="17" t="s">
        <v>168</v>
      </c>
      <c r="J35" s="17"/>
      <c r="K35" s="17">
        <f>SUMIF('complete counts'!$E$2:$E$103,'complete unique counts'!E35,'complete counts'!$K$2:$K$103)</f>
        <v>32</v>
      </c>
      <c r="L35" s="17">
        <f>SUMIF('complete counts'!$E$2:$E$103,'complete unique counts'!E35,'complete counts'!$L$2:$L$103)</f>
        <v>28</v>
      </c>
      <c r="M35" s="17"/>
      <c r="N35" s="20">
        <f t="shared" si="1"/>
        <v>-0.125</v>
      </c>
      <c r="O35" s="17" t="s">
        <v>294</v>
      </c>
      <c r="R35" s="18">
        <v>2108</v>
      </c>
      <c r="S35" t="str">
        <f t="shared" si="2"/>
        <v>2108,</v>
      </c>
    </row>
    <row r="36" spans="1:21" x14ac:dyDescent="0.25">
      <c r="A36" s="17" t="s">
        <v>179</v>
      </c>
      <c r="B36" s="17" t="s">
        <v>180</v>
      </c>
      <c r="C36" s="17" t="s">
        <v>180</v>
      </c>
      <c r="D36" s="17" t="s">
        <v>183</v>
      </c>
      <c r="E36" s="18">
        <v>2196</v>
      </c>
      <c r="F36" s="19" t="s">
        <v>184</v>
      </c>
      <c r="G36" s="17" t="s">
        <v>17</v>
      </c>
      <c r="H36" s="17" t="s">
        <v>18</v>
      </c>
      <c r="I36" s="17" t="s">
        <v>168</v>
      </c>
      <c r="J36" s="17"/>
      <c r="K36" s="17">
        <f>SUMIF('complete counts'!$E$2:$E$103,'complete unique counts'!E36,'complete counts'!$K$2:$K$103)</f>
        <v>44</v>
      </c>
      <c r="L36" s="17">
        <f>SUMIF('complete counts'!$E$2:$E$103,'complete unique counts'!E36,'complete counts'!$L$2:$L$103)</f>
        <v>18</v>
      </c>
      <c r="M36" s="17"/>
      <c r="N36" s="20">
        <f t="shared" si="1"/>
        <v>-0.59090909090909083</v>
      </c>
      <c r="O36" s="17" t="s">
        <v>294</v>
      </c>
      <c r="R36" s="18">
        <v>2196</v>
      </c>
      <c r="S36" t="str">
        <f t="shared" si="2"/>
        <v>2196,</v>
      </c>
    </row>
    <row r="37" spans="1:21" x14ac:dyDescent="0.25">
      <c r="A37" s="17" t="s">
        <v>137</v>
      </c>
      <c r="B37" s="17" t="s">
        <v>185</v>
      </c>
      <c r="C37" s="17" t="s">
        <v>186</v>
      </c>
      <c r="D37" s="17" t="s">
        <v>187</v>
      </c>
      <c r="E37" s="18">
        <v>2008</v>
      </c>
      <c r="F37" s="19" t="s">
        <v>188</v>
      </c>
      <c r="G37" s="17" t="s">
        <v>28</v>
      </c>
      <c r="H37" s="17" t="s">
        <v>189</v>
      </c>
      <c r="I37" s="17" t="s">
        <v>190</v>
      </c>
      <c r="J37" s="17"/>
      <c r="K37" s="17">
        <f>SUMIF('complete counts'!$E$2:$E$103,'complete unique counts'!E37,'complete counts'!$K$2:$K$103)</f>
        <v>552</v>
      </c>
      <c r="L37" s="17">
        <f>SUMIF('complete counts'!$E$2:$E$103,'complete unique counts'!E37,'complete counts'!$L$2:$L$103)</f>
        <v>1435</v>
      </c>
      <c r="M37" s="17"/>
      <c r="N37" s="20">
        <f t="shared" si="1"/>
        <v>1.5996376811594204</v>
      </c>
      <c r="O37" s="17" t="s">
        <v>295</v>
      </c>
      <c r="R37" s="18">
        <v>2008</v>
      </c>
      <c r="S37" t="str">
        <f t="shared" si="2"/>
        <v>2008,</v>
      </c>
    </row>
    <row r="38" spans="1:21" x14ac:dyDescent="0.25">
      <c r="A38" s="17" t="s">
        <v>137</v>
      </c>
      <c r="B38" s="17" t="s">
        <v>192</v>
      </c>
      <c r="C38" s="17" t="s">
        <v>193</v>
      </c>
      <c r="D38" s="17" t="s">
        <v>194</v>
      </c>
      <c r="E38" s="18">
        <v>2155</v>
      </c>
      <c r="F38" s="19" t="s">
        <v>195</v>
      </c>
      <c r="G38" s="17" t="s">
        <v>28</v>
      </c>
      <c r="H38" s="17" t="s">
        <v>13</v>
      </c>
      <c r="I38" s="17" t="s">
        <v>196</v>
      </c>
      <c r="J38" s="17"/>
      <c r="K38" s="17">
        <f>SUMIF('complete counts'!$E$2:$E$103,'complete unique counts'!E38,'complete counts'!$K$2:$K$103)</f>
        <v>673</v>
      </c>
      <c r="L38" s="17">
        <f>SUMIF('complete counts'!$E$2:$E$103,'complete unique counts'!E38,'complete counts'!$L$2:$L$103)</f>
        <v>1562</v>
      </c>
      <c r="M38" s="17"/>
      <c r="N38" s="20">
        <f t="shared" si="1"/>
        <v>1.3209509658246659</v>
      </c>
      <c r="O38" s="17" t="s">
        <v>294</v>
      </c>
      <c r="R38" s="18">
        <v>2155</v>
      </c>
      <c r="S38" t="str">
        <f t="shared" si="2"/>
        <v>2155,</v>
      </c>
    </row>
    <row r="39" spans="1:21" x14ac:dyDescent="0.25">
      <c r="A39" s="17" t="s">
        <v>132</v>
      </c>
      <c r="B39" s="17" t="s">
        <v>199</v>
      </c>
      <c r="C39" s="17" t="s">
        <v>200</v>
      </c>
      <c r="D39" s="17" t="s">
        <v>201</v>
      </c>
      <c r="E39" s="18">
        <v>2127</v>
      </c>
      <c r="F39" s="19" t="s">
        <v>202</v>
      </c>
      <c r="G39" s="17" t="s">
        <v>17</v>
      </c>
      <c r="H39" s="17" t="s">
        <v>18</v>
      </c>
      <c r="I39" s="17" t="s">
        <v>203</v>
      </c>
      <c r="J39" s="17"/>
      <c r="K39" s="17">
        <f>SUMIF('complete counts'!$E$2:$E$103,'complete unique counts'!E39,'complete counts'!$K$2:$K$103)</f>
        <v>157</v>
      </c>
      <c r="L39" s="17">
        <f>SUMIF('complete counts'!$E$2:$E$103,'complete unique counts'!E39,'complete counts'!$L$2:$L$103)</f>
        <v>142</v>
      </c>
      <c r="M39" s="17"/>
      <c r="N39" s="20">
        <f t="shared" si="1"/>
        <v>-9.5541401273885329E-2</v>
      </c>
      <c r="O39" s="17" t="s">
        <v>294</v>
      </c>
      <c r="R39" s="18">
        <v>2127</v>
      </c>
      <c r="S39" t="str">
        <f t="shared" si="2"/>
        <v>2127,</v>
      </c>
      <c r="U39" s="5"/>
    </row>
    <row r="40" spans="1:21" x14ac:dyDescent="0.25">
      <c r="A40" s="17" t="s">
        <v>204</v>
      </c>
      <c r="B40" s="17" t="s">
        <v>205</v>
      </c>
      <c r="C40" s="17" t="s">
        <v>206</v>
      </c>
      <c r="D40" s="17" t="s">
        <v>208</v>
      </c>
      <c r="E40" s="25"/>
      <c r="F40" s="19" t="s">
        <v>209</v>
      </c>
      <c r="G40" s="25"/>
      <c r="H40" s="25" t="s">
        <v>18</v>
      </c>
      <c r="I40" s="17" t="s">
        <v>207</v>
      </c>
      <c r="J40" s="17"/>
      <c r="K40" s="17">
        <f>SUMIF('complete counts'!$E$2:$E$103,'complete unique counts'!E40,'complete counts'!$K$2:$K$103)</f>
        <v>0</v>
      </c>
      <c r="L40" s="17">
        <f>SUMIF('complete counts'!$E$2:$E$103,'complete unique counts'!E40,'complete counts'!$L$2:$L$103)</f>
        <v>0</v>
      </c>
      <c r="M40" s="17"/>
      <c r="N40" s="20" t="e">
        <f t="shared" si="1"/>
        <v>#DIV/0!</v>
      </c>
      <c r="O40" s="17" t="e">
        <v>#N/A</v>
      </c>
      <c r="R40" s="25"/>
    </row>
    <row r="41" spans="1:21" x14ac:dyDescent="0.25">
      <c r="A41" s="24" t="s">
        <v>137</v>
      </c>
      <c r="B41" s="24" t="s">
        <v>131</v>
      </c>
      <c r="C41" s="24" t="s">
        <v>210</v>
      </c>
      <c r="D41" s="24" t="s">
        <v>211</v>
      </c>
      <c r="E41" s="25">
        <v>1806</v>
      </c>
      <c r="F41" s="24"/>
      <c r="G41" s="24" t="s">
        <v>212</v>
      </c>
      <c r="H41" s="24" t="s">
        <v>18</v>
      </c>
      <c r="I41" s="24" t="s">
        <v>213</v>
      </c>
      <c r="J41" s="24"/>
      <c r="K41" s="17">
        <f>SUMIF('complete counts'!$E$2:$E$103,'complete unique counts'!E41,'complete counts'!$K$2:$K$103)</f>
        <v>52</v>
      </c>
      <c r="L41" s="17">
        <f>SUMIF('complete counts'!$E$2:$E$103,'complete unique counts'!E41,'complete counts'!$L$2:$L$103)</f>
        <v>81</v>
      </c>
      <c r="M41" s="24"/>
      <c r="N41" s="20">
        <f t="shared" si="1"/>
        <v>0.55769230769230771</v>
      </c>
      <c r="O41" s="17" t="s">
        <v>294</v>
      </c>
      <c r="R41" s="25">
        <v>1806</v>
      </c>
      <c r="S41" t="str">
        <f t="shared" si="2"/>
        <v>1806,</v>
      </c>
    </row>
    <row r="42" spans="1:21" x14ac:dyDescent="0.25">
      <c r="A42" s="17" t="s">
        <v>159</v>
      </c>
      <c r="B42" s="17" t="s">
        <v>214</v>
      </c>
      <c r="C42" s="17" t="s">
        <v>214</v>
      </c>
      <c r="D42" s="17" t="s">
        <v>215</v>
      </c>
      <c r="E42" s="18">
        <v>2194</v>
      </c>
      <c r="F42" s="11" t="s">
        <v>216</v>
      </c>
      <c r="G42" s="17" t="s">
        <v>28</v>
      </c>
      <c r="H42" s="17" t="s">
        <v>13</v>
      </c>
      <c r="I42" s="17" t="s">
        <v>217</v>
      </c>
      <c r="J42" s="17"/>
      <c r="K42" s="17">
        <f>SUMIF('complete counts'!$E$2:$E$103,'complete unique counts'!E42,'complete counts'!$K$2:$K$103)</f>
        <v>209</v>
      </c>
      <c r="L42" s="17">
        <f>SUMIF('complete counts'!$E$2:$E$103,'complete unique counts'!E42,'complete counts'!$L$2:$L$103)</f>
        <v>565</v>
      </c>
      <c r="M42" s="17"/>
      <c r="N42" s="20">
        <f t="shared" si="1"/>
        <v>1.7033492822966507</v>
      </c>
      <c r="O42" s="17" t="s">
        <v>294</v>
      </c>
      <c r="R42" s="18">
        <v>2194</v>
      </c>
      <c r="S42" t="str">
        <f t="shared" si="2"/>
        <v>2194,</v>
      </c>
    </row>
    <row r="43" spans="1:21" x14ac:dyDescent="0.25">
      <c r="A43" s="17" t="s">
        <v>132</v>
      </c>
      <c r="B43" s="17" t="s">
        <v>218</v>
      </c>
      <c r="C43" s="17" t="s">
        <v>219</v>
      </c>
      <c r="D43" s="17" t="s">
        <v>220</v>
      </c>
      <c r="E43" s="18">
        <v>954</v>
      </c>
      <c r="F43" s="19" t="s">
        <v>221</v>
      </c>
      <c r="G43" s="17" t="s">
        <v>22</v>
      </c>
      <c r="H43" s="17" t="s">
        <v>33</v>
      </c>
      <c r="I43" s="17" t="s">
        <v>222</v>
      </c>
      <c r="J43" s="17"/>
      <c r="K43" s="17">
        <f>SUMIF('complete counts'!$E$2:$E$103,'complete unique counts'!E43,'complete counts'!$K$2:$K$103)</f>
        <v>102</v>
      </c>
      <c r="L43" s="17">
        <f>SUMIF('complete counts'!$E$2:$E$103,'complete unique counts'!E43,'complete counts'!$L$2:$L$103)</f>
        <v>121</v>
      </c>
      <c r="M43" s="17"/>
      <c r="N43" s="20">
        <f t="shared" si="1"/>
        <v>0.18627450980392157</v>
      </c>
      <c r="O43" s="17" t="s">
        <v>294</v>
      </c>
      <c r="R43" s="18">
        <v>954</v>
      </c>
      <c r="S43" t="str">
        <f t="shared" si="2"/>
        <v>954,</v>
      </c>
    </row>
    <row r="44" spans="1:21" x14ac:dyDescent="0.25">
      <c r="A44" s="17" t="s">
        <v>132</v>
      </c>
      <c r="B44" s="17" t="s">
        <v>218</v>
      </c>
      <c r="C44" s="17" t="s">
        <v>223</v>
      </c>
      <c r="D44" s="17" t="s">
        <v>224</v>
      </c>
      <c r="E44" s="18">
        <v>963</v>
      </c>
      <c r="F44" s="19" t="s">
        <v>221</v>
      </c>
      <c r="G44" s="17" t="s">
        <v>22</v>
      </c>
      <c r="H44" s="17" t="s">
        <v>33</v>
      </c>
      <c r="I44" s="17" t="s">
        <v>222</v>
      </c>
      <c r="J44" s="17"/>
      <c r="K44" s="17">
        <f>SUMIF('complete counts'!$E$2:$E$103,'complete unique counts'!E44,'complete counts'!$K$2:$K$103)</f>
        <v>67</v>
      </c>
      <c r="L44" s="17">
        <f>SUMIF('complete counts'!$E$2:$E$103,'complete unique counts'!E44,'complete counts'!$L$2:$L$103)</f>
        <v>119</v>
      </c>
      <c r="M44" s="17"/>
      <c r="N44" s="20">
        <f t="shared" si="1"/>
        <v>0.77611940298507465</v>
      </c>
      <c r="O44" s="17" t="s">
        <v>294</v>
      </c>
      <c r="R44" s="18">
        <v>963</v>
      </c>
      <c r="S44" t="str">
        <f t="shared" si="2"/>
        <v>963,</v>
      </c>
    </row>
    <row r="45" spans="1:21" x14ac:dyDescent="0.25">
      <c r="A45" s="17" t="s">
        <v>132</v>
      </c>
      <c r="B45" s="17" t="s">
        <v>218</v>
      </c>
      <c r="C45" s="17" t="s">
        <v>96</v>
      </c>
      <c r="D45" s="17" t="s">
        <v>225</v>
      </c>
      <c r="E45" s="18">
        <v>951</v>
      </c>
      <c r="F45" s="19" t="s">
        <v>226</v>
      </c>
      <c r="G45" s="17" t="s">
        <v>17</v>
      </c>
      <c r="H45" s="17" t="s">
        <v>18</v>
      </c>
      <c r="I45" s="17" t="s">
        <v>222</v>
      </c>
      <c r="J45" s="17"/>
      <c r="K45" s="17">
        <f>SUMIF('complete counts'!$E$2:$E$103,'complete unique counts'!E45,'complete counts'!$K$2:$K$103)</f>
        <v>122</v>
      </c>
      <c r="L45" s="17">
        <f>SUMIF('complete counts'!$E$2:$E$103,'complete unique counts'!E45,'complete counts'!$L$2:$L$103)</f>
        <v>270</v>
      </c>
      <c r="M45" s="17"/>
      <c r="N45" s="20">
        <f t="shared" si="1"/>
        <v>1.2131147540983607</v>
      </c>
      <c r="O45" s="17" t="s">
        <v>294</v>
      </c>
      <c r="R45" s="18">
        <v>951</v>
      </c>
      <c r="S45" t="str">
        <f t="shared" si="2"/>
        <v>951,</v>
      </c>
    </row>
    <row r="46" spans="1:21" x14ac:dyDescent="0.25">
      <c r="A46" s="17" t="s">
        <v>132</v>
      </c>
      <c r="B46" s="17" t="s">
        <v>218</v>
      </c>
      <c r="C46" s="17" t="s">
        <v>227</v>
      </c>
      <c r="D46" s="17" t="s">
        <v>228</v>
      </c>
      <c r="E46" s="18">
        <v>1191</v>
      </c>
      <c r="F46" s="19" t="s">
        <v>229</v>
      </c>
      <c r="G46" s="17" t="s">
        <v>22</v>
      </c>
      <c r="H46" s="17" t="s">
        <v>33</v>
      </c>
      <c r="I46" s="17" t="s">
        <v>222</v>
      </c>
      <c r="J46" s="17"/>
      <c r="K46" s="17">
        <f>SUMIF('complete counts'!$E$2:$E$103,'complete unique counts'!E46,'complete counts'!$K$2:$K$103)</f>
        <v>83</v>
      </c>
      <c r="L46" s="17">
        <f>SUMIF('complete counts'!$E$2:$E$103,'complete unique counts'!E46,'complete counts'!$L$2:$L$103)</f>
        <v>151</v>
      </c>
      <c r="M46" s="17"/>
      <c r="N46" s="20">
        <f t="shared" si="1"/>
        <v>0.81927710843373491</v>
      </c>
      <c r="O46" s="17" t="s">
        <v>294</v>
      </c>
      <c r="R46" s="18">
        <v>1191</v>
      </c>
      <c r="S46" t="str">
        <f t="shared" si="2"/>
        <v>1191,</v>
      </c>
    </row>
    <row r="47" spans="1:21" x14ac:dyDescent="0.25">
      <c r="A47" s="17" t="s">
        <v>132</v>
      </c>
      <c r="B47" s="17" t="s">
        <v>218</v>
      </c>
      <c r="C47" s="17" t="s">
        <v>227</v>
      </c>
      <c r="D47" s="17" t="s">
        <v>230</v>
      </c>
      <c r="E47" s="18">
        <v>1192</v>
      </c>
      <c r="F47" s="19" t="s">
        <v>226</v>
      </c>
      <c r="G47" s="17" t="s">
        <v>17</v>
      </c>
      <c r="H47" s="17" t="s">
        <v>18</v>
      </c>
      <c r="I47" s="17" t="s">
        <v>222</v>
      </c>
      <c r="J47" s="17"/>
      <c r="K47" s="17">
        <f>SUMIF('complete counts'!$E$2:$E$103,'complete unique counts'!E47,'complete counts'!$K$2:$K$103)</f>
        <v>67</v>
      </c>
      <c r="L47" s="17">
        <f>SUMIF('complete counts'!$E$2:$E$103,'complete unique counts'!E47,'complete counts'!$L$2:$L$103)</f>
        <v>116</v>
      </c>
      <c r="M47" s="17"/>
      <c r="N47" s="20">
        <f t="shared" si="1"/>
        <v>0.73134328358208944</v>
      </c>
      <c r="O47" s="17" t="s">
        <v>294</v>
      </c>
      <c r="R47" s="18">
        <v>1192</v>
      </c>
      <c r="S47" t="str">
        <f t="shared" si="2"/>
        <v>1192,</v>
      </c>
    </row>
    <row r="48" spans="1:21" x14ac:dyDescent="0.25">
      <c r="A48" s="17" t="s">
        <v>132</v>
      </c>
      <c r="B48" s="17" t="s">
        <v>218</v>
      </c>
      <c r="C48" s="17" t="s">
        <v>231</v>
      </c>
      <c r="D48" s="17" t="s">
        <v>232</v>
      </c>
      <c r="E48" s="18">
        <v>1281</v>
      </c>
      <c r="F48" s="19" t="s">
        <v>226</v>
      </c>
      <c r="G48" s="17" t="s">
        <v>17</v>
      </c>
      <c r="H48" s="17" t="s">
        <v>18</v>
      </c>
      <c r="I48" s="17" t="s">
        <v>222</v>
      </c>
      <c r="J48" s="17"/>
      <c r="K48" s="17">
        <f>SUMIF('complete counts'!$E$2:$E$103,'complete unique counts'!E48,'complete counts'!$K$2:$K$103)</f>
        <v>25</v>
      </c>
      <c r="L48" s="17">
        <f>SUMIF('complete counts'!$E$2:$E$103,'complete unique counts'!E48,'complete counts'!$L$2:$L$103)</f>
        <v>64</v>
      </c>
      <c r="M48" s="17"/>
      <c r="N48" s="20">
        <f t="shared" si="1"/>
        <v>1.56</v>
      </c>
      <c r="O48" s="17" t="s">
        <v>294</v>
      </c>
      <c r="R48" s="18">
        <v>1281</v>
      </c>
      <c r="S48" t="str">
        <f t="shared" si="2"/>
        <v>1281,</v>
      </c>
    </row>
    <row r="49" spans="1:19" x14ac:dyDescent="0.25">
      <c r="A49" s="17" t="s">
        <v>132</v>
      </c>
      <c r="B49" s="17" t="s">
        <v>218</v>
      </c>
      <c r="C49" s="17" t="s">
        <v>105</v>
      </c>
      <c r="D49" s="17" t="s">
        <v>233</v>
      </c>
      <c r="E49" s="18">
        <v>956</v>
      </c>
      <c r="F49" s="19" t="s">
        <v>234</v>
      </c>
      <c r="G49" s="17" t="s">
        <v>17</v>
      </c>
      <c r="H49" s="17" t="s">
        <v>18</v>
      </c>
      <c r="I49" s="17" t="s">
        <v>222</v>
      </c>
      <c r="J49" s="17"/>
      <c r="K49" s="17">
        <f>SUMIF('complete counts'!$E$2:$E$103,'complete unique counts'!E49,'complete counts'!$K$2:$K$103)</f>
        <v>97</v>
      </c>
      <c r="L49" s="17">
        <f>SUMIF('complete counts'!$E$2:$E$103,'complete unique counts'!E49,'complete counts'!$L$2:$L$103)</f>
        <v>169</v>
      </c>
      <c r="M49" s="17"/>
      <c r="N49" s="20">
        <f t="shared" si="1"/>
        <v>0.74226804123711343</v>
      </c>
      <c r="O49" s="17" t="s">
        <v>295</v>
      </c>
      <c r="R49" s="18">
        <v>956</v>
      </c>
      <c r="S49" t="str">
        <f t="shared" si="2"/>
        <v>956,</v>
      </c>
    </row>
    <row r="50" spans="1:19" x14ac:dyDescent="0.25">
      <c r="A50" s="34" t="s">
        <v>204</v>
      </c>
      <c r="B50" s="33" t="s">
        <v>14</v>
      </c>
      <c r="C50" s="33" t="s">
        <v>14</v>
      </c>
      <c r="D50" s="33" t="s">
        <v>15</v>
      </c>
      <c r="E50" s="10">
        <v>2259</v>
      </c>
      <c r="F50" s="37" t="s">
        <v>16</v>
      </c>
      <c r="G50" s="12" t="s">
        <v>17</v>
      </c>
      <c r="H50" s="12" t="s">
        <v>18</v>
      </c>
      <c r="I50" s="33" t="s">
        <v>19</v>
      </c>
      <c r="J50" s="33"/>
      <c r="K50" s="17">
        <f>SUMIF('complete counts'!$E$2:$E$103,'complete unique counts'!E50,'complete counts'!$K$2:$K$103)</f>
        <v>235</v>
      </c>
      <c r="L50" s="17">
        <f>SUMIF('complete counts'!$E$2:$E$103,'complete unique counts'!E50,'complete counts'!$L$2:$L$103)</f>
        <v>225</v>
      </c>
      <c r="M50" s="33"/>
      <c r="N50" s="20">
        <f t="shared" si="1"/>
        <v>-4.2553191489361653E-2</v>
      </c>
      <c r="O50" s="34" t="s">
        <v>294</v>
      </c>
      <c r="R50" s="10">
        <v>2259</v>
      </c>
      <c r="S50" t="str">
        <f t="shared" si="2"/>
        <v>2259,</v>
      </c>
    </row>
    <row r="51" spans="1:19" x14ac:dyDescent="0.25">
      <c r="A51" s="34" t="s">
        <v>204</v>
      </c>
      <c r="B51" s="33" t="s">
        <v>14</v>
      </c>
      <c r="C51" s="33" t="s">
        <v>14</v>
      </c>
      <c r="D51" s="33" t="s">
        <v>20</v>
      </c>
      <c r="E51" s="10">
        <v>2254</v>
      </c>
      <c r="F51" s="37" t="s">
        <v>21</v>
      </c>
      <c r="G51" s="12" t="s">
        <v>22</v>
      </c>
      <c r="H51" s="12" t="s">
        <v>18</v>
      </c>
      <c r="I51" s="33" t="s">
        <v>19</v>
      </c>
      <c r="J51" s="33"/>
      <c r="K51" s="17">
        <f>SUMIF('complete counts'!$E$2:$E$103,'complete unique counts'!E51,'complete counts'!$K$2:$K$103)</f>
        <v>78</v>
      </c>
      <c r="L51" s="17">
        <f>SUMIF('complete counts'!$E$2:$E$103,'complete unique counts'!E51,'complete counts'!$L$2:$L$103)</f>
        <v>166</v>
      </c>
      <c r="M51" s="33"/>
      <c r="N51" s="20">
        <f t="shared" si="1"/>
        <v>1.1282051282051282</v>
      </c>
      <c r="O51" s="34" t="s">
        <v>294</v>
      </c>
      <c r="R51" s="10">
        <v>2254</v>
      </c>
      <c r="S51" t="str">
        <f t="shared" si="2"/>
        <v>2254,</v>
      </c>
    </row>
    <row r="52" spans="1:19" x14ac:dyDescent="0.25">
      <c r="A52" s="34" t="s">
        <v>204</v>
      </c>
      <c r="B52" s="33" t="s">
        <v>14</v>
      </c>
      <c r="C52" s="33" t="s">
        <v>14</v>
      </c>
      <c r="D52" s="33" t="s">
        <v>23</v>
      </c>
      <c r="E52" s="10">
        <v>2260</v>
      </c>
      <c r="F52" s="37" t="s">
        <v>21</v>
      </c>
      <c r="G52" s="12" t="s">
        <v>22</v>
      </c>
      <c r="H52" s="12" t="s">
        <v>18</v>
      </c>
      <c r="I52" s="33" t="s">
        <v>19</v>
      </c>
      <c r="J52" s="33"/>
      <c r="K52" s="17">
        <f>SUMIF('complete counts'!$E$2:$E$103,'complete unique counts'!E52,'complete counts'!$K$2:$K$103)</f>
        <v>161</v>
      </c>
      <c r="L52" s="17">
        <f>SUMIF('complete counts'!$E$2:$E$103,'complete unique counts'!E52,'complete counts'!$L$2:$L$103)</f>
        <v>459</v>
      </c>
      <c r="M52" s="33"/>
      <c r="N52" s="20">
        <f t="shared" si="1"/>
        <v>1.8509316770186337</v>
      </c>
      <c r="O52" s="34" t="s">
        <v>294</v>
      </c>
      <c r="R52" s="10">
        <v>2260</v>
      </c>
      <c r="S52" t="str">
        <f t="shared" si="2"/>
        <v>2260,</v>
      </c>
    </row>
    <row r="53" spans="1:19" x14ac:dyDescent="0.25">
      <c r="A53" s="34" t="s">
        <v>204</v>
      </c>
      <c r="B53" s="34" t="s">
        <v>24</v>
      </c>
      <c r="C53" s="34" t="s">
        <v>25</v>
      </c>
      <c r="D53" s="34" t="s">
        <v>26</v>
      </c>
      <c r="E53" s="10">
        <v>2277</v>
      </c>
      <c r="F53" s="37" t="s">
        <v>27</v>
      </c>
      <c r="G53" s="10" t="s">
        <v>28</v>
      </c>
      <c r="H53" s="12" t="s">
        <v>13</v>
      </c>
      <c r="I53" s="33" t="s">
        <v>29</v>
      </c>
      <c r="J53" s="33"/>
      <c r="K53" s="17">
        <f>SUMIF('complete counts'!$E$2:$E$103,'complete unique counts'!E53,'complete counts'!$K$2:$K$103)</f>
        <v>77</v>
      </c>
      <c r="L53" s="17">
        <f>SUMIF('complete counts'!$E$2:$E$103,'complete unique counts'!E53,'complete counts'!$L$2:$L$103)</f>
        <v>39</v>
      </c>
      <c r="M53" s="33"/>
      <c r="N53" s="20">
        <f t="shared" si="1"/>
        <v>-0.49350649350649356</v>
      </c>
      <c r="O53" s="34" t="s">
        <v>294</v>
      </c>
      <c r="R53" s="10">
        <v>2277</v>
      </c>
      <c r="S53" t="str">
        <f t="shared" si="2"/>
        <v>2277,</v>
      </c>
    </row>
    <row r="54" spans="1:19" x14ac:dyDescent="0.25">
      <c r="A54" s="34" t="s">
        <v>204</v>
      </c>
      <c r="B54" s="33" t="s">
        <v>30</v>
      </c>
      <c r="C54" s="33" t="s">
        <v>30</v>
      </c>
      <c r="D54" s="33" t="s">
        <v>31</v>
      </c>
      <c r="E54" s="10">
        <v>2359</v>
      </c>
      <c r="F54" s="37" t="s">
        <v>32</v>
      </c>
      <c r="G54" s="12" t="s">
        <v>22</v>
      </c>
      <c r="H54" s="12" t="s">
        <v>33</v>
      </c>
      <c r="I54" s="33" t="s">
        <v>34</v>
      </c>
      <c r="J54" s="33"/>
      <c r="K54" s="17">
        <f>SUMIF('complete counts'!$E$2:$E$103,'complete unique counts'!E54,'complete counts'!$K$2:$K$103)</f>
        <v>171</v>
      </c>
      <c r="L54" s="17">
        <f>SUMIF('complete counts'!$E$2:$E$103,'complete unique counts'!E54,'complete counts'!$L$2:$L$103)</f>
        <v>311</v>
      </c>
      <c r="M54" s="33"/>
      <c r="N54" s="20">
        <f t="shared" si="1"/>
        <v>0.81871345029239762</v>
      </c>
      <c r="O54" s="34" t="s">
        <v>294</v>
      </c>
      <c r="R54" s="10">
        <v>2359</v>
      </c>
      <c r="S54" t="str">
        <f t="shared" si="2"/>
        <v>2359,</v>
      </c>
    </row>
    <row r="55" spans="1:19" x14ac:dyDescent="0.25">
      <c r="A55" s="34" t="s">
        <v>132</v>
      </c>
      <c r="B55" s="33" t="s">
        <v>36</v>
      </c>
      <c r="C55" s="33" t="s">
        <v>37</v>
      </c>
      <c r="D55" s="33" t="s">
        <v>38</v>
      </c>
      <c r="E55" s="10">
        <v>1260</v>
      </c>
      <c r="F55" s="39" t="s">
        <v>39</v>
      </c>
      <c r="G55" s="12" t="s">
        <v>22</v>
      </c>
      <c r="H55" s="12" t="s">
        <v>33</v>
      </c>
      <c r="I55" s="33" t="s">
        <v>40</v>
      </c>
      <c r="J55" s="33"/>
      <c r="K55" s="17">
        <f>SUMIF('complete counts'!$E$2:$E$103,'complete unique counts'!E55,'complete counts'!$K$2:$K$103)</f>
        <v>577</v>
      </c>
      <c r="L55" s="17">
        <f>SUMIF('complete counts'!$E$2:$E$103,'complete unique counts'!E55,'complete counts'!$L$2:$L$103)</f>
        <v>461</v>
      </c>
      <c r="M55" s="33"/>
      <c r="N55" s="20">
        <f t="shared" si="1"/>
        <v>-0.20103986135181973</v>
      </c>
      <c r="O55" s="34" t="s">
        <v>295</v>
      </c>
      <c r="R55" s="10">
        <v>1260</v>
      </c>
      <c r="S55" t="str">
        <f t="shared" si="2"/>
        <v>1260,</v>
      </c>
    </row>
    <row r="56" spans="1:19" x14ac:dyDescent="0.25">
      <c r="A56" s="34" t="s">
        <v>132</v>
      </c>
      <c r="B56" s="33" t="s">
        <v>41</v>
      </c>
      <c r="C56" s="33" t="s">
        <v>42</v>
      </c>
      <c r="D56" s="33" t="s">
        <v>43</v>
      </c>
      <c r="E56" s="10">
        <v>2224</v>
      </c>
      <c r="F56" s="37" t="s">
        <v>44</v>
      </c>
      <c r="G56" s="12" t="s">
        <v>22</v>
      </c>
      <c r="H56" s="12" t="s">
        <v>33</v>
      </c>
      <c r="I56" s="33" t="s">
        <v>29</v>
      </c>
      <c r="J56" s="33"/>
      <c r="K56" s="17">
        <f>SUMIF('complete counts'!$E$2:$E$103,'complete unique counts'!E56,'complete counts'!$K$2:$K$103)</f>
        <v>312</v>
      </c>
      <c r="L56" s="17">
        <f>SUMIF('complete counts'!$E$2:$E$103,'complete unique counts'!E56,'complete counts'!$L$2:$L$103)</f>
        <v>514</v>
      </c>
      <c r="M56" s="33"/>
      <c r="N56" s="20">
        <f t="shared" si="1"/>
        <v>0.64743589743589736</v>
      </c>
      <c r="O56" s="34" t="s">
        <v>294</v>
      </c>
      <c r="R56" s="10">
        <v>2224</v>
      </c>
      <c r="S56" t="str">
        <f t="shared" si="2"/>
        <v>2224,</v>
      </c>
    </row>
    <row r="57" spans="1:19" x14ac:dyDescent="0.25">
      <c r="A57" s="34" t="s">
        <v>132</v>
      </c>
      <c r="B57" s="34" t="s">
        <v>45</v>
      </c>
      <c r="C57" s="34" t="s">
        <v>46</v>
      </c>
      <c r="D57" s="34" t="s">
        <v>47</v>
      </c>
      <c r="E57" s="6">
        <v>2225</v>
      </c>
      <c r="F57" s="35" t="s">
        <v>44</v>
      </c>
      <c r="G57" s="8" t="s">
        <v>22</v>
      </c>
      <c r="H57" s="8" t="s">
        <v>33</v>
      </c>
      <c r="I57" s="34" t="s">
        <v>48</v>
      </c>
      <c r="J57" s="34"/>
      <c r="K57" s="17">
        <f>SUMIF('complete counts'!$E$2:$E$103,'complete unique counts'!E57,'complete counts'!$K$2:$K$103)</f>
        <v>42</v>
      </c>
      <c r="L57" s="17">
        <f>SUMIF('complete counts'!$E$2:$E$103,'complete unique counts'!E57,'complete counts'!$L$2:$L$103)</f>
        <v>193</v>
      </c>
      <c r="M57" s="34"/>
      <c r="N57" s="20">
        <f t="shared" si="1"/>
        <v>3.5952380952380949</v>
      </c>
      <c r="O57" s="34" t="s">
        <v>294</v>
      </c>
      <c r="R57" s="6">
        <v>2225</v>
      </c>
      <c r="S57" t="str">
        <f t="shared" si="2"/>
        <v>2225,</v>
      </c>
    </row>
    <row r="58" spans="1:19" x14ac:dyDescent="0.25">
      <c r="A58" s="34" t="s">
        <v>132</v>
      </c>
      <c r="B58" s="33" t="s">
        <v>45</v>
      </c>
      <c r="C58" s="33" t="s">
        <v>49</v>
      </c>
      <c r="D58" s="33" t="s">
        <v>47</v>
      </c>
      <c r="E58" s="10">
        <v>2227</v>
      </c>
      <c r="F58" s="39" t="s">
        <v>50</v>
      </c>
      <c r="G58" s="12" t="s">
        <v>22</v>
      </c>
      <c r="H58" s="12" t="s">
        <v>33</v>
      </c>
      <c r="I58" s="33" t="s">
        <v>51</v>
      </c>
      <c r="J58" s="33"/>
      <c r="K58" s="17">
        <f>SUMIF('complete counts'!$E$2:$E$103,'complete unique counts'!E58,'complete counts'!$K$2:$K$103)</f>
        <v>51</v>
      </c>
      <c r="L58" s="17">
        <f>SUMIF('complete counts'!$E$2:$E$103,'complete unique counts'!E58,'complete counts'!$L$2:$L$103)</f>
        <v>280</v>
      </c>
      <c r="M58" s="34"/>
      <c r="N58" s="20">
        <f t="shared" si="1"/>
        <v>4.4901960784313726</v>
      </c>
      <c r="O58" s="34" t="s">
        <v>294</v>
      </c>
      <c r="R58" s="10">
        <v>2227</v>
      </c>
      <c r="S58" t="str">
        <f t="shared" si="2"/>
        <v>2227,</v>
      </c>
    </row>
    <row r="59" spans="1:19" x14ac:dyDescent="0.25">
      <c r="A59" s="34" t="s">
        <v>132</v>
      </c>
      <c r="B59" s="34" t="s">
        <v>41</v>
      </c>
      <c r="C59" s="34" t="s">
        <v>52</v>
      </c>
      <c r="D59" s="34" t="s">
        <v>43</v>
      </c>
      <c r="E59" s="6">
        <v>2264</v>
      </c>
      <c r="F59" s="35" t="s">
        <v>44</v>
      </c>
      <c r="G59" s="8" t="s">
        <v>22</v>
      </c>
      <c r="H59" s="8" t="s">
        <v>33</v>
      </c>
      <c r="I59" s="34"/>
      <c r="J59" s="34"/>
      <c r="K59" s="17">
        <f>SUMIF('complete counts'!$E$2:$E$103,'complete unique counts'!E59,'complete counts'!$K$2:$K$103)</f>
        <v>308</v>
      </c>
      <c r="L59" s="17">
        <f>SUMIF('complete counts'!$E$2:$E$103,'complete unique counts'!E59,'complete counts'!$L$2:$L$103)</f>
        <v>486</v>
      </c>
      <c r="M59" s="34"/>
      <c r="N59" s="20">
        <f t="shared" si="1"/>
        <v>0.57792207792207795</v>
      </c>
      <c r="O59" s="34" t="s">
        <v>294</v>
      </c>
      <c r="R59" s="6">
        <v>2264</v>
      </c>
      <c r="S59" t="str">
        <f t="shared" si="2"/>
        <v>2264,</v>
      </c>
    </row>
    <row r="60" spans="1:19" x14ac:dyDescent="0.25">
      <c r="A60" s="34" t="s">
        <v>132</v>
      </c>
      <c r="B60" s="33"/>
      <c r="C60" s="33" t="s">
        <v>53</v>
      </c>
      <c r="D60" s="33" t="s">
        <v>54</v>
      </c>
      <c r="E60" s="10">
        <v>2283</v>
      </c>
      <c r="F60" s="39" t="s">
        <v>55</v>
      </c>
      <c r="G60" s="12" t="s">
        <v>22</v>
      </c>
      <c r="H60" s="12" t="s">
        <v>33</v>
      </c>
      <c r="I60" s="33" t="s">
        <v>56</v>
      </c>
      <c r="J60" s="33"/>
      <c r="K60" s="17">
        <f>SUMIF('complete counts'!$E$2:$E$103,'complete unique counts'!E60,'complete counts'!$K$2:$K$103)</f>
        <v>52</v>
      </c>
      <c r="L60" s="17">
        <f>SUMIF('complete counts'!$E$2:$E$103,'complete unique counts'!E60,'complete counts'!$L$2:$L$103)</f>
        <v>50</v>
      </c>
      <c r="M60" s="33"/>
      <c r="N60" s="20">
        <f t="shared" si="1"/>
        <v>-3.8461538461538436E-2</v>
      </c>
      <c r="O60" s="34" t="s">
        <v>294</v>
      </c>
      <c r="R60" s="10">
        <v>2283</v>
      </c>
      <c r="S60" t="str">
        <f t="shared" si="2"/>
        <v>2283,</v>
      </c>
    </row>
    <row r="61" spans="1:19" x14ac:dyDescent="0.25">
      <c r="A61" s="34" t="s">
        <v>132</v>
      </c>
      <c r="B61" s="33" t="s">
        <v>57</v>
      </c>
      <c r="C61" s="33" t="s">
        <v>58</v>
      </c>
      <c r="D61" s="33" t="s">
        <v>59</v>
      </c>
      <c r="E61" s="10">
        <v>2265</v>
      </c>
      <c r="F61" s="37" t="s">
        <v>60</v>
      </c>
      <c r="G61" s="12" t="s">
        <v>22</v>
      </c>
      <c r="H61" s="12" t="s">
        <v>33</v>
      </c>
      <c r="I61" s="33" t="s">
        <v>61</v>
      </c>
      <c r="J61" s="33"/>
      <c r="K61" s="17">
        <f>SUMIF('complete counts'!$E$2:$E$103,'complete unique counts'!E61,'complete counts'!$K$2:$K$103)</f>
        <v>93</v>
      </c>
      <c r="L61" s="17">
        <f>SUMIF('complete counts'!$E$2:$E$103,'complete unique counts'!E61,'complete counts'!$L$2:$L$103)</f>
        <v>217</v>
      </c>
      <c r="M61" s="33"/>
      <c r="N61" s="20">
        <f t="shared" si="1"/>
        <v>1.3333333333333335</v>
      </c>
      <c r="O61" s="34" t="s">
        <v>294</v>
      </c>
      <c r="R61" s="10">
        <v>2265</v>
      </c>
      <c r="S61" t="str">
        <f t="shared" si="2"/>
        <v>2265,</v>
      </c>
    </row>
    <row r="62" spans="1:19" x14ac:dyDescent="0.25">
      <c r="A62" s="34" t="s">
        <v>132</v>
      </c>
      <c r="B62" s="33" t="s">
        <v>57</v>
      </c>
      <c r="C62" s="33" t="s">
        <v>62</v>
      </c>
      <c r="D62" s="33" t="s">
        <v>59</v>
      </c>
      <c r="E62" s="10">
        <v>2266</v>
      </c>
      <c r="F62" s="37" t="s">
        <v>63</v>
      </c>
      <c r="G62" s="12" t="s">
        <v>22</v>
      </c>
      <c r="H62" s="12" t="s">
        <v>33</v>
      </c>
      <c r="I62" s="33" t="s">
        <v>61</v>
      </c>
      <c r="J62" s="33"/>
      <c r="K62" s="17">
        <f>SUMIF('complete counts'!$E$2:$E$103,'complete unique counts'!E62,'complete counts'!$K$2:$K$103)</f>
        <v>164</v>
      </c>
      <c r="L62" s="17">
        <f>SUMIF('complete counts'!$E$2:$E$103,'complete unique counts'!E62,'complete counts'!$L$2:$L$103)</f>
        <v>213</v>
      </c>
      <c r="M62" s="33"/>
      <c r="N62" s="20">
        <f t="shared" si="1"/>
        <v>0.29878048780487809</v>
      </c>
      <c r="O62" s="34" t="s">
        <v>294</v>
      </c>
      <c r="R62" s="10">
        <v>2266</v>
      </c>
      <c r="S62" t="str">
        <f t="shared" si="2"/>
        <v>2266,</v>
      </c>
    </row>
    <row r="63" spans="1:19" x14ac:dyDescent="0.25">
      <c r="A63" s="34" t="s">
        <v>132</v>
      </c>
      <c r="B63" s="33" t="s">
        <v>66</v>
      </c>
      <c r="C63" s="33" t="s">
        <v>66</v>
      </c>
      <c r="D63" s="33" t="s">
        <v>67</v>
      </c>
      <c r="E63" s="10">
        <v>2350</v>
      </c>
      <c r="F63" s="39" t="s">
        <v>68</v>
      </c>
      <c r="G63" s="12" t="s">
        <v>28</v>
      </c>
      <c r="H63" s="12" t="s">
        <v>13</v>
      </c>
      <c r="I63" s="33" t="s">
        <v>61</v>
      </c>
      <c r="J63" s="33"/>
      <c r="K63" s="17">
        <f>SUMIF('complete counts'!$E$2:$E$103,'complete unique counts'!E63,'complete counts'!$K$2:$K$103)</f>
        <v>80</v>
      </c>
      <c r="L63" s="17">
        <f>SUMIF('complete counts'!$E$2:$E$103,'complete unique counts'!E63,'complete counts'!$L$2:$L$103)</f>
        <v>118</v>
      </c>
      <c r="M63" s="33"/>
      <c r="N63" s="20">
        <f t="shared" si="1"/>
        <v>0.47500000000000009</v>
      </c>
      <c r="O63" s="34" t="s">
        <v>294</v>
      </c>
      <c r="R63" s="10">
        <v>2350</v>
      </c>
      <c r="S63" t="str">
        <f t="shared" si="2"/>
        <v>2350,</v>
      </c>
    </row>
    <row r="64" spans="1:19" x14ac:dyDescent="0.25">
      <c r="A64" s="34" t="s">
        <v>132</v>
      </c>
      <c r="B64" s="33" t="s">
        <v>66</v>
      </c>
      <c r="C64" s="33" t="s">
        <v>69</v>
      </c>
      <c r="D64" s="33" t="s">
        <v>70</v>
      </c>
      <c r="E64" s="10">
        <v>2348</v>
      </c>
      <c r="F64" s="39" t="s">
        <v>71</v>
      </c>
      <c r="G64" s="12" t="s">
        <v>28</v>
      </c>
      <c r="H64" s="12" t="s">
        <v>13</v>
      </c>
      <c r="I64" s="33" t="s">
        <v>61</v>
      </c>
      <c r="J64" s="33"/>
      <c r="K64" s="17">
        <f>SUMIF('complete counts'!$E$2:$E$103,'complete unique counts'!E64,'complete counts'!$K$2:$K$103)</f>
        <v>136</v>
      </c>
      <c r="L64" s="17">
        <f>SUMIF('complete counts'!$E$2:$E$103,'complete unique counts'!E64,'complete counts'!$L$2:$L$103)</f>
        <v>124</v>
      </c>
      <c r="M64" s="33"/>
      <c r="N64" s="20">
        <f t="shared" si="1"/>
        <v>-8.8235294117647078E-2</v>
      </c>
      <c r="O64" s="34" t="s">
        <v>294</v>
      </c>
      <c r="R64" s="10">
        <v>2348</v>
      </c>
      <c r="S64" t="str">
        <f t="shared" si="2"/>
        <v>2348,</v>
      </c>
    </row>
    <row r="65" spans="1:19" x14ac:dyDescent="0.25">
      <c r="A65" s="33" t="s">
        <v>159</v>
      </c>
      <c r="B65" s="33" t="s">
        <v>74</v>
      </c>
      <c r="C65" s="33" t="s">
        <v>75</v>
      </c>
      <c r="D65" s="33" t="s">
        <v>76</v>
      </c>
      <c r="E65" s="10">
        <v>2248</v>
      </c>
      <c r="F65" s="39" t="s">
        <v>77</v>
      </c>
      <c r="G65" s="12" t="s">
        <v>22</v>
      </c>
      <c r="H65" s="12" t="s">
        <v>33</v>
      </c>
      <c r="I65" s="33" t="s">
        <v>61</v>
      </c>
      <c r="J65" s="33"/>
      <c r="K65" s="17">
        <f>SUMIF('complete counts'!$E$2:$E$103,'complete unique counts'!E65,'complete counts'!$K$2:$K$103)</f>
        <v>357</v>
      </c>
      <c r="L65" s="17">
        <f>SUMIF('complete counts'!$E$2:$E$103,'complete unique counts'!E65,'complete counts'!$L$2:$L$103)</f>
        <v>485</v>
      </c>
      <c r="M65" s="33"/>
      <c r="N65" s="20">
        <f t="shared" si="1"/>
        <v>0.35854341736694684</v>
      </c>
      <c r="O65" s="34" t="s">
        <v>294</v>
      </c>
      <c r="R65" s="10">
        <v>2248</v>
      </c>
      <c r="S65" t="str">
        <f t="shared" si="2"/>
        <v>2248,</v>
      </c>
    </row>
    <row r="66" spans="1:19" x14ac:dyDescent="0.25">
      <c r="A66" s="33" t="s">
        <v>159</v>
      </c>
      <c r="B66" s="33" t="s">
        <v>74</v>
      </c>
      <c r="C66" s="33" t="s">
        <v>79</v>
      </c>
      <c r="D66" s="33" t="s">
        <v>76</v>
      </c>
      <c r="E66" s="10">
        <v>2246</v>
      </c>
      <c r="F66" s="39" t="s">
        <v>77</v>
      </c>
      <c r="G66" s="12" t="s">
        <v>22</v>
      </c>
      <c r="H66" s="12" t="s">
        <v>33</v>
      </c>
      <c r="I66" s="33" t="s">
        <v>61</v>
      </c>
      <c r="J66" s="33"/>
      <c r="K66" s="17">
        <f>SUMIF('complete counts'!$E$2:$E$103,'complete unique counts'!E66,'complete counts'!$K$2:$K$103)</f>
        <v>373</v>
      </c>
      <c r="L66" s="17">
        <f>SUMIF('complete counts'!$E$2:$E$103,'complete unique counts'!E66,'complete counts'!$L$2:$L$103)</f>
        <v>457</v>
      </c>
      <c r="M66" s="33"/>
      <c r="N66" s="20">
        <f t="shared" si="1"/>
        <v>0.22520107238605891</v>
      </c>
      <c r="O66" s="34" t="s">
        <v>294</v>
      </c>
      <c r="R66" s="10">
        <v>2246</v>
      </c>
      <c r="S66" t="str">
        <f t="shared" si="2"/>
        <v>2246,</v>
      </c>
    </row>
    <row r="67" spans="1:19" x14ac:dyDescent="0.25">
      <c r="A67" s="33" t="s">
        <v>159</v>
      </c>
      <c r="B67" s="33" t="s">
        <v>74</v>
      </c>
      <c r="C67" s="33" t="s">
        <v>80</v>
      </c>
      <c r="D67" s="33" t="s">
        <v>76</v>
      </c>
      <c r="E67" s="10">
        <v>2242</v>
      </c>
      <c r="F67" s="39" t="s">
        <v>77</v>
      </c>
      <c r="G67" s="12" t="s">
        <v>22</v>
      </c>
      <c r="H67" s="12" t="s">
        <v>33</v>
      </c>
      <c r="I67" s="33" t="s">
        <v>61</v>
      </c>
      <c r="J67" s="33"/>
      <c r="K67" s="17">
        <f>SUMIF('complete counts'!$E$2:$E$103,'complete unique counts'!E67,'complete counts'!$K$2:$K$103)</f>
        <v>516</v>
      </c>
      <c r="L67" s="17">
        <f>SUMIF('complete counts'!$E$2:$E$103,'complete unique counts'!E67,'complete counts'!$L$2:$L$103)</f>
        <v>439</v>
      </c>
      <c r="M67" s="33"/>
      <c r="N67" s="20">
        <f t="shared" ref="N67:N78" si="3">(L67/K67)-1</f>
        <v>-0.14922480620155043</v>
      </c>
      <c r="O67" s="34" t="s">
        <v>294</v>
      </c>
      <c r="R67" s="10">
        <v>2242</v>
      </c>
      <c r="S67" t="str">
        <f t="shared" ref="S67:S78" si="4">+CONCATENATE(R67,",")</f>
        <v>2242,</v>
      </c>
    </row>
    <row r="68" spans="1:19" x14ac:dyDescent="0.25">
      <c r="A68" s="33" t="s">
        <v>159</v>
      </c>
      <c r="B68" s="33" t="s">
        <v>74</v>
      </c>
      <c r="C68" s="33" t="s">
        <v>81</v>
      </c>
      <c r="D68" s="33" t="s">
        <v>76</v>
      </c>
      <c r="E68" s="10">
        <v>2240</v>
      </c>
      <c r="F68" s="39" t="s">
        <v>77</v>
      </c>
      <c r="G68" s="12" t="s">
        <v>22</v>
      </c>
      <c r="H68" s="12" t="s">
        <v>33</v>
      </c>
      <c r="I68" s="33" t="s">
        <v>61</v>
      </c>
      <c r="J68" s="33"/>
      <c r="K68" s="17">
        <f>SUMIF('complete counts'!$E$2:$E$103,'complete unique counts'!E68,'complete counts'!$K$2:$K$103)</f>
        <v>201</v>
      </c>
      <c r="L68" s="17">
        <f>SUMIF('complete counts'!$E$2:$E$103,'complete unique counts'!E68,'complete counts'!$L$2:$L$103)</f>
        <v>444</v>
      </c>
      <c r="M68" s="33"/>
      <c r="N68" s="20">
        <f t="shared" si="3"/>
        <v>1.2089552238805972</v>
      </c>
      <c r="O68" s="34" t="s">
        <v>294</v>
      </c>
      <c r="R68" s="10">
        <v>2240</v>
      </c>
      <c r="S68" t="str">
        <f t="shared" si="4"/>
        <v>2240,</v>
      </c>
    </row>
    <row r="69" spans="1:19" x14ac:dyDescent="0.25">
      <c r="A69" s="33" t="s">
        <v>159</v>
      </c>
      <c r="B69" s="33" t="s">
        <v>82</v>
      </c>
      <c r="C69" s="33" t="s">
        <v>83</v>
      </c>
      <c r="D69" s="33" t="s">
        <v>84</v>
      </c>
      <c r="E69" s="10">
        <v>2287</v>
      </c>
      <c r="F69" s="39" t="s">
        <v>85</v>
      </c>
      <c r="G69" s="12" t="s">
        <v>28</v>
      </c>
      <c r="H69" s="12" t="s">
        <v>13</v>
      </c>
      <c r="I69" s="33" t="s">
        <v>86</v>
      </c>
      <c r="J69" s="33"/>
      <c r="K69" s="17">
        <f>SUMIF('complete counts'!$E$2:$E$103,'complete unique counts'!E69,'complete counts'!$K$2:$K$103)</f>
        <v>609</v>
      </c>
      <c r="L69" s="17">
        <f>SUMIF('complete counts'!$E$2:$E$103,'complete unique counts'!E69,'complete counts'!$L$2:$L$103)</f>
        <v>1116</v>
      </c>
      <c r="M69" s="33"/>
      <c r="N69" s="20">
        <f t="shared" si="3"/>
        <v>0.83251231527093594</v>
      </c>
      <c r="O69" s="34" t="s">
        <v>294</v>
      </c>
      <c r="R69" s="10">
        <v>2287</v>
      </c>
      <c r="S69" t="str">
        <f t="shared" si="4"/>
        <v>2287,</v>
      </c>
    </row>
    <row r="70" spans="1:19" x14ac:dyDescent="0.25">
      <c r="A70" s="33" t="s">
        <v>159</v>
      </c>
      <c r="B70" s="33" t="s">
        <v>87</v>
      </c>
      <c r="C70" s="33" t="s">
        <v>88</v>
      </c>
      <c r="D70" s="33" t="s">
        <v>89</v>
      </c>
      <c r="E70" s="10">
        <v>2288</v>
      </c>
      <c r="F70" s="39" t="s">
        <v>90</v>
      </c>
      <c r="G70" s="12" t="s">
        <v>28</v>
      </c>
      <c r="H70" s="12" t="s">
        <v>13</v>
      </c>
      <c r="I70" s="40" t="s">
        <v>56</v>
      </c>
      <c r="J70" s="40"/>
      <c r="K70" s="17">
        <f>SUMIF('complete counts'!$E$2:$E$103,'complete unique counts'!E70,'complete counts'!$K$2:$K$103)</f>
        <v>272</v>
      </c>
      <c r="L70" s="17">
        <f>SUMIF('complete counts'!$E$2:$E$103,'complete unique counts'!E70,'complete counts'!$L$2:$L$103)</f>
        <v>595</v>
      </c>
      <c r="M70" s="33"/>
      <c r="N70" s="20">
        <f t="shared" si="3"/>
        <v>1.1875</v>
      </c>
      <c r="O70" s="34" t="s">
        <v>294</v>
      </c>
      <c r="R70" s="10">
        <v>2288</v>
      </c>
      <c r="S70" t="str">
        <f t="shared" si="4"/>
        <v>2288,</v>
      </c>
    </row>
    <row r="71" spans="1:19" x14ac:dyDescent="0.25">
      <c r="A71" s="33" t="s">
        <v>159</v>
      </c>
      <c r="B71" s="34" t="s">
        <v>91</v>
      </c>
      <c r="C71" s="34" t="s">
        <v>92</v>
      </c>
      <c r="D71" s="34" t="s">
        <v>93</v>
      </c>
      <c r="E71" s="10">
        <v>2141</v>
      </c>
      <c r="F71" s="37" t="s">
        <v>94</v>
      </c>
      <c r="G71" s="12" t="s">
        <v>22</v>
      </c>
      <c r="H71" s="12" t="s">
        <v>33</v>
      </c>
      <c r="I71" s="33" t="s">
        <v>95</v>
      </c>
      <c r="J71" s="33"/>
      <c r="K71" s="17">
        <f>SUMIF('complete counts'!$E$2:$E$103,'complete unique counts'!E71,'complete counts'!$K$2:$K$103)</f>
        <v>583</v>
      </c>
      <c r="L71" s="17">
        <f>SUMIF('complete counts'!$E$2:$E$103,'complete unique counts'!E71,'complete counts'!$L$2:$L$103)</f>
        <v>1054</v>
      </c>
      <c r="M71" s="33"/>
      <c r="N71" s="20">
        <f t="shared" si="3"/>
        <v>0.80789022298456259</v>
      </c>
      <c r="O71" s="34" t="s">
        <v>295</v>
      </c>
      <c r="R71" s="10">
        <v>2141</v>
      </c>
      <c r="S71" t="str">
        <f t="shared" si="4"/>
        <v>2141,</v>
      </c>
    </row>
    <row r="72" spans="1:19" x14ac:dyDescent="0.25">
      <c r="A72" s="33" t="s">
        <v>159</v>
      </c>
      <c r="B72" s="33" t="s">
        <v>96</v>
      </c>
      <c r="C72" s="33" t="s">
        <v>97</v>
      </c>
      <c r="D72" s="33" t="s">
        <v>98</v>
      </c>
      <c r="E72" s="10">
        <v>2377</v>
      </c>
      <c r="F72" s="8"/>
      <c r="G72" s="12" t="s">
        <v>28</v>
      </c>
      <c r="H72" s="12" t="s">
        <v>13</v>
      </c>
      <c r="I72" s="33" t="s">
        <v>99</v>
      </c>
      <c r="J72" s="33"/>
      <c r="K72" s="17">
        <f>SUMIF('complete counts'!$E$2:$E$103,'complete unique counts'!E72,'complete counts'!$K$2:$K$103)</f>
        <v>2023</v>
      </c>
      <c r="L72" s="17">
        <f>SUMIF('complete counts'!$E$2:$E$103,'complete unique counts'!E72,'complete counts'!$L$2:$L$103)</f>
        <v>2486</v>
      </c>
      <c r="M72" s="33"/>
      <c r="N72" s="20">
        <f t="shared" si="3"/>
        <v>0.22886801779535348</v>
      </c>
      <c r="O72" s="34" t="s">
        <v>295</v>
      </c>
      <c r="R72" s="10">
        <v>2377</v>
      </c>
      <c r="S72" t="str">
        <f t="shared" si="4"/>
        <v>2377,</v>
      </c>
    </row>
    <row r="73" spans="1:19" x14ac:dyDescent="0.25">
      <c r="A73" s="33" t="s">
        <v>159</v>
      </c>
      <c r="B73" s="33" t="s">
        <v>100</v>
      </c>
      <c r="C73" s="33" t="s">
        <v>101</v>
      </c>
      <c r="D73" s="33" t="s">
        <v>102</v>
      </c>
      <c r="E73" s="10">
        <v>504</v>
      </c>
      <c r="F73" s="39" t="s">
        <v>103</v>
      </c>
      <c r="G73" s="12" t="s">
        <v>28</v>
      </c>
      <c r="H73" s="12" t="s">
        <v>13</v>
      </c>
      <c r="I73" s="33" t="s">
        <v>95</v>
      </c>
      <c r="J73" s="33"/>
      <c r="K73" s="17">
        <f>SUMIF('complete counts'!$E$2:$E$103,'complete unique counts'!E73,'complete counts'!$K$2:$K$103)</f>
        <v>2721</v>
      </c>
      <c r="L73" s="17">
        <f>SUMIF('complete counts'!$E$2:$E$103,'complete unique counts'!E73,'complete counts'!$L$2:$L$103)</f>
        <v>2356</v>
      </c>
      <c r="M73" s="33"/>
      <c r="N73" s="20">
        <f t="shared" si="3"/>
        <v>-0.13414185961043734</v>
      </c>
      <c r="O73" s="34" t="s">
        <v>295</v>
      </c>
      <c r="R73" s="10">
        <v>504</v>
      </c>
      <c r="S73" t="str">
        <f t="shared" si="4"/>
        <v>504,</v>
      </c>
    </row>
    <row r="74" spans="1:19" x14ac:dyDescent="0.25">
      <c r="A74" s="33" t="s">
        <v>159</v>
      </c>
      <c r="B74" s="34" t="s">
        <v>104</v>
      </c>
      <c r="C74" s="34" t="s">
        <v>105</v>
      </c>
      <c r="D74" s="34" t="s">
        <v>106</v>
      </c>
      <c r="E74" s="6">
        <v>118</v>
      </c>
      <c r="F74" s="16" t="s">
        <v>107</v>
      </c>
      <c r="G74" s="8" t="s">
        <v>28</v>
      </c>
      <c r="H74" s="8" t="s">
        <v>13</v>
      </c>
      <c r="I74" s="34" t="s">
        <v>108</v>
      </c>
      <c r="J74" s="34"/>
      <c r="K74" s="17">
        <f>SUMIF('complete counts'!$E$2:$E$103,'complete unique counts'!E74,'complete counts'!$K$2:$K$103)</f>
        <v>882</v>
      </c>
      <c r="L74" s="17">
        <f>SUMIF('complete counts'!$E$2:$E$103,'complete unique counts'!E74,'complete counts'!$L$2:$L$103)</f>
        <v>1341</v>
      </c>
      <c r="M74" s="34"/>
      <c r="N74" s="20">
        <f t="shared" si="3"/>
        <v>0.52040816326530615</v>
      </c>
      <c r="O74" s="34" t="s">
        <v>295</v>
      </c>
      <c r="R74" s="6">
        <v>118</v>
      </c>
      <c r="S74" t="str">
        <f t="shared" si="4"/>
        <v>118,</v>
      </c>
    </row>
    <row r="75" spans="1:19" x14ac:dyDescent="0.25">
      <c r="A75" s="33" t="s">
        <v>159</v>
      </c>
      <c r="B75" s="33" t="s">
        <v>113</v>
      </c>
      <c r="C75" s="33" t="s">
        <v>113</v>
      </c>
      <c r="D75" s="33" t="s">
        <v>114</v>
      </c>
      <c r="E75" s="10">
        <v>200</v>
      </c>
      <c r="F75" s="39" t="s">
        <v>115</v>
      </c>
      <c r="G75" s="12" t="s">
        <v>28</v>
      </c>
      <c r="H75" s="12" t="s">
        <v>13</v>
      </c>
      <c r="I75" s="33" t="s">
        <v>116</v>
      </c>
      <c r="J75" s="33"/>
      <c r="K75" s="17">
        <f>SUMIF('complete counts'!$E$2:$E$103,'complete unique counts'!E75,'complete counts'!$K$2:$K$103)</f>
        <v>2446</v>
      </c>
      <c r="L75" s="17">
        <f>SUMIF('complete counts'!$E$2:$E$103,'complete unique counts'!E75,'complete counts'!$L$2:$L$103)</f>
        <v>2292</v>
      </c>
      <c r="M75" s="33"/>
      <c r="N75" s="20">
        <f t="shared" si="3"/>
        <v>-6.2959934587080935E-2</v>
      </c>
      <c r="O75" s="34" t="s">
        <v>295</v>
      </c>
      <c r="R75" s="10">
        <v>200</v>
      </c>
      <c r="S75" t="str">
        <f t="shared" si="4"/>
        <v>200,</v>
      </c>
    </row>
    <row r="76" spans="1:19" x14ac:dyDescent="0.25">
      <c r="A76" s="33" t="s">
        <v>137</v>
      </c>
      <c r="B76" s="33" t="s">
        <v>120</v>
      </c>
      <c r="C76" s="33" t="s">
        <v>120</v>
      </c>
      <c r="D76" s="33" t="s">
        <v>121</v>
      </c>
      <c r="E76" s="10">
        <v>1737</v>
      </c>
      <c r="F76" s="39" t="s">
        <v>122</v>
      </c>
      <c r="G76" s="12" t="s">
        <v>12</v>
      </c>
      <c r="H76" s="12" t="s">
        <v>13</v>
      </c>
      <c r="I76" s="33" t="s">
        <v>123</v>
      </c>
      <c r="J76" s="33"/>
      <c r="K76" s="17">
        <f>SUMIF('complete counts'!$E$2:$E$103,'complete unique counts'!E76,'complete counts'!$K$2:$K$103)</f>
        <v>221</v>
      </c>
      <c r="L76" s="17">
        <f>SUMIF('complete counts'!$E$2:$E$103,'complete unique counts'!E76,'complete counts'!$L$2:$L$103)</f>
        <v>401</v>
      </c>
      <c r="M76" s="33"/>
      <c r="N76" s="20">
        <f t="shared" si="3"/>
        <v>0.81447963800904977</v>
      </c>
      <c r="O76" s="34" t="s">
        <v>295</v>
      </c>
      <c r="R76" s="10">
        <v>1737</v>
      </c>
      <c r="S76" t="str">
        <f t="shared" si="4"/>
        <v>1737,</v>
      </c>
    </row>
    <row r="77" spans="1:19" x14ac:dyDescent="0.25">
      <c r="A77" s="33" t="s">
        <v>137</v>
      </c>
      <c r="B77" s="33" t="s">
        <v>124</v>
      </c>
      <c r="C77" s="33" t="s">
        <v>124</v>
      </c>
      <c r="D77" s="33" t="s">
        <v>125</v>
      </c>
      <c r="E77" s="10">
        <v>2294</v>
      </c>
      <c r="F77" s="39" t="s">
        <v>126</v>
      </c>
      <c r="G77" s="12" t="s">
        <v>22</v>
      </c>
      <c r="H77" s="12" t="s">
        <v>33</v>
      </c>
      <c r="I77" s="33" t="s">
        <v>95</v>
      </c>
      <c r="J77" s="33"/>
      <c r="K77" s="17">
        <f>SUMIF('complete counts'!$E$2:$E$103,'complete unique counts'!E77,'complete counts'!$K$2:$K$103)</f>
        <v>324</v>
      </c>
      <c r="L77" s="17">
        <f>SUMIF('complete counts'!$E$2:$E$103,'complete unique counts'!E77,'complete counts'!$L$2:$L$103)</f>
        <v>453</v>
      </c>
      <c r="M77" s="33"/>
      <c r="N77" s="20">
        <f t="shared" si="3"/>
        <v>0.39814814814814814</v>
      </c>
      <c r="O77" s="34" t="s">
        <v>294</v>
      </c>
      <c r="R77" s="10">
        <v>2294</v>
      </c>
      <c r="S77" t="str">
        <f t="shared" si="4"/>
        <v>2294,</v>
      </c>
    </row>
    <row r="78" spans="1:19" x14ac:dyDescent="0.25">
      <c r="A78" s="33" t="s">
        <v>137</v>
      </c>
      <c r="B78" s="33" t="s">
        <v>127</v>
      </c>
      <c r="C78" s="33" t="s">
        <v>127</v>
      </c>
      <c r="D78" s="33" t="s">
        <v>128</v>
      </c>
      <c r="E78" s="10">
        <v>2312</v>
      </c>
      <c r="F78" s="39" t="s">
        <v>129</v>
      </c>
      <c r="G78" s="12" t="s">
        <v>28</v>
      </c>
      <c r="H78" s="12" t="s">
        <v>13</v>
      </c>
      <c r="I78" s="33" t="s">
        <v>130</v>
      </c>
      <c r="J78" s="33"/>
      <c r="K78" s="17">
        <f>SUMIF('complete counts'!$E$2:$E$103,'complete unique counts'!E78,'complete counts'!$K$2:$K$103)</f>
        <v>129</v>
      </c>
      <c r="L78" s="17">
        <f>SUMIF('complete counts'!$E$2:$E$103,'complete unique counts'!E78,'complete counts'!$L$2:$L$103)</f>
        <v>147</v>
      </c>
      <c r="M78" s="33"/>
      <c r="N78" s="20">
        <f t="shared" si="3"/>
        <v>0.13953488372093026</v>
      </c>
      <c r="O78" s="34" t="s">
        <v>294</v>
      </c>
      <c r="R78" s="10">
        <v>2312</v>
      </c>
      <c r="S78" t="str">
        <f t="shared" si="4"/>
        <v>2312,</v>
      </c>
    </row>
  </sheetData>
  <conditionalFormatting sqref="M2:M38">
    <cfRule type="cellIs" dxfId="7" priority="38" operator="lessThan">
      <formula>0</formula>
    </cfRule>
  </conditionalFormatting>
  <hyperlinks>
    <hyperlink ref="F10" r:id="rId1" location="/project-detail/989" display="http://dotvgisweb/SIPTracker/ - /project-detail/989"/>
    <hyperlink ref="F12" r:id="rId2" location="/project-detail/989/treatment-detail/2431"/>
    <hyperlink ref="F2" r:id="rId3" location="/project-detail/946/treatment-detail/2149" display="http://dotvgisweb/SIPTracker/ - /project-detail/946/treatment-detail/2149"/>
    <hyperlink ref="F3" r:id="rId4" location="/project-detail/946/treatment-detail/2149" display="http://dotvgisweb/SIPTracker/ - /project-detail/946/treatment-detail/2149"/>
    <hyperlink ref="F4" r:id="rId5" location="/project-detail/981/treatment-detail/2397" display="http://dotvgisweb/SIPTracker/ - /project-detail/981/treatment-detail/2397"/>
    <hyperlink ref="F5" r:id="rId6" location="/project-detail/987/treatment-detail/2419" display="http://dotvgisweb/SIPTracker/ - /project-detail/987/treatment-detail/2419"/>
    <hyperlink ref="F6" r:id="rId7" location="/project-detail/956/treatment-detail/2215" display="http://dotvgisweb/SIPTracker/ - /project-detail/956/treatment-detail/2215"/>
    <hyperlink ref="F7" r:id="rId8" location="/project-detail/956/treatment-detail/2215" display="http://dotvgisweb/SIPTracker/ - /project-detail/956/treatment-detail/2215"/>
    <hyperlink ref="F11" r:id="rId9" location="/project-detail/989/treatment-detail/2427" display="http://dotvgisweb/SIPTracker/ - /project-detail/989/treatment-detail/2427"/>
    <hyperlink ref="F8" r:id="rId10" location="/project-detail/989/treatment-detail/2426"/>
    <hyperlink ref="F9" r:id="rId11" location="/project-detail/989/treatment-detail/2426" display="http://dotvgisweb/SIPTracker/ - /project-detail/989/treatment-detail/2426"/>
    <hyperlink ref="F13" r:id="rId12" location="/project-detail/988/treatment-detail/2421" display="http://dotvgisweb/SIPTracker/ - /project-detail/988/treatment-detail/2421"/>
    <hyperlink ref="F14" r:id="rId13" location="/project-detail/1151/treatment-detail/4266" display="http://dotvgisweb/SIPTracker/ - /project-detail/1151/treatment-detail/4266"/>
    <hyperlink ref="F15" r:id="rId14" location="/project-detail/1316/treatment-detail/5044" display="http://dotvgisweb/SIPTracker/ - /project-detail/1316/treatment-detail/5044"/>
    <hyperlink ref="F16" r:id="rId15" location="/project-detail/1316/treatment-detail/5044" display="http://dotvgisweb/SIPTracker/ - /project-detail/1316/treatment-detail/5044"/>
    <hyperlink ref="F17" r:id="rId16" location="/project-detail/990/treatment-detail/2508" display="http://dotvgisweb/SIPTracker/ - /project-detail/990/treatment-detail/2508"/>
    <hyperlink ref="F18" r:id="rId17" location="/project-detail/990/treatment-detail/2508" display="http://dotvgisweb/SIPTracker/ - /project-detail/990/treatment-detail/2508"/>
    <hyperlink ref="F19" r:id="rId18" location="/project-detail/1000/treatment-detail/2457" display="http://dotvgisweb/SIPTracker/ - /project-detail/1000/treatment-detail/2457"/>
    <hyperlink ref="F21" r:id="rId19" location="/project-detail/678/treatment-detail/677" display="http://dotvgisweb/SipTracker/ - /project-detail/678/treatment-detail/677"/>
    <hyperlink ref="F20" r:id="rId20" location="/project-detail/678/treatment-detail/681" display="http://dotvgisweb/SIPTracker/ - /project-detail/678/treatment-detail/681"/>
    <hyperlink ref="F22" r:id="rId21" location="/project-detail/947/treatment-detail/2155" display="http://dotvgisweb/SIPTracker/ - /project-detail/947/treatment-detail/2155"/>
    <hyperlink ref="F23" r:id="rId22" location="/project-detail/1227/treatment-detail/3831" display="http://dotvgisweb/SIPTracker/ - /project-detail/1227/treatment-detail/3831"/>
    <hyperlink ref="F24" r:id="rId23" location="/project-detail/945/treatment-detail/2147" display="http://dotvgisweb/SIPTracker/ - /project-detail/945/treatment-detail/2147"/>
    <hyperlink ref="F25" r:id="rId24" location="/project-detail/954/treatment-detail/2214" display="http://dotvgisweb/SIPTracker/ - /project-detail/954/treatment-detail/2214"/>
    <hyperlink ref="F27" r:id="rId25" location="/project-detail/1229/treatment-detail/3839" display="http://dotvgisweb/SIPTracker/ - /project-detail/1229/treatment-detail/3839"/>
    <hyperlink ref="F28" r:id="rId26" location="/project-detail/952/treatment-detail/2199" display="http://dotvgisweb/SIPTracker/ - /project-detail/952/treatment-detail/2199"/>
    <hyperlink ref="F29" r:id="rId27" location="/project-detail/957/treatment-detail/2227" display="http://dotvgisweb/SIPTracker/ - /project-detail/957/treatment-detail/2227"/>
    <hyperlink ref="F30" r:id="rId28" location="/project-detail/1000/treatment-detail/2457" display="http://dotvgisweb/SIPTracker/ - /project-detail/1000/treatment-detail/2457"/>
    <hyperlink ref="F31" r:id="rId29" location="/project-detail/680/treatment-detail/687" display="http://dotvgisweb/SIPTracker/ - /project-detail/680/treatment-detail/687"/>
    <hyperlink ref="F34" r:id="rId30" location="/project-detail/680/treatment-detail/687" display="http://dotvgisweb/SIPTracker/ - /project-detail/680/treatment-detail/687"/>
    <hyperlink ref="F35" r:id="rId31" location="/project-detail/940/treatment-detail/2112" display="http://dotvgisweb/SIPTracker/ - /project-detail/940/treatment-detail/2112"/>
    <hyperlink ref="F36" r:id="rId32" location="/project-detail/940/treatment-detail/2113" display="http://dotvgisweb/SIPTracker/ - /project-detail/940/treatment-detail/2113"/>
    <hyperlink ref="F37" r:id="rId33" location="/project-detail/1320/treatment-detail/5087" display="http://dotvgisweb/SIPTracker/ - /project-detail/1320/treatment-detail/5087"/>
    <hyperlink ref="F38" r:id="rId34" location="/project-detail/853/treatment-detail/1685" display="http://dotvgisweb/SIPTracker/ - /project-detail/853/treatment-detail/1685"/>
    <hyperlink ref="F39" r:id="rId35" location="/project-detail/1027/treatment-detail/2561" display="http://dotvgisweb/SIPTracker/ - /project-detail/1027/treatment-detail/2561"/>
    <hyperlink ref="F40" r:id="rId36" location="/project-detail/686/treatment-detail/870" display="http://dotvgisweb/SIPTracker/ - /project-detail/686/treatment-detail/870"/>
    <hyperlink ref="F43" r:id="rId37" location="/project-detail/974/treatment-detail/2340" display="http://dotvgisweb/SIPTracker/ - /project-detail/974/treatment-detail/2340"/>
    <hyperlink ref="F45" r:id="rId38" location="/project-detail/974/treatment-detail/2338" display="http://dotvgisweb/SIPTracker/ - /project-detail/974/treatment-detail/2338"/>
    <hyperlink ref="F44" r:id="rId39" location="/project-detail/974/treatment-detail/2340"/>
    <hyperlink ref="F46" r:id="rId40" location="/project-detail/974/treatment-detail/2341" display="http://dotvgisweb/SIPTracker/ - /project-detail/974/treatment-detail/2341"/>
    <hyperlink ref="F47" r:id="rId41" location="/project-detail/974/treatment-detail/2338" display="http://dotvgisweb/SIPTracker/ - /project-detail/974/treatment-detail/2338"/>
    <hyperlink ref="F48" r:id="rId42" location="/project-detail/974/treatment-detail/2338" display="http://dotvgisweb/SIPTracker/ - /project-detail/974/treatment-detail/2338"/>
    <hyperlink ref="F49" r:id="rId43" location="/project-detail/1132/treatment-detail/4184" display="http://dotvgisweb/SIPTracker/ - /project-detail/1132/treatment-detail/4184"/>
    <hyperlink ref="F32" r:id="rId44" location="/project-detail/680/treatment-detail/688" display="http://dotvgisweb/SIPTracker/ - /project-detail/680/treatment-detail/688"/>
    <hyperlink ref="F33" r:id="rId45" location="/project-detail/680/treatment-detail/686" display="http://dotvgisweb/SipTracker/ - /project-detail/680/treatment-detail/686"/>
    <hyperlink ref="F42" r:id="rId46" location="/project-detail/679/treatment-detail/683" display="http://dotvgisweb/SIPTracker/ - /project-detail/679/treatment-detail/683"/>
    <hyperlink ref="F54" r:id="rId47" location="/project-detail/700/treatment-detail/784" display="http://dotvgisweb/SIPTracker/ - /project-detail/700/treatment-detail/784"/>
    <hyperlink ref="F50" r:id="rId48" location="/project-detail/708/treatment-detail/862" display="http://dotvgisweb/SIPTracker/ - /project-detail/708/treatment-detail/862"/>
    <hyperlink ref="F52" r:id="rId49" location="/project-detail/708/treatment-detail/861" display="http://dotvgisweb/SIPTracker/ - /project-detail/708/treatment-detail/861"/>
    <hyperlink ref="F51" r:id="rId50" location="/project-detail/708/treatment-detail/861" display="http://dotvgisweb/SIPTracker/ - /project-detail/708/treatment-detail/861"/>
    <hyperlink ref="F55" r:id="rId51" location="/project-detail/699/treatment-detail/780" display="http://dotvgisweb/SIPTracker/ - /project-detail/699/treatment-detail/780"/>
    <hyperlink ref="F56" r:id="rId52" location="/project-detail/673/treatment-detail/642" display="http://dotvgisweb/SIPTracker/ - /project-detail/673/treatment-detail/642"/>
    <hyperlink ref="F58" r:id="rId53" location="/project-detail/722/treatment-detail/867" display="http://dotvgisweb/SIPTracker/ - /project-detail/722/treatment-detail/867"/>
    <hyperlink ref="F59" r:id="rId54" location="/project-detail/673/treatment-detail/642" display="http://dotvgisweb/SIPTracker/ - /project-detail/673/treatment-detail/642"/>
    <hyperlink ref="F60" r:id="rId55" location="/project-detail/662/treatment-detail/1194" display="http://dotvgisweb/SIPTracker/ - /project-detail/662/treatment-detail/1194"/>
    <hyperlink ref="F62" r:id="rId56" location="/project-detail/758/treatment-detail/1209" display="http://dotvgisweb/SIPTracker/ - /project-detail/758/treatment-detail/1209"/>
    <hyperlink ref="F61" r:id="rId57" location="/project-detail/758/treatment-detail/1207" display="http://dotvgisweb/SIPTracker/ - /project-detail/758/treatment-detail/1207"/>
    <hyperlink ref="F63" r:id="rId58" location="/project-detail/612/treatment-detail/432" display="http://dotvgisweb/SIPTracker/ - /project-detail/612/treatment-detail/432"/>
    <hyperlink ref="F64" r:id="rId59" location="/project-detail/612/treatment-detail/436" display="http://dotvgisweb/SIPTracker/ - /project-detail/612/treatment-detail/436"/>
    <hyperlink ref="F65" r:id="rId60" location="/project-detail/707/treatment-detail/855" display="http://dotvgisweb/SIPTracker/ - /project-detail/707/treatment-detail/855"/>
    <hyperlink ref="F66" r:id="rId61" location="/project-detail/707/treatment-detail/855" display="http://dotvgisweb/SIPTracker/ - /project-detail/707/treatment-detail/855"/>
    <hyperlink ref="F67" r:id="rId62" location="/project-detail/707/treatment-detail/855" display="http://dotvgisweb/SIPTracker/ - /project-detail/707/treatment-detail/855"/>
    <hyperlink ref="F68" r:id="rId63" location="/project-detail/707/treatment-detail/855" display="http://dotvgisweb/SIPTracker/ - /project-detail/707/treatment-detail/855"/>
    <hyperlink ref="F70" r:id="rId64" location="/project-detail/753/treatment-detail/1102" display="http://dotvgisweb/SIPTracker/ - /project-detail/753/treatment-detail/1102"/>
    <hyperlink ref="F69" r:id="rId65" location="/project-detail/992/treatment-detail/2435" display="http://dotvgisweb/SIPTracker/ - /project-detail/992/treatment-detail/2435"/>
    <hyperlink ref="F73" r:id="rId66" location="/project-detail/587/treatment-detail/306" display="http://dotvgisweb/SIPTracker/ - /project-detail/587/treatment-detail/306"/>
    <hyperlink ref="F75" r:id="rId67" location="/project-detail/1273/treatment-detail/4763" display="http://dotvgisweb/SIPTracker/ - /project-detail/1273/treatment-detail/4763"/>
    <hyperlink ref="F71" r:id="rId68" location="/project-detail/1454/treatment-detail/5465" display="http://dotvgisweb/SIPTracker/ - /project-detail/1454/treatment-detail/5465"/>
    <hyperlink ref="F76" r:id="rId69" location="/project-detail/1284/treatment-detail/4823" display="http://dotvgisweb/SIPTracker/ - /project-detail/1284/treatment-detail/4823"/>
    <hyperlink ref="F77" r:id="rId70" location="/project-detail/813/treatment-detail/1517" display="http://dotvgisweb/SIPTracker/ - /project-detail/813/treatment-detail/1517"/>
    <hyperlink ref="F78" r:id="rId71" location="/project-detail/590/treatment-detail/314" display="http://dotvgisweb/SIPTracker/ - /project-detail/590/treatment-detail/314"/>
    <hyperlink ref="F53" r:id="rId72" location="/project-detail/1285/treatment-detail/4832" display="http://dotvgisweb/SIPTracker/ - /project-detail/1285/treatment-detail/4832"/>
    <hyperlink ref="F57" r:id="rId73" location="/project-detail/673/treatment-detail/642" display="http://dotvgisweb/SIPTracker/ - /project-detail/673/treatment-detail/642"/>
    <hyperlink ref="F74" r:id="rId74" location="/project-detail/1136/treatment-detail/42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workbookViewId="0">
      <selection activeCell="G12" sqref="G12:G14"/>
    </sheetView>
  </sheetViews>
  <sheetFormatPr defaultRowHeight="15" x14ac:dyDescent="0.25"/>
  <cols>
    <col min="1" max="1" width="23.28515625" customWidth="1"/>
    <col min="3" max="3" width="10.5703125" bestFit="1" customWidth="1"/>
    <col min="5" max="5" width="13.140625" customWidth="1"/>
    <col min="6" max="6" width="2.140625" customWidth="1"/>
    <col min="7" max="7" width="16.5703125" customWidth="1"/>
  </cols>
  <sheetData>
    <row r="1" spans="1:7" x14ac:dyDescent="0.25">
      <c r="A1" t="s">
        <v>315</v>
      </c>
    </row>
    <row r="2" spans="1:7" x14ac:dyDescent="0.25">
      <c r="A2" t="s">
        <v>316</v>
      </c>
    </row>
    <row r="4" spans="1:7" ht="15.75" x14ac:dyDescent="0.25">
      <c r="A4" s="56" t="s">
        <v>313</v>
      </c>
    </row>
    <row r="5" spans="1:7" ht="30" x14ac:dyDescent="0.25">
      <c r="C5" s="54" t="s">
        <v>320</v>
      </c>
      <c r="D5" s="55" t="s">
        <v>321</v>
      </c>
      <c r="E5" s="55" t="s">
        <v>11</v>
      </c>
      <c r="G5" s="54" t="s">
        <v>322</v>
      </c>
    </row>
    <row r="6" spans="1:7" x14ac:dyDescent="0.25">
      <c r="A6" s="42" t="s">
        <v>317</v>
      </c>
      <c r="B6" s="43" t="s">
        <v>13</v>
      </c>
      <c r="C6" s="44">
        <f>SUMIFS('complete unique counts'!$K$2:$K$78,'complete unique counts'!$H$2:$H$78,summary!B6,'complete unique counts'!$O$2:$O$78,"new")</f>
        <v>4075</v>
      </c>
      <c r="D6" s="44">
        <f>SUMIFS('complete unique counts'!$L$2:$L$78,'complete unique counts'!$H$2:$H$78,summary!B6,'complete unique counts'!$O$2:$O$78,"new")</f>
        <v>7549</v>
      </c>
      <c r="E6" s="51">
        <f>+(D6/C6)-1</f>
        <v>0.85251533742331298</v>
      </c>
      <c r="G6" s="44">
        <f>COUNTIFS('complete unique counts'!$H$2:$H$78,summary!B6,'complete unique counts'!$O$2:$O$78,"new")</f>
        <v>13</v>
      </c>
    </row>
    <row r="7" spans="1:7" x14ac:dyDescent="0.25">
      <c r="A7" s="45" t="s">
        <v>318</v>
      </c>
      <c r="B7" s="46" t="s">
        <v>33</v>
      </c>
      <c r="C7" s="47">
        <f>SUMIFS('complete unique counts'!$K$2:$K$78,'complete unique counts'!$H$2:$H$78,summary!B7,'complete unique counts'!$O$2:$O$78,"new")</f>
        <v>7105</v>
      </c>
      <c r="D7" s="47">
        <f>SUMIFS('complete unique counts'!$L$2:$L$78,'complete unique counts'!$H$2:$H$78,summary!B7,'complete unique counts'!$O$2:$O$78,"new")</f>
        <v>9808</v>
      </c>
      <c r="E7" s="52">
        <f>+(D7/C7)-1</f>
        <v>0.38043631245601683</v>
      </c>
      <c r="G7" s="47">
        <f>COUNTIFS('complete unique counts'!$H$2:$H$78,summary!B7,'complete unique counts'!$O$2:$O$78,"new")</f>
        <v>27</v>
      </c>
    </row>
    <row r="8" spans="1:7" x14ac:dyDescent="0.25">
      <c r="A8" s="48" t="s">
        <v>319</v>
      </c>
      <c r="B8" s="49" t="s">
        <v>18</v>
      </c>
      <c r="C8" s="50">
        <f>SUMIFS('complete unique counts'!$K$2:$K$78,'complete unique counts'!$H$2:$H$78,summary!B8,'complete unique counts'!$O$2:$O$78,"new")</f>
        <v>3048</v>
      </c>
      <c r="D8" s="50">
        <f>SUMIFS('complete unique counts'!$L$2:$L$78,'complete unique counts'!$H$2:$H$78,summary!B8,'complete unique counts'!$O$2:$O$78,"new")</f>
        <v>3567</v>
      </c>
      <c r="E8" s="53">
        <f>+(D8/C8)-1</f>
        <v>0.17027559055118102</v>
      </c>
      <c r="G8" s="50">
        <f>COUNTIFS('complete unique counts'!$H$2:$H$78,summary!B8,'complete unique counts'!$O$2:$O$78,"new")</f>
        <v>15</v>
      </c>
    </row>
    <row r="10" spans="1:7" ht="15.75" x14ac:dyDescent="0.25">
      <c r="A10" s="56" t="s">
        <v>314</v>
      </c>
    </row>
    <row r="11" spans="1:7" ht="30" x14ac:dyDescent="0.25">
      <c r="C11" s="54" t="s">
        <v>320</v>
      </c>
      <c r="D11" s="55" t="s">
        <v>321</v>
      </c>
      <c r="E11" s="55" t="s">
        <v>11</v>
      </c>
      <c r="G11" s="54" t="s">
        <v>322</v>
      </c>
    </row>
    <row r="12" spans="1:7" x14ac:dyDescent="0.25">
      <c r="A12" s="42" t="s">
        <v>317</v>
      </c>
      <c r="B12" s="43" t="s">
        <v>13</v>
      </c>
      <c r="C12" s="44">
        <f>SUMIF('complete unique counts'!$H$2:$H$78,summary!B12,'complete unique counts'!$K$2:$K$78)</f>
        <v>24415</v>
      </c>
      <c r="D12" s="44">
        <f>SUMIF('complete unique counts'!$H$2:$H$78,summary!B12,'complete unique counts'!$L$2:$L$78)</f>
        <v>31961</v>
      </c>
      <c r="E12" s="51">
        <f>+(D12/C12)-1</f>
        <v>0.30907229162400163</v>
      </c>
      <c r="G12" s="44">
        <f>COUNTIFS('complete unique counts'!$H$2:$H$78,summary!B12)</f>
        <v>25</v>
      </c>
    </row>
    <row r="13" spans="1:7" x14ac:dyDescent="0.25">
      <c r="A13" s="45" t="s">
        <v>318</v>
      </c>
      <c r="B13" s="46" t="s">
        <v>33</v>
      </c>
      <c r="C13" s="47">
        <f>SUMIF('complete unique counts'!$H$2:$H$78,summary!B13,'complete unique counts'!$K$2:$K$78)</f>
        <v>10637</v>
      </c>
      <c r="D13" s="47">
        <f>SUMIF('complete unique counts'!$H$2:$H$78,summary!B13,'complete unique counts'!$L$2:$L$78)</f>
        <v>14012</v>
      </c>
      <c r="E13" s="52">
        <f>+(D13/C13)-1</f>
        <v>0.31728870922252517</v>
      </c>
      <c r="G13" s="47">
        <f>COUNTIFS('complete unique counts'!$H$2:$H$78,summary!B13)</f>
        <v>34</v>
      </c>
    </row>
    <row r="14" spans="1:7" x14ac:dyDescent="0.25">
      <c r="A14" s="48" t="s">
        <v>319</v>
      </c>
      <c r="B14" s="49" t="s">
        <v>18</v>
      </c>
      <c r="C14" s="50">
        <f>SUMIF('complete unique counts'!$H$2:$H$78,summary!B14,'complete unique counts'!$K$2:$K$78)</f>
        <v>3145</v>
      </c>
      <c r="D14" s="50">
        <f>SUMIF('complete unique counts'!$H$2:$H$78,summary!B14,'complete unique counts'!$L$2:$L$78)</f>
        <v>3736</v>
      </c>
      <c r="E14" s="53">
        <f>+(D14/C14)-1</f>
        <v>0.18791732909379966</v>
      </c>
      <c r="G14" s="50">
        <f>COUNTIFS('complete unique counts'!$H$2:$H$78,summary!B14)</f>
        <v>17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29"/>
  <sheetViews>
    <sheetView workbookViewId="0">
      <selection activeCell="AB6" sqref="AB6"/>
    </sheetView>
  </sheetViews>
  <sheetFormatPr defaultRowHeight="15" x14ac:dyDescent="0.25"/>
  <cols>
    <col min="1" max="1" width="25.140625" style="58" customWidth="1"/>
    <col min="4" max="6" width="10.5703125" style="58" hidden="1" customWidth="1"/>
    <col min="7" max="9" width="10.5703125" style="58" customWidth="1"/>
    <col min="10" max="14" width="10.5703125" style="58" hidden="1" customWidth="1"/>
    <col min="15" max="15" width="10.5703125" style="58" customWidth="1"/>
    <col min="16" max="17" width="10.5703125" style="58" hidden="1" customWidth="1"/>
    <col min="18" max="18" width="10.5703125" style="58" customWidth="1"/>
    <col min="19" max="23" width="10.5703125" style="58" hidden="1" customWidth="1"/>
    <col min="24" max="24" width="9.140625" style="58"/>
    <col min="25" max="25" width="13.42578125" style="58" bestFit="1" customWidth="1"/>
    <col min="26" max="26" width="9.140625" style="58"/>
    <col min="27" max="27" width="11.7109375" style="58" customWidth="1"/>
    <col min="28" max="16384" width="9.140625" style="58"/>
  </cols>
  <sheetData>
    <row r="1" spans="1:30" x14ac:dyDescent="0.25">
      <c r="A1" s="57" t="s">
        <v>323</v>
      </c>
      <c r="D1" s="57" t="s">
        <v>324</v>
      </c>
    </row>
    <row r="3" spans="1:30" ht="91.5" customHeight="1" x14ac:dyDescent="0.25">
      <c r="A3" s="57" t="s">
        <v>325</v>
      </c>
      <c r="B3" s="70" t="s">
        <v>349</v>
      </c>
      <c r="C3" s="70" t="s">
        <v>361</v>
      </c>
      <c r="D3" s="59" t="s">
        <v>326</v>
      </c>
      <c r="E3" s="59" t="s">
        <v>327</v>
      </c>
      <c r="F3" s="59" t="s">
        <v>328</v>
      </c>
      <c r="G3" s="59" t="s">
        <v>329</v>
      </c>
      <c r="H3" s="59" t="s">
        <v>330</v>
      </c>
      <c r="I3" s="59" t="s">
        <v>331</v>
      </c>
      <c r="J3" s="59" t="s">
        <v>332</v>
      </c>
      <c r="K3" s="59" t="s">
        <v>333</v>
      </c>
      <c r="L3" s="59" t="s">
        <v>334</v>
      </c>
      <c r="M3" s="59" t="s">
        <v>335</v>
      </c>
      <c r="N3" s="59" t="s">
        <v>336</v>
      </c>
      <c r="O3" s="59" t="s">
        <v>337</v>
      </c>
      <c r="P3" s="59" t="s">
        <v>338</v>
      </c>
      <c r="Q3" s="59" t="s">
        <v>339</v>
      </c>
      <c r="R3" s="59" t="s">
        <v>340</v>
      </c>
      <c r="S3" s="59" t="s">
        <v>341</v>
      </c>
      <c r="T3" s="59" t="s">
        <v>342</v>
      </c>
      <c r="U3" s="59" t="s">
        <v>343</v>
      </c>
      <c r="V3" s="59" t="s">
        <v>344</v>
      </c>
      <c r="W3" s="59" t="s">
        <v>345</v>
      </c>
      <c r="Y3" s="69" t="s">
        <v>347</v>
      </c>
      <c r="Z3" s="69" t="s">
        <v>348</v>
      </c>
      <c r="AA3" s="69" t="s">
        <v>2738</v>
      </c>
      <c r="AB3" s="69" t="s">
        <v>360</v>
      </c>
      <c r="AC3" s="69" t="s">
        <v>362</v>
      </c>
      <c r="AD3" s="69" t="s">
        <v>363</v>
      </c>
    </row>
    <row r="4" spans="1:30" x14ac:dyDescent="0.25">
      <c r="A4" s="60">
        <v>41640</v>
      </c>
      <c r="B4">
        <f>+YEAR(A4)</f>
        <v>2014</v>
      </c>
      <c r="C4">
        <f>+MONTH(A4)</f>
        <v>1</v>
      </c>
      <c r="D4" s="57" t="s">
        <v>346</v>
      </c>
      <c r="E4" s="57" t="s">
        <v>346</v>
      </c>
      <c r="F4" s="57" t="s">
        <v>346</v>
      </c>
      <c r="G4" s="57">
        <v>49</v>
      </c>
      <c r="H4" s="57">
        <v>810</v>
      </c>
      <c r="I4" s="57">
        <v>638</v>
      </c>
      <c r="J4" s="57">
        <v>610</v>
      </c>
      <c r="K4" s="57" t="s">
        <v>346</v>
      </c>
      <c r="L4" s="57" t="s">
        <v>346</v>
      </c>
      <c r="M4" s="57" t="s">
        <v>346</v>
      </c>
      <c r="N4" s="57">
        <v>0</v>
      </c>
      <c r="O4" s="57">
        <v>291</v>
      </c>
      <c r="P4" s="57" t="s">
        <v>346</v>
      </c>
      <c r="Q4" s="57" t="s">
        <v>346</v>
      </c>
      <c r="R4" s="57">
        <v>610</v>
      </c>
      <c r="Y4" s="68">
        <f>AVERAGE(H4,I4,O4,R4)</f>
        <v>587.25</v>
      </c>
      <c r="Z4" s="72">
        <f t="shared" ref="Z4:Z67" si="0">+Y4/SUMIF($B$4:$B$1829,B4,$Y$4:$Y$1829)</f>
        <v>4.8150095470016863E-4</v>
      </c>
      <c r="AA4" s="71">
        <f>+AVERAGEIFS($Z$4:$Z$1829,$B$4:$B$1829,B4,$C$4:$C$1829,C4)</f>
        <v>7.6773412635950051E-4</v>
      </c>
      <c r="AB4" s="72">
        <f>+Y4/SUMIFS($Y$4:$Y$1829,$B$4:$B$1829,B4,$C$4:$C$1829,C4)</f>
        <v>2.0231338334467344E-2</v>
      </c>
      <c r="AC4" s="68">
        <f>+Y4/AB4</f>
        <v>29026.75</v>
      </c>
      <c r="AD4" s="72">
        <f>+AC4/SUMIF($B$4:$B$1829,B4,$Y$4:$Y$1829)</f>
        <v>2.3799757917144521E-2</v>
      </c>
    </row>
    <row r="5" spans="1:30" x14ac:dyDescent="0.25">
      <c r="A5" s="60">
        <v>41641</v>
      </c>
      <c r="B5">
        <f t="shared" ref="B5:B68" si="1">+YEAR(A5)</f>
        <v>2014</v>
      </c>
      <c r="C5">
        <f t="shared" ref="C5:C68" si="2">+MONTH(A5)</f>
        <v>1</v>
      </c>
      <c r="D5" s="57" t="s">
        <v>346</v>
      </c>
      <c r="E5" s="57" t="s">
        <v>346</v>
      </c>
      <c r="F5" s="57" t="s">
        <v>346</v>
      </c>
      <c r="G5" s="57">
        <v>28</v>
      </c>
      <c r="H5" s="57">
        <v>911</v>
      </c>
      <c r="I5" s="57">
        <v>622</v>
      </c>
      <c r="J5" s="57">
        <v>708</v>
      </c>
      <c r="K5" s="57" t="s">
        <v>346</v>
      </c>
      <c r="L5" s="57" t="s">
        <v>346</v>
      </c>
      <c r="M5" s="57" t="s">
        <v>346</v>
      </c>
      <c r="N5" s="57">
        <v>0</v>
      </c>
      <c r="O5" s="57">
        <v>351</v>
      </c>
      <c r="P5" s="57" t="s">
        <v>346</v>
      </c>
      <c r="Q5" s="57" t="s">
        <v>346</v>
      </c>
      <c r="R5" s="57">
        <v>708</v>
      </c>
      <c r="Y5" s="68">
        <f t="shared" ref="Y5:Y68" si="3">AVERAGE(H5,I5,O5,R5)</f>
        <v>648</v>
      </c>
      <c r="Z5" s="72">
        <f t="shared" si="0"/>
        <v>5.3131139828984124E-4</v>
      </c>
      <c r="AA5" s="71">
        <f t="shared" ref="AA5:AA68" si="4">+AVERAGEIFS($Z$4:$Z$1829,$B$4:$B$1829,B5,$C$4:$C$1829,C5)</f>
        <v>7.6773412635950051E-4</v>
      </c>
      <c r="AB5" s="72">
        <f t="shared" ref="AB5:AB68" si="5">+Y5/SUMIFS($Y$4:$Y$1829,$B$4:$B$1829,B5,$C$4:$C$1829,C5)</f>
        <v>2.2324235403550174E-2</v>
      </c>
      <c r="AC5" s="68">
        <f t="shared" ref="AC5:AC68" si="6">+Y5/AB5</f>
        <v>29026.75</v>
      </c>
      <c r="AD5" s="72">
        <f t="shared" ref="AD5:AD68" si="7">+AC5/SUMIF($B$4:$B$1829,B5,$Y$4:$Y$1829)</f>
        <v>2.3799757917144521E-2</v>
      </c>
    </row>
    <row r="6" spans="1:30" x14ac:dyDescent="0.25">
      <c r="A6" s="60">
        <v>41642</v>
      </c>
      <c r="B6">
        <f t="shared" si="1"/>
        <v>2014</v>
      </c>
      <c r="C6">
        <f t="shared" si="2"/>
        <v>1</v>
      </c>
      <c r="D6" s="57" t="s">
        <v>346</v>
      </c>
      <c r="E6" s="57" t="s">
        <v>346</v>
      </c>
      <c r="F6" s="57" t="s">
        <v>346</v>
      </c>
      <c r="G6" s="57">
        <v>12</v>
      </c>
      <c r="H6" s="57">
        <v>229</v>
      </c>
      <c r="I6" s="57">
        <v>127</v>
      </c>
      <c r="J6" s="57">
        <v>146</v>
      </c>
      <c r="K6" s="57" t="s">
        <v>346</v>
      </c>
      <c r="L6" s="57" t="s">
        <v>346</v>
      </c>
      <c r="M6" s="57" t="s">
        <v>346</v>
      </c>
      <c r="N6" s="57">
        <v>0</v>
      </c>
      <c r="O6" s="57">
        <v>87</v>
      </c>
      <c r="P6" s="57" t="s">
        <v>346</v>
      </c>
      <c r="Q6" s="57" t="s">
        <v>346</v>
      </c>
      <c r="R6" s="57">
        <v>146</v>
      </c>
      <c r="Y6" s="68">
        <f t="shared" si="3"/>
        <v>147.25</v>
      </c>
      <c r="Z6" s="72">
        <f t="shared" si="0"/>
        <v>1.2073395586138753E-4</v>
      </c>
      <c r="AA6" s="71">
        <f t="shared" si="4"/>
        <v>7.6773412635950051E-4</v>
      </c>
      <c r="AB6" s="72">
        <f t="shared" si="5"/>
        <v>5.0729068876122886E-3</v>
      </c>
      <c r="AC6" s="68">
        <f t="shared" si="6"/>
        <v>29026.75</v>
      </c>
      <c r="AD6" s="72">
        <f t="shared" si="7"/>
        <v>2.3799757917144521E-2</v>
      </c>
    </row>
    <row r="7" spans="1:30" x14ac:dyDescent="0.25">
      <c r="A7" s="60">
        <v>41643</v>
      </c>
      <c r="B7">
        <f t="shared" si="1"/>
        <v>2014</v>
      </c>
      <c r="C7">
        <f t="shared" si="2"/>
        <v>1</v>
      </c>
      <c r="D7" s="57" t="s">
        <v>346</v>
      </c>
      <c r="E7" s="57" t="s">
        <v>346</v>
      </c>
      <c r="F7" s="57" t="s">
        <v>346</v>
      </c>
      <c r="G7" s="57">
        <v>21</v>
      </c>
      <c r="H7" s="57">
        <v>348</v>
      </c>
      <c r="I7" s="57">
        <v>244</v>
      </c>
      <c r="J7" s="57">
        <v>238</v>
      </c>
      <c r="K7" s="57" t="s">
        <v>346</v>
      </c>
      <c r="L7" s="57" t="s">
        <v>346</v>
      </c>
      <c r="M7" s="57" t="s">
        <v>346</v>
      </c>
      <c r="N7" s="57">
        <v>0</v>
      </c>
      <c r="O7" s="57">
        <v>56</v>
      </c>
      <c r="P7" s="57" t="s">
        <v>346</v>
      </c>
      <c r="Q7" s="57" t="s">
        <v>346</v>
      </c>
      <c r="R7" s="57">
        <v>238</v>
      </c>
      <c r="Y7" s="68">
        <f t="shared" si="3"/>
        <v>221.5</v>
      </c>
      <c r="Z7" s="72">
        <f t="shared" si="0"/>
        <v>1.8161338691543183E-4</v>
      </c>
      <c r="AA7" s="71">
        <f t="shared" si="4"/>
        <v>7.6773412635950051E-4</v>
      </c>
      <c r="AB7" s="72">
        <f t="shared" si="5"/>
        <v>7.6308921942690794E-3</v>
      </c>
      <c r="AC7" s="68">
        <f t="shared" si="6"/>
        <v>29026.75</v>
      </c>
      <c r="AD7" s="72">
        <f t="shared" si="7"/>
        <v>2.3799757917144521E-2</v>
      </c>
    </row>
    <row r="8" spans="1:30" x14ac:dyDescent="0.25">
      <c r="A8" s="60">
        <v>41644</v>
      </c>
      <c r="B8">
        <f t="shared" si="1"/>
        <v>2014</v>
      </c>
      <c r="C8">
        <f t="shared" si="2"/>
        <v>1</v>
      </c>
      <c r="D8" s="57" t="s">
        <v>346</v>
      </c>
      <c r="E8" s="57" t="s">
        <v>346</v>
      </c>
      <c r="F8" s="57" t="s">
        <v>346</v>
      </c>
      <c r="G8" s="57">
        <v>21</v>
      </c>
      <c r="H8" s="57">
        <v>418</v>
      </c>
      <c r="I8" s="57">
        <v>277</v>
      </c>
      <c r="J8" s="57">
        <v>270</v>
      </c>
      <c r="K8" s="57" t="s">
        <v>346</v>
      </c>
      <c r="L8" s="57" t="s">
        <v>346</v>
      </c>
      <c r="M8" s="57" t="s">
        <v>346</v>
      </c>
      <c r="N8" s="57">
        <v>0</v>
      </c>
      <c r="O8" s="57">
        <v>53</v>
      </c>
      <c r="P8" s="57" t="s">
        <v>346</v>
      </c>
      <c r="Q8" s="57" t="s">
        <v>346</v>
      </c>
      <c r="R8" s="57">
        <v>270</v>
      </c>
      <c r="Y8" s="68">
        <f t="shared" si="3"/>
        <v>254.5</v>
      </c>
      <c r="Z8" s="72">
        <f t="shared" si="0"/>
        <v>2.0867091182834042E-4</v>
      </c>
      <c r="AA8" s="71">
        <f t="shared" si="4"/>
        <v>7.6773412635950051E-4</v>
      </c>
      <c r="AB8" s="72">
        <f t="shared" si="5"/>
        <v>8.7677745527832088E-3</v>
      </c>
      <c r="AC8" s="68">
        <f t="shared" si="6"/>
        <v>29026.75</v>
      </c>
      <c r="AD8" s="72">
        <f t="shared" si="7"/>
        <v>2.3799757917144521E-2</v>
      </c>
    </row>
    <row r="9" spans="1:30" x14ac:dyDescent="0.25">
      <c r="A9" s="60">
        <v>41645</v>
      </c>
      <c r="B9">
        <f t="shared" si="1"/>
        <v>2014</v>
      </c>
      <c r="C9">
        <f t="shared" si="2"/>
        <v>1</v>
      </c>
      <c r="D9" s="57" t="s">
        <v>346</v>
      </c>
      <c r="E9" s="57" t="s">
        <v>346</v>
      </c>
      <c r="F9" s="57" t="s">
        <v>346</v>
      </c>
      <c r="G9" s="57">
        <v>36</v>
      </c>
      <c r="H9" s="57">
        <v>1107</v>
      </c>
      <c r="I9" s="57">
        <v>751</v>
      </c>
      <c r="J9" s="57">
        <v>797</v>
      </c>
      <c r="K9" s="57" t="s">
        <v>346</v>
      </c>
      <c r="L9" s="57" t="s">
        <v>346</v>
      </c>
      <c r="M9" s="57" t="s">
        <v>346</v>
      </c>
      <c r="N9" s="57">
        <v>0</v>
      </c>
      <c r="O9" s="57">
        <v>343</v>
      </c>
      <c r="P9" s="57" t="s">
        <v>346</v>
      </c>
      <c r="Q9" s="57" t="s">
        <v>346</v>
      </c>
      <c r="R9" s="57">
        <v>797</v>
      </c>
      <c r="Y9" s="68">
        <f t="shared" si="3"/>
        <v>749.5</v>
      </c>
      <c r="Z9" s="72">
        <f t="shared" si="0"/>
        <v>6.1453378552196909E-4</v>
      </c>
      <c r="AA9" s="71">
        <f t="shared" si="4"/>
        <v>7.6773412635950051E-4</v>
      </c>
      <c r="AB9" s="72">
        <f t="shared" si="5"/>
        <v>2.5821009930495145E-2</v>
      </c>
      <c r="AC9" s="68">
        <f t="shared" si="6"/>
        <v>29026.75</v>
      </c>
      <c r="AD9" s="72">
        <f t="shared" si="7"/>
        <v>2.3799757917144521E-2</v>
      </c>
    </row>
    <row r="10" spans="1:30" x14ac:dyDescent="0.25">
      <c r="A10" s="60">
        <v>41646</v>
      </c>
      <c r="B10">
        <f t="shared" si="1"/>
        <v>2014</v>
      </c>
      <c r="C10">
        <f t="shared" si="2"/>
        <v>1</v>
      </c>
      <c r="D10" s="57" t="s">
        <v>346</v>
      </c>
      <c r="E10" s="57" t="s">
        <v>346</v>
      </c>
      <c r="F10" s="57" t="s">
        <v>346</v>
      </c>
      <c r="G10" s="57">
        <v>25</v>
      </c>
      <c r="H10" s="57">
        <v>746</v>
      </c>
      <c r="I10" s="57">
        <v>544</v>
      </c>
      <c r="J10" s="57">
        <v>538</v>
      </c>
      <c r="K10" s="57" t="s">
        <v>346</v>
      </c>
      <c r="L10" s="57" t="s">
        <v>346</v>
      </c>
      <c r="M10" s="57" t="s">
        <v>346</v>
      </c>
      <c r="N10" s="57">
        <v>0</v>
      </c>
      <c r="O10" s="57">
        <v>189</v>
      </c>
      <c r="P10" s="57" t="s">
        <v>346</v>
      </c>
      <c r="Q10" s="57" t="s">
        <v>346</v>
      </c>
      <c r="R10" s="57">
        <v>538</v>
      </c>
      <c r="Y10" s="68">
        <f t="shared" si="3"/>
        <v>504.25</v>
      </c>
      <c r="Z10" s="72">
        <f t="shared" si="0"/>
        <v>4.1344717991921673E-4</v>
      </c>
      <c r="AA10" s="71">
        <f t="shared" si="4"/>
        <v>7.6773412635950051E-4</v>
      </c>
      <c r="AB10" s="72">
        <f t="shared" si="5"/>
        <v>1.7371906947901503E-2</v>
      </c>
      <c r="AC10" s="68">
        <f t="shared" si="6"/>
        <v>29026.750000000004</v>
      </c>
      <c r="AD10" s="72">
        <f t="shared" si="7"/>
        <v>2.3799757917144525E-2</v>
      </c>
    </row>
    <row r="11" spans="1:30" x14ac:dyDescent="0.25">
      <c r="A11" s="60">
        <v>41647</v>
      </c>
      <c r="B11">
        <f t="shared" si="1"/>
        <v>2014</v>
      </c>
      <c r="C11">
        <f t="shared" si="2"/>
        <v>1</v>
      </c>
      <c r="D11" s="57" t="s">
        <v>346</v>
      </c>
      <c r="E11" s="57" t="s">
        <v>346</v>
      </c>
      <c r="F11" s="57" t="s">
        <v>346</v>
      </c>
      <c r="G11" s="57">
        <v>26</v>
      </c>
      <c r="H11" s="57">
        <v>1066</v>
      </c>
      <c r="I11" s="57">
        <v>749</v>
      </c>
      <c r="J11" s="57">
        <v>807</v>
      </c>
      <c r="K11" s="57" t="s">
        <v>346</v>
      </c>
      <c r="L11" s="57" t="s">
        <v>346</v>
      </c>
      <c r="M11" s="57" t="s">
        <v>346</v>
      </c>
      <c r="N11" s="57">
        <v>0</v>
      </c>
      <c r="O11" s="57">
        <v>365</v>
      </c>
      <c r="P11" s="57" t="s">
        <v>346</v>
      </c>
      <c r="Q11" s="57" t="s">
        <v>346</v>
      </c>
      <c r="R11" s="57">
        <v>807</v>
      </c>
      <c r="Y11" s="68">
        <f t="shared" si="3"/>
        <v>746.75</v>
      </c>
      <c r="Z11" s="72">
        <f t="shared" si="0"/>
        <v>6.1227899177922673E-4</v>
      </c>
      <c r="AA11" s="71">
        <f t="shared" si="4"/>
        <v>7.6773412635950051E-4</v>
      </c>
      <c r="AB11" s="72">
        <f t="shared" si="5"/>
        <v>2.5726269733952301E-2</v>
      </c>
      <c r="AC11" s="68">
        <f t="shared" si="6"/>
        <v>29026.75</v>
      </c>
      <c r="AD11" s="72">
        <f t="shared" si="7"/>
        <v>2.3799757917144521E-2</v>
      </c>
    </row>
    <row r="12" spans="1:30" x14ac:dyDescent="0.25">
      <c r="A12" s="60">
        <v>41648</v>
      </c>
      <c r="B12">
        <f t="shared" si="1"/>
        <v>2014</v>
      </c>
      <c r="C12">
        <f t="shared" si="2"/>
        <v>1</v>
      </c>
      <c r="D12" s="57" t="s">
        <v>346</v>
      </c>
      <c r="E12" s="57" t="s">
        <v>346</v>
      </c>
      <c r="F12" s="57" t="s">
        <v>346</v>
      </c>
      <c r="G12" s="57">
        <v>44</v>
      </c>
      <c r="H12" s="57">
        <v>1800</v>
      </c>
      <c r="I12" s="57">
        <v>1173</v>
      </c>
      <c r="J12" s="57">
        <v>1541</v>
      </c>
      <c r="K12" s="57" t="s">
        <v>346</v>
      </c>
      <c r="L12" s="57" t="s">
        <v>346</v>
      </c>
      <c r="M12" s="57" t="s">
        <v>346</v>
      </c>
      <c r="N12" s="57">
        <v>0</v>
      </c>
      <c r="O12" s="57">
        <v>720</v>
      </c>
      <c r="P12" s="57" t="s">
        <v>346</v>
      </c>
      <c r="Q12" s="57" t="s">
        <v>346</v>
      </c>
      <c r="R12" s="57">
        <v>1541</v>
      </c>
      <c r="Y12" s="68">
        <f t="shared" si="3"/>
        <v>1308.5</v>
      </c>
      <c r="Z12" s="72">
        <f t="shared" si="0"/>
        <v>1.0728718590466934E-3</v>
      </c>
      <c r="AA12" s="71">
        <f t="shared" si="4"/>
        <v>7.6773412635950051E-4</v>
      </c>
      <c r="AB12" s="72">
        <f t="shared" si="5"/>
        <v>4.5079108064113277E-2</v>
      </c>
      <c r="AC12" s="68">
        <f t="shared" si="6"/>
        <v>29026.75</v>
      </c>
      <c r="AD12" s="72">
        <f t="shared" si="7"/>
        <v>2.3799757917144521E-2</v>
      </c>
    </row>
    <row r="13" spans="1:30" x14ac:dyDescent="0.25">
      <c r="A13" s="60">
        <v>41649</v>
      </c>
      <c r="B13">
        <f t="shared" si="1"/>
        <v>2014</v>
      </c>
      <c r="C13">
        <f t="shared" si="2"/>
        <v>1</v>
      </c>
      <c r="D13" s="57" t="s">
        <v>346</v>
      </c>
      <c r="E13" s="57" t="s">
        <v>346</v>
      </c>
      <c r="F13" s="57" t="s">
        <v>346</v>
      </c>
      <c r="G13" s="57">
        <v>29</v>
      </c>
      <c r="H13" s="57">
        <v>1306</v>
      </c>
      <c r="I13" s="57">
        <v>924</v>
      </c>
      <c r="J13" s="57">
        <v>1054</v>
      </c>
      <c r="K13" s="57" t="s">
        <v>346</v>
      </c>
      <c r="L13" s="57" t="s">
        <v>346</v>
      </c>
      <c r="M13" s="57" t="s">
        <v>346</v>
      </c>
      <c r="N13" s="57">
        <v>0</v>
      </c>
      <c r="O13" s="57">
        <v>462</v>
      </c>
      <c r="P13" s="57" t="s">
        <v>346</v>
      </c>
      <c r="Q13" s="57" t="s">
        <v>346</v>
      </c>
      <c r="R13" s="57">
        <v>1054</v>
      </c>
      <c r="Y13" s="68">
        <f t="shared" si="3"/>
        <v>936.5</v>
      </c>
      <c r="Z13" s="72">
        <f t="shared" si="0"/>
        <v>7.6785976002845106E-4</v>
      </c>
      <c r="AA13" s="71">
        <f t="shared" si="4"/>
        <v>7.6773412635950051E-4</v>
      </c>
      <c r="AB13" s="72">
        <f t="shared" si="5"/>
        <v>3.2263343295408545E-2</v>
      </c>
      <c r="AC13" s="68">
        <f t="shared" si="6"/>
        <v>29026.75</v>
      </c>
      <c r="AD13" s="72">
        <f t="shared" si="7"/>
        <v>2.3799757917144521E-2</v>
      </c>
    </row>
    <row r="14" spans="1:30" x14ac:dyDescent="0.25">
      <c r="A14" s="60">
        <v>41650</v>
      </c>
      <c r="B14">
        <f t="shared" si="1"/>
        <v>2014</v>
      </c>
      <c r="C14">
        <f t="shared" si="2"/>
        <v>1</v>
      </c>
      <c r="D14" s="57" t="s">
        <v>346</v>
      </c>
      <c r="E14" s="57" t="s">
        <v>346</v>
      </c>
      <c r="F14" s="57" t="s">
        <v>346</v>
      </c>
      <c r="G14" s="57">
        <v>33</v>
      </c>
      <c r="H14" s="57">
        <v>790</v>
      </c>
      <c r="I14" s="57">
        <v>514</v>
      </c>
      <c r="J14" s="57">
        <v>642</v>
      </c>
      <c r="K14" s="57" t="s">
        <v>346</v>
      </c>
      <c r="L14" s="57" t="s">
        <v>346</v>
      </c>
      <c r="M14" s="57" t="s">
        <v>346</v>
      </c>
      <c r="N14" s="57">
        <v>0</v>
      </c>
      <c r="O14" s="57">
        <v>206</v>
      </c>
      <c r="P14" s="57" t="s">
        <v>346</v>
      </c>
      <c r="Q14" s="57" t="s">
        <v>346</v>
      </c>
      <c r="R14" s="57">
        <v>642</v>
      </c>
      <c r="Y14" s="68">
        <f t="shared" si="3"/>
        <v>538</v>
      </c>
      <c r="Z14" s="72">
        <f t="shared" si="0"/>
        <v>4.4111964858014599E-4</v>
      </c>
      <c r="AA14" s="71">
        <f t="shared" si="4"/>
        <v>7.6773412635950051E-4</v>
      </c>
      <c r="AB14" s="72">
        <f t="shared" si="5"/>
        <v>1.8534627541836411E-2</v>
      </c>
      <c r="AC14" s="68">
        <f t="shared" si="6"/>
        <v>29026.75</v>
      </c>
      <c r="AD14" s="72">
        <f t="shared" si="7"/>
        <v>2.3799757917144521E-2</v>
      </c>
    </row>
    <row r="15" spans="1:30" x14ac:dyDescent="0.25">
      <c r="A15" s="60">
        <v>41651</v>
      </c>
      <c r="B15">
        <f t="shared" si="1"/>
        <v>2014</v>
      </c>
      <c r="C15">
        <f t="shared" si="2"/>
        <v>1</v>
      </c>
      <c r="D15" s="57" t="s">
        <v>346</v>
      </c>
      <c r="E15" s="57" t="s">
        <v>346</v>
      </c>
      <c r="F15" s="57" t="s">
        <v>346</v>
      </c>
      <c r="G15" s="57">
        <v>49</v>
      </c>
      <c r="H15" s="57">
        <v>1885</v>
      </c>
      <c r="I15" s="57">
        <v>1118</v>
      </c>
      <c r="J15" s="57">
        <v>1472</v>
      </c>
      <c r="K15" s="57" t="s">
        <v>346</v>
      </c>
      <c r="L15" s="57" t="s">
        <v>346</v>
      </c>
      <c r="M15" s="57" t="s">
        <v>346</v>
      </c>
      <c r="N15" s="57">
        <v>0</v>
      </c>
      <c r="O15" s="57">
        <v>674</v>
      </c>
      <c r="P15" s="57" t="s">
        <v>346</v>
      </c>
      <c r="Q15" s="57" t="s">
        <v>346</v>
      </c>
      <c r="R15" s="57">
        <v>1472</v>
      </c>
      <c r="Y15" s="68">
        <f t="shared" si="3"/>
        <v>1287.25</v>
      </c>
      <c r="Z15" s="72">
        <f t="shared" si="0"/>
        <v>1.0554484528527749E-3</v>
      </c>
      <c r="AA15" s="71">
        <f t="shared" si="4"/>
        <v>7.6773412635950051E-4</v>
      </c>
      <c r="AB15" s="72">
        <f t="shared" si="5"/>
        <v>4.4347024727191299E-2</v>
      </c>
      <c r="AC15" s="68">
        <f t="shared" si="6"/>
        <v>29026.75</v>
      </c>
      <c r="AD15" s="72">
        <f t="shared" si="7"/>
        <v>2.3799757917144521E-2</v>
      </c>
    </row>
    <row r="16" spans="1:30" x14ac:dyDescent="0.25">
      <c r="A16" s="60">
        <v>41652</v>
      </c>
      <c r="B16">
        <f t="shared" si="1"/>
        <v>2014</v>
      </c>
      <c r="C16">
        <f t="shared" si="2"/>
        <v>1</v>
      </c>
      <c r="D16" s="57" t="s">
        <v>346</v>
      </c>
      <c r="E16" s="57" t="s">
        <v>346</v>
      </c>
      <c r="F16" s="57" t="s">
        <v>346</v>
      </c>
      <c r="G16" s="57">
        <v>85</v>
      </c>
      <c r="H16" s="57">
        <v>3364</v>
      </c>
      <c r="I16" s="57">
        <v>2083</v>
      </c>
      <c r="J16" s="57">
        <v>2964</v>
      </c>
      <c r="K16" s="57" t="s">
        <v>346</v>
      </c>
      <c r="L16" s="57" t="s">
        <v>346</v>
      </c>
      <c r="M16" s="57" t="s">
        <v>346</v>
      </c>
      <c r="N16" s="57">
        <v>0</v>
      </c>
      <c r="O16" s="57">
        <v>1418</v>
      </c>
      <c r="P16" s="57" t="s">
        <v>346</v>
      </c>
      <c r="Q16" s="57" t="s">
        <v>346</v>
      </c>
      <c r="R16" s="57">
        <v>2964</v>
      </c>
      <c r="Y16" s="68">
        <f t="shared" si="3"/>
        <v>2457.25</v>
      </c>
      <c r="Z16" s="72">
        <f t="shared" si="0"/>
        <v>2.0147606997649881E-3</v>
      </c>
      <c r="AA16" s="71">
        <f t="shared" si="4"/>
        <v>7.6773412635950051E-4</v>
      </c>
      <c r="AB16" s="72">
        <f t="shared" si="5"/>
        <v>8.465467198360134E-2</v>
      </c>
      <c r="AC16" s="68">
        <f t="shared" si="6"/>
        <v>29026.749999999996</v>
      </c>
      <c r="AD16" s="72">
        <f t="shared" si="7"/>
        <v>2.3799757917144518E-2</v>
      </c>
    </row>
    <row r="17" spans="1:30" x14ac:dyDescent="0.25">
      <c r="A17" s="60">
        <v>41653</v>
      </c>
      <c r="B17">
        <f t="shared" si="1"/>
        <v>2014</v>
      </c>
      <c r="C17">
        <f t="shared" si="2"/>
        <v>1</v>
      </c>
      <c r="D17" s="57" t="s">
        <v>346</v>
      </c>
      <c r="E17" s="57" t="s">
        <v>346</v>
      </c>
      <c r="F17" s="57" t="s">
        <v>346</v>
      </c>
      <c r="G17" s="57">
        <v>49</v>
      </c>
      <c r="H17" s="57">
        <v>1508</v>
      </c>
      <c r="I17" s="57">
        <v>1028</v>
      </c>
      <c r="J17" s="57">
        <v>1108</v>
      </c>
      <c r="K17" s="57" t="s">
        <v>346</v>
      </c>
      <c r="L17" s="57" t="s">
        <v>346</v>
      </c>
      <c r="M17" s="57" t="s">
        <v>346</v>
      </c>
      <c r="N17" s="57">
        <v>0</v>
      </c>
      <c r="O17" s="57">
        <v>533</v>
      </c>
      <c r="P17" s="57" t="s">
        <v>346</v>
      </c>
      <c r="Q17" s="57" t="s">
        <v>346</v>
      </c>
      <c r="R17" s="57">
        <v>1108</v>
      </c>
      <c r="Y17" s="68">
        <f t="shared" si="3"/>
        <v>1044.25</v>
      </c>
      <c r="Z17" s="72">
        <f t="shared" si="0"/>
        <v>8.5620667849408446E-4</v>
      </c>
      <c r="AA17" s="71">
        <f t="shared" si="4"/>
        <v>7.6773412635950051E-4</v>
      </c>
      <c r="AB17" s="72">
        <f t="shared" si="5"/>
        <v>3.5975436450859981E-2</v>
      </c>
      <c r="AC17" s="68">
        <f t="shared" si="6"/>
        <v>29026.75</v>
      </c>
      <c r="AD17" s="72">
        <f t="shared" si="7"/>
        <v>2.3799757917144521E-2</v>
      </c>
    </row>
    <row r="18" spans="1:30" x14ac:dyDescent="0.25">
      <c r="A18" s="60">
        <v>41654</v>
      </c>
      <c r="B18">
        <f t="shared" si="1"/>
        <v>2014</v>
      </c>
      <c r="C18">
        <f t="shared" si="2"/>
        <v>1</v>
      </c>
      <c r="D18" s="57" t="s">
        <v>346</v>
      </c>
      <c r="E18" s="57" t="s">
        <v>346</v>
      </c>
      <c r="F18" s="57" t="s">
        <v>346</v>
      </c>
      <c r="G18" s="57">
        <v>69</v>
      </c>
      <c r="H18" s="57">
        <v>3383</v>
      </c>
      <c r="I18" s="57">
        <v>2037</v>
      </c>
      <c r="J18" s="57">
        <v>2854</v>
      </c>
      <c r="K18" s="57" t="s">
        <v>346</v>
      </c>
      <c r="L18" s="57" t="s">
        <v>346</v>
      </c>
      <c r="M18" s="57" t="s">
        <v>346</v>
      </c>
      <c r="N18" s="57">
        <v>0</v>
      </c>
      <c r="O18" s="57">
        <v>1341</v>
      </c>
      <c r="P18" s="57" t="s">
        <v>346</v>
      </c>
      <c r="Q18" s="57" t="s">
        <v>346</v>
      </c>
      <c r="R18" s="57">
        <v>2854</v>
      </c>
      <c r="Y18" s="68">
        <f t="shared" si="3"/>
        <v>2403.75</v>
      </c>
      <c r="Z18" s="72">
        <f t="shared" si="0"/>
        <v>1.9708947124061817E-3</v>
      </c>
      <c r="AA18" s="71">
        <f t="shared" si="4"/>
        <v>7.6773412635950051E-4</v>
      </c>
      <c r="AB18" s="72">
        <f t="shared" si="5"/>
        <v>8.2811544523586009E-2</v>
      </c>
      <c r="AC18" s="68">
        <f t="shared" si="6"/>
        <v>29026.749999999996</v>
      </c>
      <c r="AD18" s="72">
        <f t="shared" si="7"/>
        <v>2.3799757917144518E-2</v>
      </c>
    </row>
    <row r="19" spans="1:30" x14ac:dyDescent="0.25">
      <c r="A19" s="60">
        <v>41655</v>
      </c>
      <c r="B19">
        <f t="shared" si="1"/>
        <v>2014</v>
      </c>
      <c r="C19">
        <f t="shared" si="2"/>
        <v>1</v>
      </c>
      <c r="D19" s="57" t="s">
        <v>346</v>
      </c>
      <c r="E19" s="57" t="s">
        <v>346</v>
      </c>
      <c r="F19" s="57" t="s">
        <v>346</v>
      </c>
      <c r="G19" s="57">
        <v>73</v>
      </c>
      <c r="H19" s="57">
        <v>3103</v>
      </c>
      <c r="I19" s="57">
        <v>1911</v>
      </c>
      <c r="J19" s="57">
        <v>2633</v>
      </c>
      <c r="K19" s="57" t="s">
        <v>346</v>
      </c>
      <c r="L19" s="57" t="s">
        <v>346</v>
      </c>
      <c r="M19" s="57" t="s">
        <v>346</v>
      </c>
      <c r="N19" s="57">
        <v>0</v>
      </c>
      <c r="O19" s="57">
        <v>1236</v>
      </c>
      <c r="P19" s="57" t="s">
        <v>346</v>
      </c>
      <c r="Q19" s="57" t="s">
        <v>346</v>
      </c>
      <c r="R19" s="57">
        <v>2633</v>
      </c>
      <c r="Y19" s="68">
        <f t="shared" si="3"/>
        <v>2220.75</v>
      </c>
      <c r="Z19" s="72">
        <f t="shared" si="0"/>
        <v>1.8208484378891435E-3</v>
      </c>
      <c r="AA19" s="71">
        <f t="shared" si="4"/>
        <v>7.6773412635950051E-4</v>
      </c>
      <c r="AB19" s="72">
        <f t="shared" si="5"/>
        <v>7.6507015080916743E-2</v>
      </c>
      <c r="AC19" s="68">
        <f t="shared" si="6"/>
        <v>29026.75</v>
      </c>
      <c r="AD19" s="72">
        <f t="shared" si="7"/>
        <v>2.3799757917144521E-2</v>
      </c>
    </row>
    <row r="20" spans="1:30" x14ac:dyDescent="0.25">
      <c r="A20" s="60">
        <v>41656</v>
      </c>
      <c r="B20">
        <f t="shared" si="1"/>
        <v>2014</v>
      </c>
      <c r="C20">
        <f t="shared" si="2"/>
        <v>1</v>
      </c>
      <c r="D20" s="57" t="s">
        <v>346</v>
      </c>
      <c r="E20" s="57" t="s">
        <v>346</v>
      </c>
      <c r="F20" s="57" t="s">
        <v>346</v>
      </c>
      <c r="G20" s="57">
        <v>70</v>
      </c>
      <c r="H20" s="57">
        <v>3108</v>
      </c>
      <c r="I20" s="57">
        <v>1936</v>
      </c>
      <c r="J20" s="57">
        <v>2733</v>
      </c>
      <c r="K20" s="57" t="s">
        <v>346</v>
      </c>
      <c r="L20" s="57" t="s">
        <v>346</v>
      </c>
      <c r="M20" s="57" t="s">
        <v>346</v>
      </c>
      <c r="N20" s="57">
        <v>0</v>
      </c>
      <c r="O20" s="57">
        <v>1257</v>
      </c>
      <c r="P20" s="57" t="s">
        <v>346</v>
      </c>
      <c r="Q20" s="57" t="s">
        <v>346</v>
      </c>
      <c r="R20" s="57">
        <v>2733</v>
      </c>
      <c r="Y20" s="68">
        <f t="shared" si="3"/>
        <v>2258.5</v>
      </c>
      <c r="Z20" s="72">
        <f t="shared" si="0"/>
        <v>1.8518006065395161E-3</v>
      </c>
      <c r="AA20" s="71">
        <f t="shared" si="4"/>
        <v>7.6773412635950051E-4</v>
      </c>
      <c r="AB20" s="72">
        <f t="shared" si="5"/>
        <v>7.7807539597095784E-2</v>
      </c>
      <c r="AC20" s="68">
        <f t="shared" si="6"/>
        <v>29026.75</v>
      </c>
      <c r="AD20" s="72">
        <f t="shared" si="7"/>
        <v>2.3799757917144521E-2</v>
      </c>
    </row>
    <row r="21" spans="1:30" x14ac:dyDescent="0.25">
      <c r="A21" s="60">
        <v>41657</v>
      </c>
      <c r="B21">
        <f t="shared" si="1"/>
        <v>2014</v>
      </c>
      <c r="C21">
        <f t="shared" si="2"/>
        <v>1</v>
      </c>
      <c r="D21" s="57" t="s">
        <v>346</v>
      </c>
      <c r="E21" s="57" t="s">
        <v>346</v>
      </c>
      <c r="F21" s="57" t="s">
        <v>346</v>
      </c>
      <c r="G21" s="57">
        <v>46</v>
      </c>
      <c r="H21" s="57">
        <v>1416</v>
      </c>
      <c r="I21" s="57">
        <v>930</v>
      </c>
      <c r="J21" s="57">
        <v>976</v>
      </c>
      <c r="K21" s="57" t="s">
        <v>346</v>
      </c>
      <c r="L21" s="57" t="s">
        <v>346</v>
      </c>
      <c r="M21" s="57" t="s">
        <v>346</v>
      </c>
      <c r="N21" s="57">
        <v>0</v>
      </c>
      <c r="O21" s="57">
        <v>362</v>
      </c>
      <c r="P21" s="57" t="s">
        <v>346</v>
      </c>
      <c r="Q21" s="57" t="s">
        <v>346</v>
      </c>
      <c r="R21" s="57">
        <v>976</v>
      </c>
      <c r="Y21" s="68">
        <f t="shared" si="3"/>
        <v>921</v>
      </c>
      <c r="Z21" s="72">
        <f t="shared" si="0"/>
        <v>7.5515092256935772E-4</v>
      </c>
      <c r="AA21" s="71">
        <f t="shared" si="4"/>
        <v>7.6773412635950051E-4</v>
      </c>
      <c r="AB21" s="72">
        <f t="shared" si="5"/>
        <v>3.1729353096712515E-2</v>
      </c>
      <c r="AC21" s="68">
        <f t="shared" si="6"/>
        <v>29026.75</v>
      </c>
      <c r="AD21" s="72">
        <f t="shared" si="7"/>
        <v>2.3799757917144521E-2</v>
      </c>
    </row>
    <row r="22" spans="1:30" x14ac:dyDescent="0.25">
      <c r="A22" s="60">
        <v>41658</v>
      </c>
      <c r="B22">
        <f t="shared" si="1"/>
        <v>2014</v>
      </c>
      <c r="C22">
        <f t="shared" si="2"/>
        <v>1</v>
      </c>
      <c r="D22" s="57" t="s">
        <v>346</v>
      </c>
      <c r="E22" s="57" t="s">
        <v>346</v>
      </c>
      <c r="F22" s="57" t="s">
        <v>346</v>
      </c>
      <c r="G22" s="57">
        <v>45</v>
      </c>
      <c r="H22" s="57">
        <v>1437</v>
      </c>
      <c r="I22" s="57">
        <v>895</v>
      </c>
      <c r="J22" s="57">
        <v>1050</v>
      </c>
      <c r="K22" s="57" t="s">
        <v>346</v>
      </c>
      <c r="L22" s="57" t="s">
        <v>346</v>
      </c>
      <c r="M22" s="57" t="s">
        <v>346</v>
      </c>
      <c r="N22" s="57">
        <v>0</v>
      </c>
      <c r="O22" s="57">
        <v>464</v>
      </c>
      <c r="P22" s="57" t="s">
        <v>346</v>
      </c>
      <c r="Q22" s="57" t="s">
        <v>346</v>
      </c>
      <c r="R22" s="57">
        <v>1050</v>
      </c>
      <c r="Y22" s="68">
        <f t="shared" si="3"/>
        <v>961.5</v>
      </c>
      <c r="Z22" s="72">
        <f t="shared" si="0"/>
        <v>7.8835788496247272E-4</v>
      </c>
      <c r="AA22" s="71">
        <f t="shared" si="4"/>
        <v>7.6773412635950051E-4</v>
      </c>
      <c r="AB22" s="72">
        <f t="shared" si="5"/>
        <v>3.3124617809434403E-2</v>
      </c>
      <c r="AC22" s="68">
        <f t="shared" si="6"/>
        <v>29026.749999999996</v>
      </c>
      <c r="AD22" s="72">
        <f t="shared" si="7"/>
        <v>2.3799757917144518E-2</v>
      </c>
    </row>
    <row r="23" spans="1:30" x14ac:dyDescent="0.25">
      <c r="A23" s="60">
        <v>41659</v>
      </c>
      <c r="B23">
        <f t="shared" si="1"/>
        <v>2014</v>
      </c>
      <c r="C23">
        <f t="shared" si="2"/>
        <v>1</v>
      </c>
      <c r="D23" s="57" t="s">
        <v>346</v>
      </c>
      <c r="E23" s="57" t="s">
        <v>346</v>
      </c>
      <c r="F23" s="57" t="s">
        <v>346</v>
      </c>
      <c r="G23" s="57">
        <v>55</v>
      </c>
      <c r="H23" s="57">
        <v>2224</v>
      </c>
      <c r="I23" s="57">
        <v>1435</v>
      </c>
      <c r="J23" s="57">
        <v>1629</v>
      </c>
      <c r="K23" s="57" t="s">
        <v>346</v>
      </c>
      <c r="L23" s="57" t="s">
        <v>346</v>
      </c>
      <c r="M23" s="57" t="s">
        <v>346</v>
      </c>
      <c r="N23" s="57">
        <v>0</v>
      </c>
      <c r="O23" s="57">
        <v>710</v>
      </c>
      <c r="P23" s="57" t="s">
        <v>346</v>
      </c>
      <c r="Q23" s="57" t="s">
        <v>346</v>
      </c>
      <c r="R23" s="57">
        <v>1629</v>
      </c>
      <c r="Y23" s="68">
        <f t="shared" si="3"/>
        <v>1499.5</v>
      </c>
      <c r="Z23" s="72">
        <f t="shared" si="0"/>
        <v>1.2294775335426188E-3</v>
      </c>
      <c r="AA23" s="71">
        <f t="shared" si="4"/>
        <v>7.6773412635950051E-4</v>
      </c>
      <c r="AB23" s="72">
        <f t="shared" si="5"/>
        <v>5.1659245351270811E-2</v>
      </c>
      <c r="AC23" s="68">
        <f t="shared" si="6"/>
        <v>29026.75</v>
      </c>
      <c r="AD23" s="72">
        <f t="shared" si="7"/>
        <v>2.3799757917144521E-2</v>
      </c>
    </row>
    <row r="24" spans="1:30" x14ac:dyDescent="0.25">
      <c r="A24" s="60">
        <v>41660</v>
      </c>
      <c r="B24">
        <f t="shared" si="1"/>
        <v>2014</v>
      </c>
      <c r="C24">
        <f t="shared" si="2"/>
        <v>1</v>
      </c>
      <c r="D24" s="57" t="s">
        <v>346</v>
      </c>
      <c r="E24" s="57" t="s">
        <v>346</v>
      </c>
      <c r="F24" s="57" t="s">
        <v>346</v>
      </c>
      <c r="G24" s="57">
        <v>16</v>
      </c>
      <c r="H24" s="57">
        <v>675</v>
      </c>
      <c r="I24" s="57">
        <v>452</v>
      </c>
      <c r="J24" s="57">
        <v>415</v>
      </c>
      <c r="K24" s="57" t="s">
        <v>346</v>
      </c>
      <c r="L24" s="57" t="s">
        <v>346</v>
      </c>
      <c r="M24" s="57" t="s">
        <v>346</v>
      </c>
      <c r="N24" s="57">
        <v>0</v>
      </c>
      <c r="O24" s="57">
        <v>217</v>
      </c>
      <c r="P24" s="57" t="s">
        <v>346</v>
      </c>
      <c r="Q24" s="57" t="s">
        <v>346</v>
      </c>
      <c r="R24" s="57">
        <v>415</v>
      </c>
      <c r="Y24" s="68">
        <f t="shared" si="3"/>
        <v>439.75</v>
      </c>
      <c r="Z24" s="72">
        <f t="shared" si="0"/>
        <v>3.6056201758944084E-4</v>
      </c>
      <c r="AA24" s="71">
        <f t="shared" si="4"/>
        <v>7.6773412635950051E-4</v>
      </c>
      <c r="AB24" s="72">
        <f t="shared" si="5"/>
        <v>1.5149818701714798E-2</v>
      </c>
      <c r="AC24" s="68">
        <f t="shared" si="6"/>
        <v>29026.75</v>
      </c>
      <c r="AD24" s="72">
        <f t="shared" si="7"/>
        <v>2.3799757917144521E-2</v>
      </c>
    </row>
    <row r="25" spans="1:30" x14ac:dyDescent="0.25">
      <c r="A25" s="60">
        <v>41661</v>
      </c>
      <c r="B25">
        <f t="shared" si="1"/>
        <v>2014</v>
      </c>
      <c r="C25">
        <f t="shared" si="2"/>
        <v>1</v>
      </c>
      <c r="D25" s="57" t="s">
        <v>346</v>
      </c>
      <c r="E25" s="57" t="s">
        <v>346</v>
      </c>
      <c r="F25" s="57" t="s">
        <v>346</v>
      </c>
      <c r="G25" s="57">
        <v>13</v>
      </c>
      <c r="H25" s="57">
        <v>361</v>
      </c>
      <c r="I25" s="57">
        <v>186</v>
      </c>
      <c r="J25" s="57">
        <v>249</v>
      </c>
      <c r="K25" s="57" t="s">
        <v>346</v>
      </c>
      <c r="L25" s="57" t="s">
        <v>346</v>
      </c>
      <c r="M25" s="57" t="s">
        <v>346</v>
      </c>
      <c r="N25" s="57">
        <v>0</v>
      </c>
      <c r="O25" s="57">
        <v>69</v>
      </c>
      <c r="P25" s="57" t="s">
        <v>346</v>
      </c>
      <c r="Q25" s="57" t="s">
        <v>346</v>
      </c>
      <c r="R25" s="57">
        <v>249</v>
      </c>
      <c r="Y25" s="68">
        <f t="shared" si="3"/>
        <v>216.25</v>
      </c>
      <c r="Z25" s="72">
        <f t="shared" si="0"/>
        <v>1.7730878067928729E-4</v>
      </c>
      <c r="AA25" s="71">
        <f t="shared" si="4"/>
        <v>7.6773412635950051E-4</v>
      </c>
      <c r="AB25" s="72">
        <f t="shared" si="5"/>
        <v>7.4500245463236499E-3</v>
      </c>
      <c r="AC25" s="68">
        <f t="shared" si="6"/>
        <v>29026.75</v>
      </c>
      <c r="AD25" s="72">
        <f t="shared" si="7"/>
        <v>2.3799757917144521E-2</v>
      </c>
    </row>
    <row r="26" spans="1:30" x14ac:dyDescent="0.25">
      <c r="A26" s="60">
        <v>41662</v>
      </c>
      <c r="B26">
        <f t="shared" si="1"/>
        <v>2014</v>
      </c>
      <c r="C26">
        <f t="shared" si="2"/>
        <v>1</v>
      </c>
      <c r="D26" s="57" t="s">
        <v>346</v>
      </c>
      <c r="E26" s="57" t="s">
        <v>346</v>
      </c>
      <c r="F26" s="57" t="s">
        <v>346</v>
      </c>
      <c r="G26" s="57">
        <v>23</v>
      </c>
      <c r="H26" s="57">
        <v>661</v>
      </c>
      <c r="I26" s="57">
        <v>395</v>
      </c>
      <c r="J26" s="57">
        <v>444</v>
      </c>
      <c r="K26" s="57" t="s">
        <v>346</v>
      </c>
      <c r="L26" s="57" t="s">
        <v>346</v>
      </c>
      <c r="M26" s="57" t="s">
        <v>346</v>
      </c>
      <c r="N26" s="57">
        <v>0</v>
      </c>
      <c r="O26" s="57">
        <v>166</v>
      </c>
      <c r="P26" s="57" t="s">
        <v>346</v>
      </c>
      <c r="Q26" s="57" t="s">
        <v>346</v>
      </c>
      <c r="R26" s="57">
        <v>444</v>
      </c>
      <c r="Y26" s="68">
        <f t="shared" si="3"/>
        <v>416.5</v>
      </c>
      <c r="Z26" s="72">
        <f t="shared" si="0"/>
        <v>3.4149876140080073E-4</v>
      </c>
      <c r="AA26" s="71">
        <f t="shared" si="4"/>
        <v>7.6773412635950051E-4</v>
      </c>
      <c r="AB26" s="72">
        <f t="shared" si="5"/>
        <v>1.4348833403670751E-2</v>
      </c>
      <c r="AC26" s="68">
        <f t="shared" si="6"/>
        <v>29026.75</v>
      </c>
      <c r="AD26" s="72">
        <f t="shared" si="7"/>
        <v>2.3799757917144521E-2</v>
      </c>
    </row>
    <row r="27" spans="1:30" x14ac:dyDescent="0.25">
      <c r="A27" s="60">
        <v>41663</v>
      </c>
      <c r="B27">
        <f t="shared" si="1"/>
        <v>2014</v>
      </c>
      <c r="C27">
        <f t="shared" si="2"/>
        <v>1</v>
      </c>
      <c r="D27" s="57" t="s">
        <v>346</v>
      </c>
      <c r="E27" s="57" t="s">
        <v>346</v>
      </c>
      <c r="F27" s="57" t="s">
        <v>346</v>
      </c>
      <c r="G27" s="57">
        <v>39</v>
      </c>
      <c r="H27" s="57">
        <v>740</v>
      </c>
      <c r="I27" s="57">
        <v>513</v>
      </c>
      <c r="J27" s="57">
        <v>514</v>
      </c>
      <c r="K27" s="57" t="s">
        <v>346</v>
      </c>
      <c r="L27" s="57" t="s">
        <v>346</v>
      </c>
      <c r="M27" s="57" t="s">
        <v>346</v>
      </c>
      <c r="N27" s="57">
        <v>0</v>
      </c>
      <c r="O27" s="57">
        <v>184</v>
      </c>
      <c r="P27" s="57" t="s">
        <v>346</v>
      </c>
      <c r="Q27" s="57" t="s">
        <v>346</v>
      </c>
      <c r="R27" s="57">
        <v>514</v>
      </c>
      <c r="Y27" s="68">
        <f t="shared" si="3"/>
        <v>487.75</v>
      </c>
      <c r="Z27" s="72">
        <f t="shared" si="0"/>
        <v>3.9991841746276247E-4</v>
      </c>
      <c r="AA27" s="71">
        <f t="shared" si="4"/>
        <v>7.6773412635950051E-4</v>
      </c>
      <c r="AB27" s="72">
        <f t="shared" si="5"/>
        <v>1.680346576864444E-2</v>
      </c>
      <c r="AC27" s="68">
        <f t="shared" si="6"/>
        <v>29026.75</v>
      </c>
      <c r="AD27" s="72">
        <f t="shared" si="7"/>
        <v>2.3799757917144521E-2</v>
      </c>
    </row>
    <row r="28" spans="1:30" x14ac:dyDescent="0.25">
      <c r="A28" s="60">
        <v>41664</v>
      </c>
      <c r="B28">
        <f t="shared" si="1"/>
        <v>2014</v>
      </c>
      <c r="C28">
        <f t="shared" si="2"/>
        <v>1</v>
      </c>
      <c r="D28" s="57" t="s">
        <v>346</v>
      </c>
      <c r="E28" s="57" t="s">
        <v>346</v>
      </c>
      <c r="F28" s="57" t="s">
        <v>346</v>
      </c>
      <c r="G28" s="57">
        <v>32</v>
      </c>
      <c r="H28" s="57">
        <v>562</v>
      </c>
      <c r="I28" s="57">
        <v>371</v>
      </c>
      <c r="J28" s="57">
        <v>405</v>
      </c>
      <c r="K28" s="57" t="s">
        <v>346</v>
      </c>
      <c r="L28" s="57" t="s">
        <v>346</v>
      </c>
      <c r="M28" s="57" t="s">
        <v>346</v>
      </c>
      <c r="N28" s="57">
        <v>0</v>
      </c>
      <c r="O28" s="57">
        <v>113</v>
      </c>
      <c r="P28" s="57" t="s">
        <v>346</v>
      </c>
      <c r="Q28" s="57" t="s">
        <v>346</v>
      </c>
      <c r="R28" s="57">
        <v>405</v>
      </c>
      <c r="Y28" s="68">
        <f t="shared" si="3"/>
        <v>362.75</v>
      </c>
      <c r="Z28" s="72">
        <f t="shared" si="0"/>
        <v>2.9742779279265418E-4</v>
      </c>
      <c r="AA28" s="71">
        <f t="shared" si="4"/>
        <v>7.6773412635950051E-4</v>
      </c>
      <c r="AB28" s="72">
        <f t="shared" si="5"/>
        <v>1.2497093198515163E-2</v>
      </c>
      <c r="AC28" s="68">
        <f t="shared" si="6"/>
        <v>29026.75</v>
      </c>
      <c r="AD28" s="72">
        <f t="shared" si="7"/>
        <v>2.3799757917144521E-2</v>
      </c>
    </row>
    <row r="29" spans="1:30" x14ac:dyDescent="0.25">
      <c r="A29" s="60">
        <v>41665</v>
      </c>
      <c r="B29">
        <f t="shared" si="1"/>
        <v>2014</v>
      </c>
      <c r="C29">
        <f t="shared" si="2"/>
        <v>1</v>
      </c>
      <c r="D29" s="57" t="s">
        <v>346</v>
      </c>
      <c r="E29" s="57" t="s">
        <v>346</v>
      </c>
      <c r="F29" s="57" t="s">
        <v>346</v>
      </c>
      <c r="G29" s="57">
        <v>30</v>
      </c>
      <c r="H29" s="57">
        <v>530</v>
      </c>
      <c r="I29" s="57">
        <v>361</v>
      </c>
      <c r="J29" s="57">
        <v>357</v>
      </c>
      <c r="K29" s="57" t="s">
        <v>346</v>
      </c>
      <c r="L29" s="57" t="s">
        <v>346</v>
      </c>
      <c r="M29" s="57" t="s">
        <v>346</v>
      </c>
      <c r="N29" s="57">
        <v>0</v>
      </c>
      <c r="O29" s="57">
        <v>104</v>
      </c>
      <c r="P29" s="57" t="s">
        <v>346</v>
      </c>
      <c r="Q29" s="57" t="s">
        <v>346</v>
      </c>
      <c r="R29" s="57">
        <v>357</v>
      </c>
      <c r="Y29" s="68">
        <f t="shared" si="3"/>
        <v>338</v>
      </c>
      <c r="Z29" s="72">
        <f t="shared" si="0"/>
        <v>2.7713464910797273E-4</v>
      </c>
      <c r="AA29" s="71">
        <f t="shared" si="4"/>
        <v>7.6773412635950051E-4</v>
      </c>
      <c r="AB29" s="72">
        <f t="shared" si="5"/>
        <v>1.1644431429629567E-2</v>
      </c>
      <c r="AC29" s="68">
        <f t="shared" si="6"/>
        <v>29026.75</v>
      </c>
      <c r="AD29" s="72">
        <f t="shared" si="7"/>
        <v>2.3799757917144521E-2</v>
      </c>
    </row>
    <row r="30" spans="1:30" x14ac:dyDescent="0.25">
      <c r="A30" s="60">
        <v>41666</v>
      </c>
      <c r="B30">
        <f t="shared" si="1"/>
        <v>2014</v>
      </c>
      <c r="C30">
        <f t="shared" si="2"/>
        <v>1</v>
      </c>
      <c r="D30" s="57" t="s">
        <v>346</v>
      </c>
      <c r="E30" s="57" t="s">
        <v>346</v>
      </c>
      <c r="F30" s="57" t="s">
        <v>346</v>
      </c>
      <c r="G30" s="57">
        <v>51</v>
      </c>
      <c r="H30" s="57">
        <v>1534</v>
      </c>
      <c r="I30" s="57">
        <v>1002</v>
      </c>
      <c r="J30" s="57">
        <v>1259</v>
      </c>
      <c r="K30" s="57" t="s">
        <v>346</v>
      </c>
      <c r="L30" s="57" t="s">
        <v>346</v>
      </c>
      <c r="M30" s="57" t="s">
        <v>346</v>
      </c>
      <c r="N30" s="57">
        <v>0</v>
      </c>
      <c r="O30" s="57">
        <v>591</v>
      </c>
      <c r="P30" s="57" t="s">
        <v>346</v>
      </c>
      <c r="Q30" s="57" t="s">
        <v>346</v>
      </c>
      <c r="R30" s="57">
        <v>1259</v>
      </c>
      <c r="Y30" s="68">
        <f t="shared" si="3"/>
        <v>1096.5</v>
      </c>
      <c r="Z30" s="72">
        <f t="shared" si="0"/>
        <v>8.9904775960618973E-4</v>
      </c>
      <c r="AA30" s="71">
        <f t="shared" si="4"/>
        <v>7.6773412635950051E-4</v>
      </c>
      <c r="AB30" s="72">
        <f t="shared" si="5"/>
        <v>3.7775500185174019E-2</v>
      </c>
      <c r="AC30" s="68">
        <f t="shared" si="6"/>
        <v>29026.75</v>
      </c>
      <c r="AD30" s="72">
        <f t="shared" si="7"/>
        <v>2.3799757917144521E-2</v>
      </c>
    </row>
    <row r="31" spans="1:30" x14ac:dyDescent="0.25">
      <c r="A31" s="60">
        <v>41667</v>
      </c>
      <c r="B31">
        <f t="shared" si="1"/>
        <v>2014</v>
      </c>
      <c r="C31">
        <f t="shared" si="2"/>
        <v>1</v>
      </c>
      <c r="D31" s="57" t="s">
        <v>346</v>
      </c>
      <c r="E31" s="57" t="s">
        <v>346</v>
      </c>
      <c r="F31" s="57" t="s">
        <v>346</v>
      </c>
      <c r="G31" s="57">
        <v>34</v>
      </c>
      <c r="H31" s="57">
        <v>1177</v>
      </c>
      <c r="I31" s="57">
        <v>824</v>
      </c>
      <c r="J31" s="57">
        <v>907</v>
      </c>
      <c r="K31" s="57" t="s">
        <v>346</v>
      </c>
      <c r="L31" s="57" t="s">
        <v>346</v>
      </c>
      <c r="M31" s="57" t="s">
        <v>346</v>
      </c>
      <c r="N31" s="57">
        <v>0</v>
      </c>
      <c r="O31" s="57">
        <v>414</v>
      </c>
      <c r="P31" s="57" t="s">
        <v>346</v>
      </c>
      <c r="Q31" s="57" t="s">
        <v>346</v>
      </c>
      <c r="R31" s="57">
        <v>907</v>
      </c>
      <c r="Y31" s="68">
        <f t="shared" si="3"/>
        <v>830.5</v>
      </c>
      <c r="Z31" s="72">
        <f t="shared" si="0"/>
        <v>6.809477103081993E-4</v>
      </c>
      <c r="AA31" s="71">
        <f t="shared" si="4"/>
        <v>7.6773412635950051E-4</v>
      </c>
      <c r="AB31" s="72">
        <f t="shared" si="5"/>
        <v>2.8611539355938919E-2</v>
      </c>
      <c r="AC31" s="68">
        <f t="shared" si="6"/>
        <v>29026.75</v>
      </c>
      <c r="AD31" s="72">
        <f t="shared" si="7"/>
        <v>2.3799757917144521E-2</v>
      </c>
    </row>
    <row r="32" spans="1:30" x14ac:dyDescent="0.25">
      <c r="A32" s="60">
        <v>41668</v>
      </c>
      <c r="B32">
        <f t="shared" si="1"/>
        <v>2014</v>
      </c>
      <c r="C32">
        <f t="shared" si="2"/>
        <v>1</v>
      </c>
      <c r="D32" s="57" t="s">
        <v>346</v>
      </c>
      <c r="E32" s="57" t="s">
        <v>346</v>
      </c>
      <c r="F32" s="57" t="s">
        <v>346</v>
      </c>
      <c r="G32" s="57">
        <v>33</v>
      </c>
      <c r="H32" s="57">
        <v>1084</v>
      </c>
      <c r="I32" s="57">
        <v>679</v>
      </c>
      <c r="J32" s="57">
        <v>773</v>
      </c>
      <c r="K32" s="57" t="s">
        <v>346</v>
      </c>
      <c r="L32" s="57" t="s">
        <v>346</v>
      </c>
      <c r="M32" s="57" t="s">
        <v>346</v>
      </c>
      <c r="N32" s="57">
        <v>0</v>
      </c>
      <c r="O32" s="57">
        <v>326</v>
      </c>
      <c r="P32" s="57" t="s">
        <v>346</v>
      </c>
      <c r="Q32" s="57" t="s">
        <v>346</v>
      </c>
      <c r="R32" s="57">
        <v>773</v>
      </c>
      <c r="Y32" s="68">
        <f t="shared" si="3"/>
        <v>715.5</v>
      </c>
      <c r="Z32" s="72">
        <f t="shared" si="0"/>
        <v>5.8665633561169974E-4</v>
      </c>
      <c r="AA32" s="71">
        <f t="shared" si="4"/>
        <v>7.6773412635950051E-4</v>
      </c>
      <c r="AB32" s="72">
        <f t="shared" si="5"/>
        <v>2.4649676591419985E-2</v>
      </c>
      <c r="AC32" s="68">
        <f t="shared" si="6"/>
        <v>29026.75</v>
      </c>
      <c r="AD32" s="72">
        <f t="shared" si="7"/>
        <v>2.3799757917144521E-2</v>
      </c>
    </row>
    <row r="33" spans="1:30" x14ac:dyDescent="0.25">
      <c r="A33" s="60">
        <v>41669</v>
      </c>
      <c r="B33">
        <f t="shared" si="1"/>
        <v>2014</v>
      </c>
      <c r="C33">
        <f t="shared" si="2"/>
        <v>1</v>
      </c>
      <c r="D33" s="57" t="s">
        <v>346</v>
      </c>
      <c r="E33" s="57" t="s">
        <v>346</v>
      </c>
      <c r="F33" s="57" t="s">
        <v>346</v>
      </c>
      <c r="G33" s="57">
        <v>38</v>
      </c>
      <c r="H33" s="57">
        <v>1452</v>
      </c>
      <c r="I33" s="57">
        <v>1013</v>
      </c>
      <c r="J33" s="57">
        <v>1162</v>
      </c>
      <c r="K33" s="57" t="s">
        <v>346</v>
      </c>
      <c r="L33" s="57" t="s">
        <v>346</v>
      </c>
      <c r="M33" s="57" t="s">
        <v>346</v>
      </c>
      <c r="N33" s="57">
        <v>0</v>
      </c>
      <c r="O33" s="57">
        <v>531</v>
      </c>
      <c r="P33" s="57" t="s">
        <v>346</v>
      </c>
      <c r="Q33" s="57" t="s">
        <v>346</v>
      </c>
      <c r="R33" s="57">
        <v>1162</v>
      </c>
      <c r="Y33" s="68">
        <f t="shared" si="3"/>
        <v>1039.5</v>
      </c>
      <c r="Z33" s="72">
        <f t="shared" si="0"/>
        <v>8.5231203475662036E-4</v>
      </c>
      <c r="AA33" s="71">
        <f t="shared" si="4"/>
        <v>7.6773412635950051E-4</v>
      </c>
      <c r="AB33" s="72">
        <f t="shared" si="5"/>
        <v>3.5811794293195073E-2</v>
      </c>
      <c r="AC33" s="68">
        <f t="shared" si="6"/>
        <v>29026.749999999996</v>
      </c>
      <c r="AD33" s="72">
        <f t="shared" si="7"/>
        <v>2.3799757917144518E-2</v>
      </c>
    </row>
    <row r="34" spans="1:30" x14ac:dyDescent="0.25">
      <c r="A34" s="60">
        <v>41670</v>
      </c>
      <c r="B34">
        <f t="shared" si="1"/>
        <v>2014</v>
      </c>
      <c r="C34">
        <f t="shared" si="2"/>
        <v>1</v>
      </c>
      <c r="D34" s="57" t="s">
        <v>346</v>
      </c>
      <c r="E34" s="57" t="s">
        <v>346</v>
      </c>
      <c r="F34" s="57" t="s">
        <v>346</v>
      </c>
      <c r="G34" s="57">
        <v>45</v>
      </c>
      <c r="H34" s="57">
        <v>1907</v>
      </c>
      <c r="I34" s="57">
        <v>1279</v>
      </c>
      <c r="J34" s="57">
        <v>1615</v>
      </c>
      <c r="K34" s="57" t="s">
        <v>346</v>
      </c>
      <c r="L34" s="57" t="s">
        <v>346</v>
      </c>
      <c r="M34" s="57" t="s">
        <v>346</v>
      </c>
      <c r="N34" s="57">
        <v>0</v>
      </c>
      <c r="O34" s="57">
        <v>751</v>
      </c>
      <c r="P34" s="57" t="s">
        <v>346</v>
      </c>
      <c r="Q34" s="57" t="s">
        <v>346</v>
      </c>
      <c r="R34" s="57">
        <v>1615</v>
      </c>
      <c r="Y34" s="68">
        <f t="shared" si="3"/>
        <v>1388</v>
      </c>
      <c r="Z34" s="72">
        <f t="shared" si="0"/>
        <v>1.1380558963368821E-3</v>
      </c>
      <c r="AA34" s="71">
        <f t="shared" si="4"/>
        <v>7.6773412635950051E-4</v>
      </c>
      <c r="AB34" s="72">
        <f t="shared" si="5"/>
        <v>4.7817961018715494E-2</v>
      </c>
      <c r="AC34" s="68">
        <f t="shared" si="6"/>
        <v>29026.75</v>
      </c>
      <c r="AD34" s="72">
        <f t="shared" si="7"/>
        <v>2.3799757917144521E-2</v>
      </c>
    </row>
    <row r="35" spans="1:30" x14ac:dyDescent="0.25">
      <c r="A35" s="60">
        <v>41671</v>
      </c>
      <c r="B35">
        <f t="shared" si="1"/>
        <v>2014</v>
      </c>
      <c r="C35">
        <f t="shared" si="2"/>
        <v>2</v>
      </c>
      <c r="D35" s="57" t="s">
        <v>346</v>
      </c>
      <c r="E35" s="57" t="s">
        <v>346</v>
      </c>
      <c r="F35" s="57" t="s">
        <v>346</v>
      </c>
      <c r="G35" s="57">
        <v>75</v>
      </c>
      <c r="H35" s="57">
        <v>1913</v>
      </c>
      <c r="I35" s="57">
        <v>1291</v>
      </c>
      <c r="J35" s="57">
        <v>1448</v>
      </c>
      <c r="K35" s="57" t="s">
        <v>346</v>
      </c>
      <c r="L35" s="57" t="s">
        <v>346</v>
      </c>
      <c r="M35" s="57" t="s">
        <v>346</v>
      </c>
      <c r="N35" s="57">
        <v>0</v>
      </c>
      <c r="O35" s="57">
        <v>640</v>
      </c>
      <c r="P35" s="57" t="s">
        <v>346</v>
      </c>
      <c r="Q35" s="57" t="s">
        <v>346</v>
      </c>
      <c r="R35" s="57">
        <v>1448</v>
      </c>
      <c r="Y35" s="68">
        <f t="shared" si="3"/>
        <v>1323</v>
      </c>
      <c r="Z35" s="72">
        <f t="shared" si="0"/>
        <v>1.0847607715084259E-3</v>
      </c>
      <c r="AA35" s="71">
        <f t="shared" si="4"/>
        <v>6.6982747753149244E-4</v>
      </c>
      <c r="AB35" s="72">
        <f t="shared" si="5"/>
        <v>5.7837961900390179E-2</v>
      </c>
      <c r="AC35" s="68">
        <f t="shared" si="6"/>
        <v>22874.25</v>
      </c>
      <c r="AD35" s="72">
        <f t="shared" si="7"/>
        <v>1.8755169370881793E-2</v>
      </c>
    </row>
    <row r="36" spans="1:30" x14ac:dyDescent="0.25">
      <c r="A36" s="60">
        <v>41672</v>
      </c>
      <c r="B36">
        <f t="shared" si="1"/>
        <v>2014</v>
      </c>
      <c r="C36">
        <f t="shared" si="2"/>
        <v>2</v>
      </c>
      <c r="D36" s="57" t="s">
        <v>346</v>
      </c>
      <c r="E36" s="57" t="s">
        <v>346</v>
      </c>
      <c r="F36" s="57" t="s">
        <v>346</v>
      </c>
      <c r="G36" s="57">
        <v>76</v>
      </c>
      <c r="H36" s="57">
        <v>2207</v>
      </c>
      <c r="I36" s="57">
        <v>1317</v>
      </c>
      <c r="J36" s="57">
        <v>1548</v>
      </c>
      <c r="K36" s="57" t="s">
        <v>346</v>
      </c>
      <c r="L36" s="57" t="s">
        <v>346</v>
      </c>
      <c r="M36" s="57" t="s">
        <v>346</v>
      </c>
      <c r="N36" s="57">
        <v>0</v>
      </c>
      <c r="O36" s="57">
        <v>779</v>
      </c>
      <c r="P36" s="57" t="s">
        <v>346</v>
      </c>
      <c r="Q36" s="57" t="s">
        <v>346</v>
      </c>
      <c r="R36" s="57">
        <v>1548</v>
      </c>
      <c r="Y36" s="68">
        <f t="shared" si="3"/>
        <v>1462.75</v>
      </c>
      <c r="Z36" s="72">
        <f t="shared" si="0"/>
        <v>1.199345289889607E-3</v>
      </c>
      <c r="AA36" s="71">
        <f t="shared" si="4"/>
        <v>6.6982747753149244E-4</v>
      </c>
      <c r="AB36" s="72">
        <f t="shared" si="5"/>
        <v>6.3947451829021715E-2</v>
      </c>
      <c r="AC36" s="68">
        <f t="shared" si="6"/>
        <v>22874.25</v>
      </c>
      <c r="AD36" s="72">
        <f t="shared" si="7"/>
        <v>1.8755169370881793E-2</v>
      </c>
    </row>
    <row r="37" spans="1:30" x14ac:dyDescent="0.25">
      <c r="A37" s="60">
        <v>41673</v>
      </c>
      <c r="B37">
        <f t="shared" si="1"/>
        <v>2014</v>
      </c>
      <c r="C37">
        <f t="shared" si="2"/>
        <v>2</v>
      </c>
      <c r="D37" s="57" t="s">
        <v>346</v>
      </c>
      <c r="E37" s="57" t="s">
        <v>346</v>
      </c>
      <c r="F37" s="57" t="s">
        <v>346</v>
      </c>
      <c r="G37" s="57">
        <v>17</v>
      </c>
      <c r="H37" s="57">
        <v>445</v>
      </c>
      <c r="I37" s="57">
        <v>330</v>
      </c>
      <c r="J37" s="57">
        <v>231</v>
      </c>
      <c r="K37" s="57" t="s">
        <v>346</v>
      </c>
      <c r="L37" s="57" t="s">
        <v>346</v>
      </c>
      <c r="M37" s="57" t="s">
        <v>346</v>
      </c>
      <c r="N37" s="57">
        <v>0</v>
      </c>
      <c r="O37" s="57">
        <v>101</v>
      </c>
      <c r="P37" s="57" t="s">
        <v>346</v>
      </c>
      <c r="Q37" s="57" t="s">
        <v>346</v>
      </c>
      <c r="R37" s="57">
        <v>231</v>
      </c>
      <c r="Y37" s="68">
        <f t="shared" si="3"/>
        <v>276.75</v>
      </c>
      <c r="Z37" s="72">
        <f t="shared" si="0"/>
        <v>2.2691424301961969E-4</v>
      </c>
      <c r="AA37" s="71">
        <f t="shared" si="4"/>
        <v>6.6982747753149244E-4</v>
      </c>
      <c r="AB37" s="72">
        <f t="shared" si="5"/>
        <v>1.2098757336306108E-2</v>
      </c>
      <c r="AC37" s="68">
        <f t="shared" si="6"/>
        <v>22874.25</v>
      </c>
      <c r="AD37" s="72">
        <f t="shared" si="7"/>
        <v>1.8755169370881793E-2</v>
      </c>
    </row>
    <row r="38" spans="1:30" x14ac:dyDescent="0.25">
      <c r="A38" s="60">
        <v>41674</v>
      </c>
      <c r="B38">
        <f t="shared" si="1"/>
        <v>2014</v>
      </c>
      <c r="C38">
        <f t="shared" si="2"/>
        <v>2</v>
      </c>
      <c r="D38" s="57" t="s">
        <v>346</v>
      </c>
      <c r="E38" s="57" t="s">
        <v>346</v>
      </c>
      <c r="F38" s="57" t="s">
        <v>346</v>
      </c>
      <c r="G38" s="57">
        <v>32</v>
      </c>
      <c r="H38" s="57">
        <v>998</v>
      </c>
      <c r="I38" s="57">
        <v>562</v>
      </c>
      <c r="J38" s="57">
        <v>680</v>
      </c>
      <c r="K38" s="57" t="s">
        <v>346</v>
      </c>
      <c r="L38" s="57" t="s">
        <v>346</v>
      </c>
      <c r="M38" s="57" t="s">
        <v>346</v>
      </c>
      <c r="N38" s="57">
        <v>0</v>
      </c>
      <c r="O38" s="57">
        <v>246</v>
      </c>
      <c r="P38" s="57" t="s">
        <v>346</v>
      </c>
      <c r="Q38" s="57" t="s">
        <v>346</v>
      </c>
      <c r="R38" s="57">
        <v>680</v>
      </c>
      <c r="Y38" s="68">
        <f t="shared" si="3"/>
        <v>621.5</v>
      </c>
      <c r="Z38" s="72">
        <f t="shared" si="0"/>
        <v>5.0958338585977824E-4</v>
      </c>
      <c r="AA38" s="71">
        <f t="shared" si="4"/>
        <v>6.6982747753149244E-4</v>
      </c>
      <c r="AB38" s="72">
        <f t="shared" si="5"/>
        <v>2.7170289736275506E-2</v>
      </c>
      <c r="AC38" s="68">
        <f t="shared" si="6"/>
        <v>22874.25</v>
      </c>
      <c r="AD38" s="72">
        <f t="shared" si="7"/>
        <v>1.8755169370881793E-2</v>
      </c>
    </row>
    <row r="39" spans="1:30" x14ac:dyDescent="0.25">
      <c r="A39" s="60">
        <v>41675</v>
      </c>
      <c r="B39">
        <f t="shared" si="1"/>
        <v>2014</v>
      </c>
      <c r="C39">
        <f t="shared" si="2"/>
        <v>2</v>
      </c>
      <c r="D39" s="57" t="s">
        <v>346</v>
      </c>
      <c r="E39" s="57" t="s">
        <v>346</v>
      </c>
      <c r="F39" s="57" t="s">
        <v>346</v>
      </c>
      <c r="G39" s="57">
        <v>16</v>
      </c>
      <c r="H39" s="57">
        <v>463</v>
      </c>
      <c r="I39" s="57">
        <v>275</v>
      </c>
      <c r="J39" s="57">
        <v>250</v>
      </c>
      <c r="K39" s="57" t="s">
        <v>346</v>
      </c>
      <c r="L39" s="57" t="s">
        <v>346</v>
      </c>
      <c r="M39" s="57" t="s">
        <v>346</v>
      </c>
      <c r="N39" s="57">
        <v>0</v>
      </c>
      <c r="O39" s="57">
        <v>94</v>
      </c>
      <c r="P39" s="57" t="s">
        <v>346</v>
      </c>
      <c r="Q39" s="57" t="s">
        <v>346</v>
      </c>
      <c r="R39" s="57">
        <v>250</v>
      </c>
      <c r="Y39" s="68">
        <f t="shared" si="3"/>
        <v>270.5</v>
      </c>
      <c r="Z39" s="72">
        <f t="shared" si="0"/>
        <v>2.2178971178611428E-4</v>
      </c>
      <c r="AA39" s="71">
        <f t="shared" si="4"/>
        <v>6.6982747753149244E-4</v>
      </c>
      <c r="AB39" s="72">
        <f t="shared" si="5"/>
        <v>1.1825524334131173E-2</v>
      </c>
      <c r="AC39" s="68">
        <f t="shared" si="6"/>
        <v>22874.25</v>
      </c>
      <c r="AD39" s="72">
        <f t="shared" si="7"/>
        <v>1.8755169370881793E-2</v>
      </c>
    </row>
    <row r="40" spans="1:30" x14ac:dyDescent="0.25">
      <c r="A40" s="60">
        <v>41676</v>
      </c>
      <c r="B40">
        <f t="shared" si="1"/>
        <v>2014</v>
      </c>
      <c r="C40">
        <f t="shared" si="2"/>
        <v>2</v>
      </c>
      <c r="D40" s="57" t="s">
        <v>346</v>
      </c>
      <c r="E40" s="57" t="s">
        <v>346</v>
      </c>
      <c r="F40" s="57" t="s">
        <v>346</v>
      </c>
      <c r="G40" s="57">
        <v>32</v>
      </c>
      <c r="H40" s="57">
        <v>1012</v>
      </c>
      <c r="I40" s="57">
        <v>533</v>
      </c>
      <c r="J40" s="57">
        <v>587</v>
      </c>
      <c r="K40" s="57" t="s">
        <v>346</v>
      </c>
      <c r="L40" s="57" t="s">
        <v>346</v>
      </c>
      <c r="M40" s="57" t="s">
        <v>346</v>
      </c>
      <c r="N40" s="57">
        <v>0</v>
      </c>
      <c r="O40" s="57">
        <v>236</v>
      </c>
      <c r="P40" s="57" t="s">
        <v>346</v>
      </c>
      <c r="Q40" s="57" t="s">
        <v>346</v>
      </c>
      <c r="R40" s="57">
        <v>587</v>
      </c>
      <c r="Y40" s="68">
        <f t="shared" si="3"/>
        <v>592</v>
      </c>
      <c r="Z40" s="72">
        <f t="shared" si="0"/>
        <v>4.8539559843763274E-4</v>
      </c>
      <c r="AA40" s="71">
        <f t="shared" si="4"/>
        <v>6.6982747753149244E-4</v>
      </c>
      <c r="AB40" s="72">
        <f t="shared" si="5"/>
        <v>2.5880629966009816E-2</v>
      </c>
      <c r="AC40" s="68">
        <f t="shared" si="6"/>
        <v>22874.25</v>
      </c>
      <c r="AD40" s="72">
        <f t="shared" si="7"/>
        <v>1.8755169370881793E-2</v>
      </c>
    </row>
    <row r="41" spans="1:30" x14ac:dyDescent="0.25">
      <c r="A41" s="60">
        <v>41677</v>
      </c>
      <c r="B41">
        <f t="shared" si="1"/>
        <v>2014</v>
      </c>
      <c r="C41">
        <f t="shared" si="2"/>
        <v>2</v>
      </c>
      <c r="D41" s="57" t="s">
        <v>346</v>
      </c>
      <c r="E41" s="57" t="s">
        <v>346</v>
      </c>
      <c r="F41" s="57" t="s">
        <v>346</v>
      </c>
      <c r="G41" s="57">
        <v>40</v>
      </c>
      <c r="H41" s="57">
        <v>1221</v>
      </c>
      <c r="I41" s="57">
        <v>749</v>
      </c>
      <c r="J41" s="57">
        <v>847</v>
      </c>
      <c r="K41" s="57" t="s">
        <v>346</v>
      </c>
      <c r="L41" s="57" t="s">
        <v>346</v>
      </c>
      <c r="M41" s="57" t="s">
        <v>346</v>
      </c>
      <c r="N41" s="57">
        <v>0</v>
      </c>
      <c r="O41" s="57">
        <v>338</v>
      </c>
      <c r="P41" s="57" t="s">
        <v>346</v>
      </c>
      <c r="Q41" s="57" t="s">
        <v>346</v>
      </c>
      <c r="R41" s="57">
        <v>847</v>
      </c>
      <c r="Y41" s="68">
        <f t="shared" si="3"/>
        <v>788.75</v>
      </c>
      <c r="Z41" s="72">
        <f t="shared" si="0"/>
        <v>6.4671584166838317E-4</v>
      </c>
      <c r="AA41" s="71">
        <f t="shared" si="4"/>
        <v>6.6982747753149244E-4</v>
      </c>
      <c r="AB41" s="72">
        <f t="shared" si="5"/>
        <v>3.4482004874476758E-2</v>
      </c>
      <c r="AC41" s="68">
        <f t="shared" si="6"/>
        <v>22874.25</v>
      </c>
      <c r="AD41" s="72">
        <f t="shared" si="7"/>
        <v>1.8755169370881793E-2</v>
      </c>
    </row>
    <row r="42" spans="1:30" x14ac:dyDescent="0.25">
      <c r="A42" s="60">
        <v>41678</v>
      </c>
      <c r="B42">
        <f t="shared" si="1"/>
        <v>2014</v>
      </c>
      <c r="C42">
        <f t="shared" si="2"/>
        <v>2</v>
      </c>
      <c r="D42" s="57" t="s">
        <v>346</v>
      </c>
      <c r="E42" s="57" t="s">
        <v>346</v>
      </c>
      <c r="F42" s="57" t="s">
        <v>346</v>
      </c>
      <c r="G42" s="57">
        <v>41</v>
      </c>
      <c r="H42" s="57">
        <v>962</v>
      </c>
      <c r="I42" s="57">
        <v>543</v>
      </c>
      <c r="J42" s="57">
        <v>630</v>
      </c>
      <c r="K42" s="57" t="s">
        <v>346</v>
      </c>
      <c r="L42" s="57" t="s">
        <v>346</v>
      </c>
      <c r="M42" s="57" t="s">
        <v>346</v>
      </c>
      <c r="N42" s="57">
        <v>0</v>
      </c>
      <c r="O42" s="57">
        <v>225</v>
      </c>
      <c r="P42" s="57" t="s">
        <v>346</v>
      </c>
      <c r="Q42" s="57" t="s">
        <v>346</v>
      </c>
      <c r="R42" s="57">
        <v>630</v>
      </c>
      <c r="Y42" s="68">
        <f t="shared" si="3"/>
        <v>590</v>
      </c>
      <c r="Z42" s="72">
        <f t="shared" si="0"/>
        <v>4.8375574844291099E-4</v>
      </c>
      <c r="AA42" s="71">
        <f t="shared" si="4"/>
        <v>6.6982747753149244E-4</v>
      </c>
      <c r="AB42" s="72">
        <f t="shared" si="5"/>
        <v>2.5793195405313836E-2</v>
      </c>
      <c r="AC42" s="68">
        <f t="shared" si="6"/>
        <v>22874.25</v>
      </c>
      <c r="AD42" s="72">
        <f t="shared" si="7"/>
        <v>1.8755169370881793E-2</v>
      </c>
    </row>
    <row r="43" spans="1:30" x14ac:dyDescent="0.25">
      <c r="A43" s="60">
        <v>41679</v>
      </c>
      <c r="B43">
        <f t="shared" si="1"/>
        <v>2014</v>
      </c>
      <c r="C43">
        <f t="shared" si="2"/>
        <v>2</v>
      </c>
      <c r="D43" s="57" t="s">
        <v>346</v>
      </c>
      <c r="E43" s="57" t="s">
        <v>346</v>
      </c>
      <c r="F43" s="57" t="s">
        <v>346</v>
      </c>
      <c r="G43" s="57">
        <v>36</v>
      </c>
      <c r="H43" s="57">
        <v>733</v>
      </c>
      <c r="I43" s="57">
        <v>457</v>
      </c>
      <c r="J43" s="57">
        <v>507</v>
      </c>
      <c r="K43" s="57" t="s">
        <v>346</v>
      </c>
      <c r="L43" s="57" t="s">
        <v>346</v>
      </c>
      <c r="M43" s="57" t="s">
        <v>346</v>
      </c>
      <c r="N43" s="57">
        <v>0</v>
      </c>
      <c r="O43" s="57">
        <v>207</v>
      </c>
      <c r="P43" s="57" t="s">
        <v>346</v>
      </c>
      <c r="Q43" s="57" t="s">
        <v>346</v>
      </c>
      <c r="R43" s="57">
        <v>507</v>
      </c>
      <c r="Y43" s="68">
        <f t="shared" si="3"/>
        <v>476</v>
      </c>
      <c r="Z43" s="72">
        <f t="shared" si="0"/>
        <v>3.9028429874377225E-4</v>
      </c>
      <c r="AA43" s="71">
        <f t="shared" si="4"/>
        <v>6.6982747753149244E-4</v>
      </c>
      <c r="AB43" s="72">
        <f t="shared" si="5"/>
        <v>2.0809425445643025E-2</v>
      </c>
      <c r="AC43" s="68">
        <f t="shared" si="6"/>
        <v>22874.25</v>
      </c>
      <c r="AD43" s="72">
        <f t="shared" si="7"/>
        <v>1.8755169370881793E-2</v>
      </c>
    </row>
    <row r="44" spans="1:30" x14ac:dyDescent="0.25">
      <c r="A44" s="60">
        <v>41680</v>
      </c>
      <c r="B44">
        <f t="shared" si="1"/>
        <v>2014</v>
      </c>
      <c r="C44">
        <f t="shared" si="2"/>
        <v>2</v>
      </c>
      <c r="D44" s="57" t="s">
        <v>346</v>
      </c>
      <c r="E44" s="57" t="s">
        <v>346</v>
      </c>
      <c r="F44" s="57" t="s">
        <v>346</v>
      </c>
      <c r="G44" s="57">
        <v>24</v>
      </c>
      <c r="H44" s="57">
        <v>965</v>
      </c>
      <c r="I44" s="57">
        <v>573</v>
      </c>
      <c r="J44" s="57">
        <v>629</v>
      </c>
      <c r="K44" s="57" t="s">
        <v>346</v>
      </c>
      <c r="L44" s="57" t="s">
        <v>346</v>
      </c>
      <c r="M44" s="57" t="s">
        <v>346</v>
      </c>
      <c r="N44" s="57">
        <v>0</v>
      </c>
      <c r="O44" s="57">
        <v>233</v>
      </c>
      <c r="P44" s="57" t="s">
        <v>346</v>
      </c>
      <c r="Q44" s="57" t="s">
        <v>346</v>
      </c>
      <c r="R44" s="57">
        <v>629</v>
      </c>
      <c r="Y44" s="68">
        <f t="shared" si="3"/>
        <v>600</v>
      </c>
      <c r="Z44" s="72">
        <f t="shared" si="0"/>
        <v>4.9195499841651967E-4</v>
      </c>
      <c r="AA44" s="71">
        <f t="shared" si="4"/>
        <v>6.6982747753149244E-4</v>
      </c>
      <c r="AB44" s="72">
        <f t="shared" si="5"/>
        <v>2.6230368208793729E-2</v>
      </c>
      <c r="AC44" s="68">
        <f t="shared" si="6"/>
        <v>22874.25</v>
      </c>
      <c r="AD44" s="72">
        <f t="shared" si="7"/>
        <v>1.8755169370881793E-2</v>
      </c>
    </row>
    <row r="45" spans="1:30" x14ac:dyDescent="0.25">
      <c r="A45" s="60">
        <v>41681</v>
      </c>
      <c r="B45">
        <f t="shared" si="1"/>
        <v>2014</v>
      </c>
      <c r="C45">
        <f t="shared" si="2"/>
        <v>2</v>
      </c>
      <c r="D45" s="57" t="s">
        <v>346</v>
      </c>
      <c r="E45" s="57" t="s">
        <v>346</v>
      </c>
      <c r="F45" s="57" t="s">
        <v>346</v>
      </c>
      <c r="G45" s="57">
        <v>34</v>
      </c>
      <c r="H45" s="57">
        <v>1220</v>
      </c>
      <c r="I45" s="57">
        <v>777</v>
      </c>
      <c r="J45" s="57">
        <v>830</v>
      </c>
      <c r="K45" s="57" t="s">
        <v>346</v>
      </c>
      <c r="L45" s="57" t="s">
        <v>346</v>
      </c>
      <c r="M45" s="57" t="s">
        <v>346</v>
      </c>
      <c r="N45" s="57">
        <v>0</v>
      </c>
      <c r="O45" s="57">
        <v>350</v>
      </c>
      <c r="P45" s="57" t="s">
        <v>346</v>
      </c>
      <c r="Q45" s="57" t="s">
        <v>346</v>
      </c>
      <c r="R45" s="57">
        <v>830</v>
      </c>
      <c r="Y45" s="68">
        <f t="shared" si="3"/>
        <v>794.25</v>
      </c>
      <c r="Z45" s="72">
        <f t="shared" si="0"/>
        <v>6.5122542915386789E-4</v>
      </c>
      <c r="AA45" s="71">
        <f t="shared" si="4"/>
        <v>6.6982747753149244E-4</v>
      </c>
      <c r="AB45" s="72">
        <f t="shared" si="5"/>
        <v>3.4722449916390702E-2</v>
      </c>
      <c r="AC45" s="68">
        <f t="shared" si="6"/>
        <v>22874.25</v>
      </c>
      <c r="AD45" s="72">
        <f t="shared" si="7"/>
        <v>1.8755169370881793E-2</v>
      </c>
    </row>
    <row r="46" spans="1:30" x14ac:dyDescent="0.25">
      <c r="A46" s="60">
        <v>41682</v>
      </c>
      <c r="B46">
        <f t="shared" si="1"/>
        <v>2014</v>
      </c>
      <c r="C46">
        <f t="shared" si="2"/>
        <v>2</v>
      </c>
      <c r="D46" s="57" t="s">
        <v>346</v>
      </c>
      <c r="E46" s="57" t="s">
        <v>346</v>
      </c>
      <c r="F46" s="57" t="s">
        <v>346</v>
      </c>
      <c r="G46" s="57">
        <v>32</v>
      </c>
      <c r="H46" s="57">
        <v>1129</v>
      </c>
      <c r="I46" s="57">
        <v>749</v>
      </c>
      <c r="J46" s="57">
        <v>835</v>
      </c>
      <c r="K46" s="57" t="s">
        <v>346</v>
      </c>
      <c r="L46" s="57" t="s">
        <v>346</v>
      </c>
      <c r="M46" s="57" t="s">
        <v>346</v>
      </c>
      <c r="N46" s="57">
        <v>0</v>
      </c>
      <c r="O46" s="57">
        <v>363</v>
      </c>
      <c r="P46" s="57" t="s">
        <v>346</v>
      </c>
      <c r="Q46" s="57" t="s">
        <v>346</v>
      </c>
      <c r="R46" s="57">
        <v>835</v>
      </c>
      <c r="Y46" s="68">
        <f t="shared" si="3"/>
        <v>769</v>
      </c>
      <c r="Z46" s="72">
        <f t="shared" si="0"/>
        <v>6.3052232297050603E-4</v>
      </c>
      <c r="AA46" s="71">
        <f t="shared" si="4"/>
        <v>6.6982747753149244E-4</v>
      </c>
      <c r="AB46" s="72">
        <f t="shared" si="5"/>
        <v>3.3618588587603963E-2</v>
      </c>
      <c r="AC46" s="68">
        <f t="shared" si="6"/>
        <v>22874.25</v>
      </c>
      <c r="AD46" s="72">
        <f t="shared" si="7"/>
        <v>1.8755169370881793E-2</v>
      </c>
    </row>
    <row r="47" spans="1:30" x14ac:dyDescent="0.25">
      <c r="A47" s="60">
        <v>41683</v>
      </c>
      <c r="B47">
        <f t="shared" si="1"/>
        <v>2014</v>
      </c>
      <c r="C47">
        <f t="shared" si="2"/>
        <v>2</v>
      </c>
      <c r="D47" s="57" t="s">
        <v>346</v>
      </c>
      <c r="E47" s="57" t="s">
        <v>346</v>
      </c>
      <c r="F47" s="57" t="s">
        <v>346</v>
      </c>
      <c r="G47" s="57">
        <v>12</v>
      </c>
      <c r="H47" s="57">
        <v>231</v>
      </c>
      <c r="I47" s="57">
        <v>162</v>
      </c>
      <c r="J47" s="57">
        <v>105</v>
      </c>
      <c r="K47" s="57" t="s">
        <v>346</v>
      </c>
      <c r="L47" s="57" t="s">
        <v>346</v>
      </c>
      <c r="M47" s="57" t="s">
        <v>346</v>
      </c>
      <c r="N47" s="57">
        <v>0</v>
      </c>
      <c r="O47" s="57">
        <v>41</v>
      </c>
      <c r="P47" s="57" t="s">
        <v>346</v>
      </c>
      <c r="Q47" s="57" t="s">
        <v>346</v>
      </c>
      <c r="R47" s="57">
        <v>105</v>
      </c>
      <c r="Y47" s="68">
        <f t="shared" si="3"/>
        <v>134.75</v>
      </c>
      <c r="Z47" s="72">
        <f t="shared" si="0"/>
        <v>1.104848933943767E-4</v>
      </c>
      <c r="AA47" s="71">
        <f t="shared" si="4"/>
        <v>6.6982747753149244E-4</v>
      </c>
      <c r="AB47" s="72">
        <f t="shared" si="5"/>
        <v>5.8909035268915923E-3</v>
      </c>
      <c r="AC47" s="68">
        <f t="shared" si="6"/>
        <v>22874.25</v>
      </c>
      <c r="AD47" s="72">
        <f t="shared" si="7"/>
        <v>1.8755169370881793E-2</v>
      </c>
    </row>
    <row r="48" spans="1:30" x14ac:dyDescent="0.25">
      <c r="A48" s="60">
        <v>41684</v>
      </c>
      <c r="B48">
        <f t="shared" si="1"/>
        <v>2014</v>
      </c>
      <c r="C48">
        <f t="shared" si="2"/>
        <v>2</v>
      </c>
      <c r="D48" s="57" t="s">
        <v>346</v>
      </c>
      <c r="E48" s="57" t="s">
        <v>346</v>
      </c>
      <c r="F48" s="57" t="s">
        <v>346</v>
      </c>
      <c r="G48" s="57">
        <v>30</v>
      </c>
      <c r="H48" s="57">
        <v>623</v>
      </c>
      <c r="I48" s="57">
        <v>344</v>
      </c>
      <c r="J48" s="57">
        <v>353</v>
      </c>
      <c r="K48" s="57" t="s">
        <v>346</v>
      </c>
      <c r="L48" s="57" t="s">
        <v>346</v>
      </c>
      <c r="M48" s="57" t="s">
        <v>346</v>
      </c>
      <c r="N48" s="57">
        <v>0</v>
      </c>
      <c r="O48" s="57">
        <v>128</v>
      </c>
      <c r="P48" s="57" t="s">
        <v>346</v>
      </c>
      <c r="Q48" s="57" t="s">
        <v>346</v>
      </c>
      <c r="R48" s="57">
        <v>353</v>
      </c>
      <c r="Y48" s="68">
        <f t="shared" si="3"/>
        <v>362</v>
      </c>
      <c r="Z48" s="72">
        <f t="shared" si="0"/>
        <v>2.9681284904463351E-4</v>
      </c>
      <c r="AA48" s="71">
        <f t="shared" si="4"/>
        <v>6.6982747753149244E-4</v>
      </c>
      <c r="AB48" s="72">
        <f t="shared" si="5"/>
        <v>1.5825655485972218E-2</v>
      </c>
      <c r="AC48" s="68">
        <f t="shared" si="6"/>
        <v>22874.25</v>
      </c>
      <c r="AD48" s="72">
        <f t="shared" si="7"/>
        <v>1.8755169370881793E-2</v>
      </c>
    </row>
    <row r="49" spans="1:30" x14ac:dyDescent="0.25">
      <c r="A49" s="60">
        <v>41685</v>
      </c>
      <c r="B49">
        <f t="shared" si="1"/>
        <v>2014</v>
      </c>
      <c r="C49">
        <f t="shared" si="2"/>
        <v>2</v>
      </c>
      <c r="D49" s="57" t="s">
        <v>346</v>
      </c>
      <c r="E49" s="57" t="s">
        <v>346</v>
      </c>
      <c r="F49" s="57" t="s">
        <v>346</v>
      </c>
      <c r="G49" s="57">
        <v>25</v>
      </c>
      <c r="H49" s="57">
        <v>379</v>
      </c>
      <c r="I49" s="57">
        <v>308</v>
      </c>
      <c r="J49" s="57">
        <v>263</v>
      </c>
      <c r="K49" s="57" t="s">
        <v>346</v>
      </c>
      <c r="L49" s="57" t="s">
        <v>346</v>
      </c>
      <c r="M49" s="57" t="s">
        <v>346</v>
      </c>
      <c r="N49" s="57">
        <v>0</v>
      </c>
      <c r="O49" s="57">
        <v>66</v>
      </c>
      <c r="P49" s="57" t="s">
        <v>346</v>
      </c>
      <c r="Q49" s="57" t="s">
        <v>346</v>
      </c>
      <c r="R49" s="57">
        <v>263</v>
      </c>
      <c r="Y49" s="68">
        <f t="shared" si="3"/>
        <v>254</v>
      </c>
      <c r="Z49" s="72">
        <f t="shared" si="0"/>
        <v>2.0826094932965998E-4</v>
      </c>
      <c r="AA49" s="71">
        <f t="shared" si="4"/>
        <v>6.6982747753149244E-4</v>
      </c>
      <c r="AB49" s="72">
        <f t="shared" si="5"/>
        <v>1.1104189208389346E-2</v>
      </c>
      <c r="AC49" s="68">
        <f t="shared" si="6"/>
        <v>22874.25</v>
      </c>
      <c r="AD49" s="72">
        <f t="shared" si="7"/>
        <v>1.8755169370881793E-2</v>
      </c>
    </row>
    <row r="50" spans="1:30" x14ac:dyDescent="0.25">
      <c r="A50" s="60">
        <v>41686</v>
      </c>
      <c r="B50">
        <f t="shared" si="1"/>
        <v>2014</v>
      </c>
      <c r="C50">
        <f t="shared" si="2"/>
        <v>2</v>
      </c>
      <c r="D50" s="57" t="s">
        <v>346</v>
      </c>
      <c r="E50" s="57" t="s">
        <v>346</v>
      </c>
      <c r="F50" s="57" t="s">
        <v>346</v>
      </c>
      <c r="G50" s="57">
        <v>20</v>
      </c>
      <c r="H50" s="57">
        <v>472</v>
      </c>
      <c r="I50" s="57">
        <v>295</v>
      </c>
      <c r="J50" s="57">
        <v>288</v>
      </c>
      <c r="K50" s="57" t="s">
        <v>346</v>
      </c>
      <c r="L50" s="57" t="s">
        <v>346</v>
      </c>
      <c r="M50" s="57" t="s">
        <v>346</v>
      </c>
      <c r="N50" s="57">
        <v>0</v>
      </c>
      <c r="O50" s="57">
        <v>82</v>
      </c>
      <c r="P50" s="57" t="s">
        <v>346</v>
      </c>
      <c r="Q50" s="57" t="s">
        <v>346</v>
      </c>
      <c r="R50" s="57">
        <v>288</v>
      </c>
      <c r="Y50" s="68">
        <f t="shared" si="3"/>
        <v>284.25</v>
      </c>
      <c r="Z50" s="72">
        <f t="shared" si="0"/>
        <v>2.3306368049982618E-4</v>
      </c>
      <c r="AA50" s="71">
        <f t="shared" si="4"/>
        <v>6.6982747753149244E-4</v>
      </c>
      <c r="AB50" s="72">
        <f t="shared" si="5"/>
        <v>1.242663693891603E-2</v>
      </c>
      <c r="AC50" s="68">
        <f t="shared" si="6"/>
        <v>22874.25</v>
      </c>
      <c r="AD50" s="72">
        <f t="shared" si="7"/>
        <v>1.8755169370881793E-2</v>
      </c>
    </row>
    <row r="51" spans="1:30" x14ac:dyDescent="0.25">
      <c r="A51" s="60">
        <v>41687</v>
      </c>
      <c r="B51">
        <f t="shared" si="1"/>
        <v>2014</v>
      </c>
      <c r="C51">
        <f t="shared" si="2"/>
        <v>2</v>
      </c>
      <c r="D51" s="57" t="s">
        <v>346</v>
      </c>
      <c r="E51" s="57" t="s">
        <v>346</v>
      </c>
      <c r="F51" s="57" t="s">
        <v>346</v>
      </c>
      <c r="G51" s="57">
        <v>21</v>
      </c>
      <c r="H51" s="57">
        <v>874</v>
      </c>
      <c r="I51" s="57">
        <v>565</v>
      </c>
      <c r="J51" s="57">
        <v>569</v>
      </c>
      <c r="K51" s="57" t="s">
        <v>346</v>
      </c>
      <c r="L51" s="57" t="s">
        <v>346</v>
      </c>
      <c r="M51" s="57" t="s">
        <v>346</v>
      </c>
      <c r="N51" s="57">
        <v>0</v>
      </c>
      <c r="O51" s="57">
        <v>205</v>
      </c>
      <c r="P51" s="57" t="s">
        <v>346</v>
      </c>
      <c r="Q51" s="57" t="s">
        <v>346</v>
      </c>
      <c r="R51" s="57">
        <v>569</v>
      </c>
      <c r="Y51" s="68">
        <f t="shared" si="3"/>
        <v>553.25</v>
      </c>
      <c r="Z51" s="72">
        <f t="shared" si="0"/>
        <v>4.5362350478989917E-4</v>
      </c>
      <c r="AA51" s="71">
        <f t="shared" si="4"/>
        <v>6.6982747753149244E-4</v>
      </c>
      <c r="AB51" s="72">
        <f t="shared" si="5"/>
        <v>2.4186585352525221E-2</v>
      </c>
      <c r="AC51" s="68">
        <f t="shared" si="6"/>
        <v>22874.25</v>
      </c>
      <c r="AD51" s="72">
        <f t="shared" si="7"/>
        <v>1.8755169370881793E-2</v>
      </c>
    </row>
    <row r="52" spans="1:30" x14ac:dyDescent="0.25">
      <c r="A52" s="60">
        <v>41688</v>
      </c>
      <c r="B52">
        <f t="shared" si="1"/>
        <v>2014</v>
      </c>
      <c r="C52">
        <f t="shared" si="2"/>
        <v>2</v>
      </c>
      <c r="D52" s="57" t="s">
        <v>346</v>
      </c>
      <c r="E52" s="57" t="s">
        <v>346</v>
      </c>
      <c r="F52" s="57" t="s">
        <v>346</v>
      </c>
      <c r="G52" s="57">
        <v>23</v>
      </c>
      <c r="H52" s="57">
        <v>685</v>
      </c>
      <c r="I52" s="57">
        <v>492</v>
      </c>
      <c r="J52" s="57">
        <v>512</v>
      </c>
      <c r="K52" s="57" t="s">
        <v>346</v>
      </c>
      <c r="L52" s="57" t="s">
        <v>346</v>
      </c>
      <c r="M52" s="57" t="s">
        <v>346</v>
      </c>
      <c r="N52" s="57">
        <v>0</v>
      </c>
      <c r="O52" s="57">
        <v>164</v>
      </c>
      <c r="P52" s="57" t="s">
        <v>346</v>
      </c>
      <c r="Q52" s="57" t="s">
        <v>346</v>
      </c>
      <c r="R52" s="57">
        <v>512</v>
      </c>
      <c r="Y52" s="68">
        <f t="shared" si="3"/>
        <v>463.25</v>
      </c>
      <c r="Z52" s="72">
        <f t="shared" si="0"/>
        <v>3.7983025502742122E-4</v>
      </c>
      <c r="AA52" s="71">
        <f t="shared" si="4"/>
        <v>6.6982747753149244E-4</v>
      </c>
      <c r="AB52" s="72">
        <f t="shared" si="5"/>
        <v>2.025203012120616E-2</v>
      </c>
      <c r="AC52" s="68">
        <f t="shared" si="6"/>
        <v>22874.25</v>
      </c>
      <c r="AD52" s="72">
        <f t="shared" si="7"/>
        <v>1.8755169370881793E-2</v>
      </c>
    </row>
    <row r="53" spans="1:30" x14ac:dyDescent="0.25">
      <c r="A53" s="60">
        <v>41689</v>
      </c>
      <c r="B53">
        <f t="shared" si="1"/>
        <v>2014</v>
      </c>
      <c r="C53">
        <f t="shared" si="2"/>
        <v>2</v>
      </c>
      <c r="D53" s="57" t="s">
        <v>346</v>
      </c>
      <c r="E53" s="57" t="s">
        <v>346</v>
      </c>
      <c r="F53" s="57" t="s">
        <v>346</v>
      </c>
      <c r="G53" s="57">
        <v>26</v>
      </c>
      <c r="H53" s="57">
        <v>1304</v>
      </c>
      <c r="I53" s="57">
        <v>950</v>
      </c>
      <c r="J53" s="57">
        <v>989</v>
      </c>
      <c r="K53" s="57" t="s">
        <v>346</v>
      </c>
      <c r="L53" s="57" t="s">
        <v>346</v>
      </c>
      <c r="M53" s="57" t="s">
        <v>346</v>
      </c>
      <c r="N53" s="57">
        <v>0</v>
      </c>
      <c r="O53" s="57">
        <v>424</v>
      </c>
      <c r="P53" s="57" t="s">
        <v>346</v>
      </c>
      <c r="Q53" s="57" t="s">
        <v>346</v>
      </c>
      <c r="R53" s="57">
        <v>989</v>
      </c>
      <c r="Y53" s="68">
        <f t="shared" si="3"/>
        <v>916.75</v>
      </c>
      <c r="Z53" s="72">
        <f t="shared" si="0"/>
        <v>7.5166624133057402E-4</v>
      </c>
      <c r="AA53" s="71">
        <f t="shared" si="4"/>
        <v>6.6982747753149244E-4</v>
      </c>
      <c r="AB53" s="72">
        <f t="shared" si="5"/>
        <v>4.0077816759019419E-2</v>
      </c>
      <c r="AC53" s="68">
        <f t="shared" si="6"/>
        <v>22874.25</v>
      </c>
      <c r="AD53" s="72">
        <f t="shared" si="7"/>
        <v>1.8755169370881793E-2</v>
      </c>
    </row>
    <row r="54" spans="1:30" x14ac:dyDescent="0.25">
      <c r="A54" s="60">
        <v>41690</v>
      </c>
      <c r="B54">
        <f t="shared" si="1"/>
        <v>2014</v>
      </c>
      <c r="C54">
        <f t="shared" si="2"/>
        <v>2</v>
      </c>
      <c r="D54" s="57" t="s">
        <v>346</v>
      </c>
      <c r="E54" s="57" t="s">
        <v>346</v>
      </c>
      <c r="F54" s="57" t="s">
        <v>346</v>
      </c>
      <c r="G54" s="57">
        <v>61</v>
      </c>
      <c r="H54" s="57">
        <v>2015</v>
      </c>
      <c r="I54" s="57">
        <v>1321</v>
      </c>
      <c r="J54" s="57">
        <v>1615</v>
      </c>
      <c r="K54" s="57" t="s">
        <v>346</v>
      </c>
      <c r="L54" s="57" t="s">
        <v>346</v>
      </c>
      <c r="M54" s="57" t="s">
        <v>346</v>
      </c>
      <c r="N54" s="57">
        <v>0</v>
      </c>
      <c r="O54" s="57">
        <v>696</v>
      </c>
      <c r="P54" s="57" t="s">
        <v>346</v>
      </c>
      <c r="Q54" s="57" t="s">
        <v>346</v>
      </c>
      <c r="R54" s="57">
        <v>1615</v>
      </c>
      <c r="Y54" s="68">
        <f t="shared" si="3"/>
        <v>1411.75</v>
      </c>
      <c r="Z54" s="72">
        <f t="shared" si="0"/>
        <v>1.1575291150242026E-3</v>
      </c>
      <c r="AA54" s="71">
        <f t="shared" si="4"/>
        <v>6.6982747753149244E-4</v>
      </c>
      <c r="AB54" s="72">
        <f t="shared" si="5"/>
        <v>6.1717870531274248E-2</v>
      </c>
      <c r="AC54" s="68">
        <f t="shared" si="6"/>
        <v>22874.25</v>
      </c>
      <c r="AD54" s="72">
        <f t="shared" si="7"/>
        <v>1.8755169370881793E-2</v>
      </c>
    </row>
    <row r="55" spans="1:30" x14ac:dyDescent="0.25">
      <c r="A55" s="60">
        <v>41691</v>
      </c>
      <c r="B55">
        <f t="shared" si="1"/>
        <v>2014</v>
      </c>
      <c r="C55">
        <f t="shared" si="2"/>
        <v>2</v>
      </c>
      <c r="D55" s="57" t="s">
        <v>346</v>
      </c>
      <c r="E55" s="57" t="s">
        <v>346</v>
      </c>
      <c r="F55" s="57" t="s">
        <v>346</v>
      </c>
      <c r="G55" s="57">
        <v>29</v>
      </c>
      <c r="H55" s="57">
        <v>1179</v>
      </c>
      <c r="I55" s="57">
        <v>881</v>
      </c>
      <c r="J55" s="57">
        <v>872</v>
      </c>
      <c r="K55" s="57" t="s">
        <v>346</v>
      </c>
      <c r="L55" s="57" t="s">
        <v>346</v>
      </c>
      <c r="M55" s="57" t="s">
        <v>346</v>
      </c>
      <c r="N55" s="57">
        <v>0</v>
      </c>
      <c r="O55" s="57">
        <v>340</v>
      </c>
      <c r="P55" s="57" t="s">
        <v>346</v>
      </c>
      <c r="Q55" s="57" t="s">
        <v>346</v>
      </c>
      <c r="R55" s="57">
        <v>872</v>
      </c>
      <c r="Y55" s="68">
        <f t="shared" si="3"/>
        <v>818</v>
      </c>
      <c r="Z55" s="72">
        <f t="shared" si="0"/>
        <v>6.7069864784118842E-4</v>
      </c>
      <c r="AA55" s="71">
        <f t="shared" si="4"/>
        <v>6.6982747753149244E-4</v>
      </c>
      <c r="AB55" s="72">
        <f t="shared" si="5"/>
        <v>3.576073532465545E-2</v>
      </c>
      <c r="AC55" s="68">
        <f t="shared" si="6"/>
        <v>22874.250000000004</v>
      </c>
      <c r="AD55" s="72">
        <f t="shared" si="7"/>
        <v>1.8755169370881796E-2</v>
      </c>
    </row>
    <row r="56" spans="1:30" x14ac:dyDescent="0.25">
      <c r="A56" s="60">
        <v>41692</v>
      </c>
      <c r="B56">
        <f t="shared" si="1"/>
        <v>2014</v>
      </c>
      <c r="C56">
        <f t="shared" si="2"/>
        <v>2</v>
      </c>
      <c r="D56" s="57" t="s">
        <v>346</v>
      </c>
      <c r="E56" s="57" t="s">
        <v>346</v>
      </c>
      <c r="F56" s="57" t="s">
        <v>346</v>
      </c>
      <c r="G56" s="57">
        <v>90</v>
      </c>
      <c r="H56" s="57">
        <v>2489</v>
      </c>
      <c r="I56" s="57">
        <v>1622</v>
      </c>
      <c r="J56" s="57">
        <v>1764</v>
      </c>
      <c r="K56" s="57" t="s">
        <v>346</v>
      </c>
      <c r="L56" s="57" t="s">
        <v>346</v>
      </c>
      <c r="M56" s="57" t="s">
        <v>346</v>
      </c>
      <c r="N56" s="57">
        <v>0</v>
      </c>
      <c r="O56" s="57">
        <v>928</v>
      </c>
      <c r="P56" s="57" t="s">
        <v>346</v>
      </c>
      <c r="Q56" s="57" t="s">
        <v>346</v>
      </c>
      <c r="R56" s="57">
        <v>1764</v>
      </c>
      <c r="Y56" s="68">
        <f t="shared" si="3"/>
        <v>1700.75</v>
      </c>
      <c r="Z56" s="72">
        <f t="shared" si="0"/>
        <v>1.3944874392614931E-3</v>
      </c>
      <c r="AA56" s="71">
        <f t="shared" si="4"/>
        <v>6.6982747753149244E-4</v>
      </c>
      <c r="AB56" s="72">
        <f t="shared" si="5"/>
        <v>7.4352164551843236E-2</v>
      </c>
      <c r="AC56" s="68">
        <f t="shared" si="6"/>
        <v>22874.249999999996</v>
      </c>
      <c r="AD56" s="72">
        <f t="shared" si="7"/>
        <v>1.8755169370881789E-2</v>
      </c>
    </row>
    <row r="57" spans="1:30" x14ac:dyDescent="0.25">
      <c r="A57" s="60">
        <v>41693</v>
      </c>
      <c r="B57">
        <f t="shared" si="1"/>
        <v>2014</v>
      </c>
      <c r="C57">
        <f t="shared" si="2"/>
        <v>2</v>
      </c>
      <c r="D57" s="57" t="s">
        <v>346</v>
      </c>
      <c r="E57" s="57" t="s">
        <v>346</v>
      </c>
      <c r="F57" s="57" t="s">
        <v>346</v>
      </c>
      <c r="G57" s="57">
        <v>85</v>
      </c>
      <c r="H57" s="57">
        <v>2460</v>
      </c>
      <c r="I57" s="57">
        <v>1387</v>
      </c>
      <c r="J57" s="57">
        <v>1741</v>
      </c>
      <c r="K57" s="57" t="s">
        <v>346</v>
      </c>
      <c r="L57" s="57" t="s">
        <v>346</v>
      </c>
      <c r="M57" s="57" t="s">
        <v>346</v>
      </c>
      <c r="N57" s="57">
        <v>0</v>
      </c>
      <c r="O57" s="57">
        <v>804</v>
      </c>
      <c r="P57" s="57" t="s">
        <v>346</v>
      </c>
      <c r="Q57" s="57" t="s">
        <v>346</v>
      </c>
      <c r="R57" s="57">
        <v>1741</v>
      </c>
      <c r="Y57" s="68">
        <f t="shared" si="3"/>
        <v>1598</v>
      </c>
      <c r="Z57" s="72">
        <f t="shared" si="0"/>
        <v>1.310240145782664E-3</v>
      </c>
      <c r="AA57" s="71">
        <f t="shared" si="4"/>
        <v>6.6982747753149244E-4</v>
      </c>
      <c r="AB57" s="72">
        <f t="shared" si="5"/>
        <v>6.98602139960873E-2</v>
      </c>
      <c r="AC57" s="68">
        <f t="shared" si="6"/>
        <v>22874.25</v>
      </c>
      <c r="AD57" s="72">
        <f t="shared" si="7"/>
        <v>1.8755169370881793E-2</v>
      </c>
    </row>
    <row r="58" spans="1:30" x14ac:dyDescent="0.25">
      <c r="A58" s="60">
        <v>41694</v>
      </c>
      <c r="B58">
        <f t="shared" si="1"/>
        <v>2014</v>
      </c>
      <c r="C58">
        <f t="shared" si="2"/>
        <v>2</v>
      </c>
      <c r="D58" s="57" t="s">
        <v>346</v>
      </c>
      <c r="E58" s="57" t="s">
        <v>346</v>
      </c>
      <c r="F58" s="57" t="s">
        <v>346</v>
      </c>
      <c r="G58" s="57">
        <v>47</v>
      </c>
      <c r="H58" s="57">
        <v>2324</v>
      </c>
      <c r="I58" s="57">
        <v>1478</v>
      </c>
      <c r="J58" s="57">
        <v>1818</v>
      </c>
      <c r="K58" s="57" t="s">
        <v>346</v>
      </c>
      <c r="L58" s="57" t="s">
        <v>346</v>
      </c>
      <c r="M58" s="57" t="s">
        <v>346</v>
      </c>
      <c r="N58" s="57">
        <v>0</v>
      </c>
      <c r="O58" s="57">
        <v>862</v>
      </c>
      <c r="P58" s="57" t="s">
        <v>346</v>
      </c>
      <c r="Q58" s="57" t="s">
        <v>346</v>
      </c>
      <c r="R58" s="57">
        <v>1818</v>
      </c>
      <c r="Y58" s="68">
        <f t="shared" si="3"/>
        <v>1620.5</v>
      </c>
      <c r="Z58" s="72">
        <f t="shared" si="0"/>
        <v>1.3286884582232835E-3</v>
      </c>
      <c r="AA58" s="71">
        <f t="shared" si="4"/>
        <v>6.6982747753149244E-4</v>
      </c>
      <c r="AB58" s="72">
        <f t="shared" si="5"/>
        <v>7.0843852803917071E-2</v>
      </c>
      <c r="AC58" s="68">
        <f t="shared" si="6"/>
        <v>22874.25</v>
      </c>
      <c r="AD58" s="72">
        <f t="shared" si="7"/>
        <v>1.8755169370881793E-2</v>
      </c>
    </row>
    <row r="59" spans="1:30" x14ac:dyDescent="0.25">
      <c r="A59" s="60">
        <v>41695</v>
      </c>
      <c r="B59">
        <f t="shared" si="1"/>
        <v>2014</v>
      </c>
      <c r="C59">
        <f t="shared" si="2"/>
        <v>2</v>
      </c>
      <c r="D59" s="57" t="s">
        <v>346</v>
      </c>
      <c r="E59" s="57" t="s">
        <v>346</v>
      </c>
      <c r="F59" s="57" t="s">
        <v>346</v>
      </c>
      <c r="G59" s="57">
        <v>46</v>
      </c>
      <c r="H59" s="57">
        <v>1797</v>
      </c>
      <c r="I59" s="57">
        <v>1249</v>
      </c>
      <c r="J59" s="57">
        <v>1549</v>
      </c>
      <c r="K59" s="57" t="s">
        <v>346</v>
      </c>
      <c r="L59" s="57" t="s">
        <v>346</v>
      </c>
      <c r="M59" s="57" t="s">
        <v>346</v>
      </c>
      <c r="N59" s="57">
        <v>0</v>
      </c>
      <c r="O59" s="57">
        <v>711</v>
      </c>
      <c r="P59" s="57" t="s">
        <v>346</v>
      </c>
      <c r="Q59" s="57" t="s">
        <v>346</v>
      </c>
      <c r="R59" s="57">
        <v>1549</v>
      </c>
      <c r="Y59" s="68">
        <f t="shared" si="3"/>
        <v>1326.5</v>
      </c>
      <c r="Z59" s="72">
        <f t="shared" si="0"/>
        <v>1.087630508999189E-3</v>
      </c>
      <c r="AA59" s="71">
        <f t="shared" si="4"/>
        <v>6.6982747753149244E-4</v>
      </c>
      <c r="AB59" s="72">
        <f t="shared" si="5"/>
        <v>5.7990972381608143E-2</v>
      </c>
      <c r="AC59" s="68">
        <f t="shared" si="6"/>
        <v>22874.25</v>
      </c>
      <c r="AD59" s="72">
        <f t="shared" si="7"/>
        <v>1.8755169370881793E-2</v>
      </c>
    </row>
    <row r="60" spans="1:30" x14ac:dyDescent="0.25">
      <c r="A60" s="60">
        <v>41696</v>
      </c>
      <c r="B60">
        <f t="shared" si="1"/>
        <v>2014</v>
      </c>
      <c r="C60">
        <f t="shared" si="2"/>
        <v>2</v>
      </c>
      <c r="D60" s="57" t="s">
        <v>346</v>
      </c>
      <c r="E60" s="57" t="s">
        <v>346</v>
      </c>
      <c r="F60" s="57" t="s">
        <v>346</v>
      </c>
      <c r="G60" s="57">
        <v>36</v>
      </c>
      <c r="H60" s="57">
        <v>1309</v>
      </c>
      <c r="I60" s="57">
        <v>977</v>
      </c>
      <c r="J60" s="57">
        <v>1057</v>
      </c>
      <c r="K60" s="57" t="s">
        <v>346</v>
      </c>
      <c r="L60" s="57" t="s">
        <v>346</v>
      </c>
      <c r="M60" s="57" t="s">
        <v>346</v>
      </c>
      <c r="N60" s="57">
        <v>0</v>
      </c>
      <c r="O60" s="57">
        <v>415</v>
      </c>
      <c r="P60" s="57" t="s">
        <v>346</v>
      </c>
      <c r="Q60" s="57" t="s">
        <v>346</v>
      </c>
      <c r="R60" s="57">
        <v>1057</v>
      </c>
      <c r="Y60" s="68">
        <f t="shared" si="3"/>
        <v>939.5</v>
      </c>
      <c r="Z60" s="72">
        <f t="shared" si="0"/>
        <v>7.7031953502053373E-4</v>
      </c>
      <c r="AA60" s="71">
        <f t="shared" si="4"/>
        <v>6.6982747753149244E-4</v>
      </c>
      <c r="AB60" s="72">
        <f t="shared" si="5"/>
        <v>4.1072384886936181E-2</v>
      </c>
      <c r="AC60" s="68">
        <f t="shared" si="6"/>
        <v>22874.25</v>
      </c>
      <c r="AD60" s="72">
        <f t="shared" si="7"/>
        <v>1.8755169370881793E-2</v>
      </c>
    </row>
    <row r="61" spans="1:30" x14ac:dyDescent="0.25">
      <c r="A61" s="60">
        <v>41697</v>
      </c>
      <c r="B61">
        <f t="shared" si="1"/>
        <v>2014</v>
      </c>
      <c r="C61">
        <f t="shared" si="2"/>
        <v>2</v>
      </c>
      <c r="D61" s="57" t="s">
        <v>346</v>
      </c>
      <c r="E61" s="57" t="s">
        <v>346</v>
      </c>
      <c r="F61" s="57" t="s">
        <v>346</v>
      </c>
      <c r="G61" s="57">
        <v>52</v>
      </c>
      <c r="H61" s="57">
        <v>1615</v>
      </c>
      <c r="I61" s="57">
        <v>1062</v>
      </c>
      <c r="J61" s="57">
        <v>1234</v>
      </c>
      <c r="K61" s="57" t="s">
        <v>346</v>
      </c>
      <c r="L61" s="57" t="s">
        <v>346</v>
      </c>
      <c r="M61" s="57" t="s">
        <v>346</v>
      </c>
      <c r="N61" s="57">
        <v>0</v>
      </c>
      <c r="O61" s="57">
        <v>490</v>
      </c>
      <c r="P61" s="57" t="s">
        <v>346</v>
      </c>
      <c r="Q61" s="57" t="s">
        <v>346</v>
      </c>
      <c r="R61" s="57">
        <v>1234</v>
      </c>
      <c r="Y61" s="68">
        <f t="shared" si="3"/>
        <v>1100.25</v>
      </c>
      <c r="Z61" s="72">
        <f t="shared" si="0"/>
        <v>9.0212247834629291E-4</v>
      </c>
      <c r="AA61" s="71">
        <f t="shared" si="4"/>
        <v>6.6982747753149244E-4</v>
      </c>
      <c r="AB61" s="72">
        <f t="shared" si="5"/>
        <v>4.8099937702875503E-2</v>
      </c>
      <c r="AC61" s="68">
        <f t="shared" si="6"/>
        <v>22874.25</v>
      </c>
      <c r="AD61" s="72">
        <f t="shared" si="7"/>
        <v>1.8755169370881793E-2</v>
      </c>
    </row>
    <row r="62" spans="1:30" x14ac:dyDescent="0.25">
      <c r="A62" s="60">
        <v>41698</v>
      </c>
      <c r="B62">
        <f t="shared" si="1"/>
        <v>2014</v>
      </c>
      <c r="C62">
        <f t="shared" si="2"/>
        <v>2</v>
      </c>
      <c r="D62" s="57" t="s">
        <v>346</v>
      </c>
      <c r="E62" s="57" t="s">
        <v>346</v>
      </c>
      <c r="F62" s="57" t="s">
        <v>346</v>
      </c>
      <c r="G62" s="57">
        <v>37</v>
      </c>
      <c r="H62" s="57">
        <v>1208</v>
      </c>
      <c r="I62" s="57">
        <v>835</v>
      </c>
      <c r="J62" s="57">
        <v>915</v>
      </c>
      <c r="K62" s="57" t="s">
        <v>346</v>
      </c>
      <c r="L62" s="57" t="s">
        <v>346</v>
      </c>
      <c r="M62" s="57" t="s">
        <v>346</v>
      </c>
      <c r="N62" s="57">
        <v>0</v>
      </c>
      <c r="O62" s="57">
        <v>347</v>
      </c>
      <c r="P62" s="57" t="s">
        <v>346</v>
      </c>
      <c r="Q62" s="57" t="s">
        <v>346</v>
      </c>
      <c r="R62" s="57">
        <v>915</v>
      </c>
      <c r="Y62" s="68">
        <f t="shared" si="3"/>
        <v>826.25</v>
      </c>
      <c r="Z62" s="72">
        <f t="shared" si="0"/>
        <v>6.774630290694156E-4</v>
      </c>
      <c r="AA62" s="71">
        <f t="shared" si="4"/>
        <v>6.6982747753149244E-4</v>
      </c>
      <c r="AB62" s="72">
        <f t="shared" si="5"/>
        <v>3.6121402887526369E-2</v>
      </c>
      <c r="AC62" s="68">
        <f t="shared" si="6"/>
        <v>22874.25</v>
      </c>
      <c r="AD62" s="72">
        <f t="shared" si="7"/>
        <v>1.8755169370881793E-2</v>
      </c>
    </row>
    <row r="63" spans="1:30" x14ac:dyDescent="0.25">
      <c r="A63" s="60">
        <v>41699</v>
      </c>
      <c r="B63">
        <f t="shared" si="1"/>
        <v>2014</v>
      </c>
      <c r="C63">
        <f t="shared" si="2"/>
        <v>3</v>
      </c>
      <c r="D63" s="57" t="s">
        <v>346</v>
      </c>
      <c r="E63" s="57" t="s">
        <v>346</v>
      </c>
      <c r="F63" s="57" t="s">
        <v>346</v>
      </c>
      <c r="G63" s="57">
        <v>63</v>
      </c>
      <c r="H63" s="57">
        <v>1686</v>
      </c>
      <c r="I63" s="57">
        <v>920</v>
      </c>
      <c r="J63" s="57">
        <v>1049</v>
      </c>
      <c r="K63" s="57" t="s">
        <v>346</v>
      </c>
      <c r="L63" s="57" t="s">
        <v>346</v>
      </c>
      <c r="M63" s="57" t="s">
        <v>346</v>
      </c>
      <c r="N63" s="57">
        <v>0</v>
      </c>
      <c r="O63" s="57">
        <v>400</v>
      </c>
      <c r="P63" s="57" t="s">
        <v>346</v>
      </c>
      <c r="Q63" s="57" t="s">
        <v>346</v>
      </c>
      <c r="R63" s="57">
        <v>1049</v>
      </c>
      <c r="Y63" s="68">
        <f t="shared" si="3"/>
        <v>1013.75</v>
      </c>
      <c r="Z63" s="72">
        <f t="shared" si="0"/>
        <v>8.3119896607457798E-4</v>
      </c>
      <c r="AA63" s="71">
        <f t="shared" si="4"/>
        <v>1.3784658403211275E-3</v>
      </c>
      <c r="AB63" s="72">
        <f t="shared" si="5"/>
        <v>1.9451239986568811E-2</v>
      </c>
      <c r="AC63" s="68">
        <f t="shared" si="6"/>
        <v>52117.5</v>
      </c>
      <c r="AD63" s="72">
        <f t="shared" si="7"/>
        <v>4.2732441049954939E-2</v>
      </c>
    </row>
    <row r="64" spans="1:30" x14ac:dyDescent="0.25">
      <c r="A64" s="60">
        <v>41700</v>
      </c>
      <c r="B64">
        <f t="shared" si="1"/>
        <v>2014</v>
      </c>
      <c r="C64">
        <f t="shared" si="2"/>
        <v>3</v>
      </c>
      <c r="D64" s="57" t="s">
        <v>346</v>
      </c>
      <c r="E64" s="57" t="s">
        <v>346</v>
      </c>
      <c r="F64" s="57" t="s">
        <v>346</v>
      </c>
      <c r="G64" s="57">
        <v>31</v>
      </c>
      <c r="H64" s="57">
        <v>1415</v>
      </c>
      <c r="I64" s="57">
        <v>710</v>
      </c>
      <c r="J64" s="57">
        <v>766</v>
      </c>
      <c r="K64" s="57" t="s">
        <v>346</v>
      </c>
      <c r="L64" s="57" t="s">
        <v>346</v>
      </c>
      <c r="M64" s="57" t="s">
        <v>346</v>
      </c>
      <c r="N64" s="57">
        <v>0</v>
      </c>
      <c r="O64" s="57">
        <v>323</v>
      </c>
      <c r="P64" s="57" t="s">
        <v>346</v>
      </c>
      <c r="Q64" s="57" t="s">
        <v>346</v>
      </c>
      <c r="R64" s="57">
        <v>766</v>
      </c>
      <c r="Y64" s="68">
        <f t="shared" si="3"/>
        <v>803.5</v>
      </c>
      <c r="Z64" s="72">
        <f t="shared" si="0"/>
        <v>6.588097353794559E-4</v>
      </c>
      <c r="AA64" s="71">
        <f t="shared" si="4"/>
        <v>1.3784658403211275E-3</v>
      </c>
      <c r="AB64" s="72">
        <f t="shared" si="5"/>
        <v>1.541708639132729E-2</v>
      </c>
      <c r="AC64" s="68">
        <f t="shared" si="6"/>
        <v>52117.5</v>
      </c>
      <c r="AD64" s="72">
        <f t="shared" si="7"/>
        <v>4.2732441049954939E-2</v>
      </c>
    </row>
    <row r="65" spans="1:30" x14ac:dyDescent="0.25">
      <c r="A65" s="60">
        <v>41701</v>
      </c>
      <c r="B65">
        <f t="shared" si="1"/>
        <v>2014</v>
      </c>
      <c r="C65">
        <f t="shared" si="2"/>
        <v>3</v>
      </c>
      <c r="D65" s="57" t="s">
        <v>346</v>
      </c>
      <c r="E65" s="57" t="s">
        <v>346</v>
      </c>
      <c r="F65" s="57" t="s">
        <v>346</v>
      </c>
      <c r="G65" s="57">
        <v>28</v>
      </c>
      <c r="H65" s="57">
        <v>971</v>
      </c>
      <c r="I65" s="57">
        <v>656</v>
      </c>
      <c r="J65" s="57">
        <v>685</v>
      </c>
      <c r="K65" s="57" t="s">
        <v>346</v>
      </c>
      <c r="L65" s="57" t="s">
        <v>346</v>
      </c>
      <c r="M65" s="57" t="s">
        <v>346</v>
      </c>
      <c r="N65" s="57">
        <v>0</v>
      </c>
      <c r="O65" s="57">
        <v>298</v>
      </c>
      <c r="P65" s="57" t="s">
        <v>346</v>
      </c>
      <c r="Q65" s="57" t="s">
        <v>346</v>
      </c>
      <c r="R65" s="57">
        <v>685</v>
      </c>
      <c r="Y65" s="68">
        <f t="shared" si="3"/>
        <v>652.5</v>
      </c>
      <c r="Z65" s="72">
        <f t="shared" si="0"/>
        <v>5.3500106077796514E-4</v>
      </c>
      <c r="AA65" s="71">
        <f t="shared" si="4"/>
        <v>1.3784658403211275E-3</v>
      </c>
      <c r="AB65" s="72">
        <f t="shared" si="5"/>
        <v>1.2519787019715067E-2</v>
      </c>
      <c r="AC65" s="68">
        <f t="shared" si="6"/>
        <v>52117.5</v>
      </c>
      <c r="AD65" s="72">
        <f t="shared" si="7"/>
        <v>4.2732441049954939E-2</v>
      </c>
    </row>
    <row r="66" spans="1:30" x14ac:dyDescent="0.25">
      <c r="A66" s="60">
        <v>41702</v>
      </c>
      <c r="B66">
        <f t="shared" si="1"/>
        <v>2014</v>
      </c>
      <c r="C66">
        <f t="shared" si="2"/>
        <v>3</v>
      </c>
      <c r="D66" s="57" t="s">
        <v>346</v>
      </c>
      <c r="E66" s="57" t="s">
        <v>346</v>
      </c>
      <c r="F66" s="57" t="s">
        <v>346</v>
      </c>
      <c r="G66" s="57">
        <v>52</v>
      </c>
      <c r="H66" s="57">
        <v>1367</v>
      </c>
      <c r="I66" s="57">
        <v>998</v>
      </c>
      <c r="J66" s="57">
        <v>1085</v>
      </c>
      <c r="K66" s="57" t="s">
        <v>346</v>
      </c>
      <c r="L66" s="57" t="s">
        <v>346</v>
      </c>
      <c r="M66" s="57" t="s">
        <v>346</v>
      </c>
      <c r="N66" s="57">
        <v>0</v>
      </c>
      <c r="O66" s="57">
        <v>505</v>
      </c>
      <c r="P66" s="57" t="s">
        <v>346</v>
      </c>
      <c r="Q66" s="57" t="s">
        <v>346</v>
      </c>
      <c r="R66" s="57">
        <v>1085</v>
      </c>
      <c r="Y66" s="68">
        <f t="shared" si="3"/>
        <v>988.75</v>
      </c>
      <c r="Z66" s="72">
        <f t="shared" si="0"/>
        <v>8.1070084114055632E-4</v>
      </c>
      <c r="AA66" s="71">
        <f t="shared" si="4"/>
        <v>1.3784658403211275E-3</v>
      </c>
      <c r="AB66" s="72">
        <f t="shared" si="5"/>
        <v>1.8971554660142945E-2</v>
      </c>
      <c r="AC66" s="68">
        <f t="shared" si="6"/>
        <v>52117.5</v>
      </c>
      <c r="AD66" s="72">
        <f t="shared" si="7"/>
        <v>4.2732441049954939E-2</v>
      </c>
    </row>
    <row r="67" spans="1:30" x14ac:dyDescent="0.25">
      <c r="A67" s="60">
        <v>41703</v>
      </c>
      <c r="B67">
        <f t="shared" si="1"/>
        <v>2014</v>
      </c>
      <c r="C67">
        <f t="shared" si="2"/>
        <v>3</v>
      </c>
      <c r="D67" s="57" t="s">
        <v>346</v>
      </c>
      <c r="E67" s="57" t="s">
        <v>346</v>
      </c>
      <c r="F67" s="57" t="s">
        <v>346</v>
      </c>
      <c r="G67" s="57">
        <v>44</v>
      </c>
      <c r="H67" s="57">
        <v>2342</v>
      </c>
      <c r="I67" s="57">
        <v>1430</v>
      </c>
      <c r="J67" s="57">
        <v>1772</v>
      </c>
      <c r="K67" s="57" t="s">
        <v>346</v>
      </c>
      <c r="L67" s="57" t="s">
        <v>346</v>
      </c>
      <c r="M67" s="57" t="s">
        <v>346</v>
      </c>
      <c r="N67" s="57">
        <v>0</v>
      </c>
      <c r="O67" s="57">
        <v>879</v>
      </c>
      <c r="P67" s="57" t="s">
        <v>346</v>
      </c>
      <c r="Q67" s="57" t="s">
        <v>346</v>
      </c>
      <c r="R67" s="57">
        <v>1772</v>
      </c>
      <c r="Y67" s="68">
        <f t="shared" si="3"/>
        <v>1605.75</v>
      </c>
      <c r="Z67" s="72">
        <f t="shared" si="0"/>
        <v>1.3165945645122108E-3</v>
      </c>
      <c r="AA67" s="71">
        <f t="shared" si="4"/>
        <v>1.3784658403211275E-3</v>
      </c>
      <c r="AB67" s="72">
        <f t="shared" si="5"/>
        <v>3.0810188516333284E-2</v>
      </c>
      <c r="AC67" s="68">
        <f t="shared" si="6"/>
        <v>52117.5</v>
      </c>
      <c r="AD67" s="72">
        <f t="shared" si="7"/>
        <v>4.2732441049954939E-2</v>
      </c>
    </row>
    <row r="68" spans="1:30" x14ac:dyDescent="0.25">
      <c r="A68" s="60">
        <v>41704</v>
      </c>
      <c r="B68">
        <f t="shared" si="1"/>
        <v>2014</v>
      </c>
      <c r="C68">
        <f t="shared" si="2"/>
        <v>3</v>
      </c>
      <c r="D68" s="57" t="s">
        <v>346</v>
      </c>
      <c r="E68" s="57" t="s">
        <v>346</v>
      </c>
      <c r="F68" s="57" t="s">
        <v>346</v>
      </c>
      <c r="G68" s="57">
        <v>59</v>
      </c>
      <c r="H68" s="57">
        <v>1878</v>
      </c>
      <c r="I68" s="57">
        <v>1306</v>
      </c>
      <c r="J68" s="57">
        <v>1448</v>
      </c>
      <c r="K68" s="57" t="s">
        <v>346</v>
      </c>
      <c r="L68" s="57" t="s">
        <v>346</v>
      </c>
      <c r="M68" s="57" t="s">
        <v>346</v>
      </c>
      <c r="N68" s="57">
        <v>0</v>
      </c>
      <c r="O68" s="57">
        <v>691</v>
      </c>
      <c r="P68" s="57" t="s">
        <v>346</v>
      </c>
      <c r="Q68" s="57" t="s">
        <v>346</v>
      </c>
      <c r="R68" s="57">
        <v>1448</v>
      </c>
      <c r="Y68" s="68">
        <f t="shared" si="3"/>
        <v>1330.75</v>
      </c>
      <c r="Z68" s="72">
        <f t="shared" ref="Z68:Z131" si="8">+Y68/SUMIF($B$4:$B$1829,B68,$Y$4:$Y$1829)</f>
        <v>1.0911151902379727E-3</v>
      </c>
      <c r="AA68" s="71">
        <f t="shared" si="4"/>
        <v>1.3784658403211275E-3</v>
      </c>
      <c r="AB68" s="72">
        <f t="shared" si="5"/>
        <v>2.5533649925648775E-2</v>
      </c>
      <c r="AC68" s="68">
        <f t="shared" si="6"/>
        <v>52117.5</v>
      </c>
      <c r="AD68" s="72">
        <f t="shared" si="7"/>
        <v>4.2732441049954939E-2</v>
      </c>
    </row>
    <row r="69" spans="1:30" x14ac:dyDescent="0.25">
      <c r="A69" s="60">
        <v>41705</v>
      </c>
      <c r="B69">
        <f t="shared" ref="B69:B132" si="9">+YEAR(A69)</f>
        <v>2014</v>
      </c>
      <c r="C69">
        <f t="shared" ref="C69:C132" si="10">+MONTH(A69)</f>
        <v>3</v>
      </c>
      <c r="D69" s="57" t="s">
        <v>346</v>
      </c>
      <c r="E69" s="57" t="s">
        <v>346</v>
      </c>
      <c r="F69" s="57" t="s">
        <v>346</v>
      </c>
      <c r="G69" s="57">
        <v>50</v>
      </c>
      <c r="H69" s="57">
        <v>2160</v>
      </c>
      <c r="I69" s="57">
        <v>1525</v>
      </c>
      <c r="J69" s="57">
        <v>1686</v>
      </c>
      <c r="K69" s="57" t="s">
        <v>346</v>
      </c>
      <c r="L69" s="57" t="s">
        <v>346</v>
      </c>
      <c r="M69" s="57" t="s">
        <v>346</v>
      </c>
      <c r="N69" s="57">
        <v>0</v>
      </c>
      <c r="O69" s="57">
        <v>782</v>
      </c>
      <c r="P69" s="57" t="s">
        <v>346</v>
      </c>
      <c r="Q69" s="57" t="s">
        <v>346</v>
      </c>
      <c r="R69" s="57">
        <v>1686</v>
      </c>
      <c r="Y69" s="68">
        <f t="shared" ref="Y69:Y132" si="11">AVERAGE(H69,I69,O69,R69)</f>
        <v>1538.25</v>
      </c>
      <c r="Z69" s="72">
        <f t="shared" si="8"/>
        <v>1.2612496271903523E-3</v>
      </c>
      <c r="AA69" s="71">
        <f t="shared" ref="AA69:AA132" si="12">+AVERAGEIFS($Z$4:$Z$1829,$B$4:$B$1829,B69,$C$4:$C$1829,C69)</f>
        <v>1.3784658403211275E-3</v>
      </c>
      <c r="AB69" s="72">
        <f t="shared" ref="AB69:AB132" si="13">+Y69/SUMIFS($Y$4:$Y$1829,$B$4:$B$1829,B69,$C$4:$C$1829,C69)</f>
        <v>2.9515038134983452E-2</v>
      </c>
      <c r="AC69" s="68">
        <f t="shared" ref="AC69:AC132" si="14">+Y69/AB69</f>
        <v>52117.5</v>
      </c>
      <c r="AD69" s="72">
        <f t="shared" ref="AD69:AD132" si="15">+AC69/SUMIF($B$4:$B$1829,B69,$Y$4:$Y$1829)</f>
        <v>4.2732441049954939E-2</v>
      </c>
    </row>
    <row r="70" spans="1:30" x14ac:dyDescent="0.25">
      <c r="A70" s="60">
        <v>41706</v>
      </c>
      <c r="B70">
        <f t="shared" si="9"/>
        <v>2014</v>
      </c>
      <c r="C70">
        <f t="shared" si="10"/>
        <v>3</v>
      </c>
      <c r="D70" s="57" t="s">
        <v>346</v>
      </c>
      <c r="E70" s="57" t="s">
        <v>346</v>
      </c>
      <c r="F70" s="57" t="s">
        <v>346</v>
      </c>
      <c r="G70" s="57">
        <v>95</v>
      </c>
      <c r="H70" s="57">
        <v>3299</v>
      </c>
      <c r="I70" s="57">
        <v>2044</v>
      </c>
      <c r="J70" s="57">
        <v>2190</v>
      </c>
      <c r="K70" s="57" t="s">
        <v>346</v>
      </c>
      <c r="L70" s="57" t="s">
        <v>346</v>
      </c>
      <c r="M70" s="57" t="s">
        <v>346</v>
      </c>
      <c r="N70" s="57">
        <v>0</v>
      </c>
      <c r="O70" s="57">
        <v>1302</v>
      </c>
      <c r="P70" s="57" t="s">
        <v>346</v>
      </c>
      <c r="Q70" s="57" t="s">
        <v>346</v>
      </c>
      <c r="R70" s="57">
        <v>2190</v>
      </c>
      <c r="Y70" s="68">
        <f t="shared" si="11"/>
        <v>2208.75</v>
      </c>
      <c r="Z70" s="72">
        <f t="shared" si="8"/>
        <v>1.811009337920813E-3</v>
      </c>
      <c r="AA70" s="71">
        <f t="shared" si="12"/>
        <v>1.3784658403211275E-3</v>
      </c>
      <c r="AB70" s="72">
        <f t="shared" si="13"/>
        <v>4.2380198589725138E-2</v>
      </c>
      <c r="AC70" s="68">
        <f t="shared" si="14"/>
        <v>52117.5</v>
      </c>
      <c r="AD70" s="72">
        <f t="shared" si="15"/>
        <v>4.2732441049954939E-2</v>
      </c>
    </row>
    <row r="71" spans="1:30" x14ac:dyDescent="0.25">
      <c r="A71" s="60">
        <v>41707</v>
      </c>
      <c r="B71">
        <f t="shared" si="9"/>
        <v>2014</v>
      </c>
      <c r="C71">
        <f t="shared" si="10"/>
        <v>3</v>
      </c>
      <c r="D71" s="57" t="s">
        <v>346</v>
      </c>
      <c r="E71" s="57" t="s">
        <v>346</v>
      </c>
      <c r="F71" s="57" t="s">
        <v>346</v>
      </c>
      <c r="G71" s="57">
        <v>81</v>
      </c>
      <c r="H71" s="57">
        <v>2150</v>
      </c>
      <c r="I71" s="57">
        <v>1324</v>
      </c>
      <c r="J71" s="57">
        <v>1618</v>
      </c>
      <c r="K71" s="57" t="s">
        <v>346</v>
      </c>
      <c r="L71" s="57" t="s">
        <v>346</v>
      </c>
      <c r="M71" s="57" t="s">
        <v>346</v>
      </c>
      <c r="N71" s="57">
        <v>0</v>
      </c>
      <c r="O71" s="57">
        <v>811</v>
      </c>
      <c r="P71" s="57" t="s">
        <v>346</v>
      </c>
      <c r="Q71" s="57" t="s">
        <v>346</v>
      </c>
      <c r="R71" s="57">
        <v>1618</v>
      </c>
      <c r="Y71" s="68">
        <f t="shared" si="11"/>
        <v>1475.75</v>
      </c>
      <c r="Z71" s="72">
        <f t="shared" si="8"/>
        <v>1.2100043148552981E-3</v>
      </c>
      <c r="AA71" s="71">
        <f t="shared" si="12"/>
        <v>1.3784658403211275E-3</v>
      </c>
      <c r="AB71" s="72">
        <f t="shared" si="13"/>
        <v>2.831582481891879E-2</v>
      </c>
      <c r="AC71" s="68">
        <f t="shared" si="14"/>
        <v>52117.5</v>
      </c>
      <c r="AD71" s="72">
        <f t="shared" si="15"/>
        <v>4.2732441049954939E-2</v>
      </c>
    </row>
    <row r="72" spans="1:30" x14ac:dyDescent="0.25">
      <c r="A72" s="60">
        <v>41708</v>
      </c>
      <c r="B72">
        <f t="shared" si="9"/>
        <v>2014</v>
      </c>
      <c r="C72">
        <f t="shared" si="10"/>
        <v>3</v>
      </c>
      <c r="D72" s="57" t="s">
        <v>346</v>
      </c>
      <c r="E72" s="57" t="s">
        <v>346</v>
      </c>
      <c r="F72" s="57" t="s">
        <v>346</v>
      </c>
      <c r="G72" s="57">
        <v>65</v>
      </c>
      <c r="H72" s="57">
        <v>2932</v>
      </c>
      <c r="I72" s="57">
        <v>2036</v>
      </c>
      <c r="J72" s="57">
        <v>2546</v>
      </c>
      <c r="K72" s="57" t="s">
        <v>346</v>
      </c>
      <c r="L72" s="57" t="s">
        <v>346</v>
      </c>
      <c r="M72" s="57" t="s">
        <v>346</v>
      </c>
      <c r="N72" s="57">
        <v>0</v>
      </c>
      <c r="O72" s="57">
        <v>1251</v>
      </c>
      <c r="P72" s="57" t="s">
        <v>346</v>
      </c>
      <c r="Q72" s="57" t="s">
        <v>346</v>
      </c>
      <c r="R72" s="57">
        <v>2546</v>
      </c>
      <c r="Y72" s="68">
        <f t="shared" si="11"/>
        <v>2191.25</v>
      </c>
      <c r="Z72" s="72">
        <f t="shared" si="8"/>
        <v>1.7966606504669978E-3</v>
      </c>
      <c r="AA72" s="71">
        <f t="shared" si="12"/>
        <v>1.3784658403211275E-3</v>
      </c>
      <c r="AB72" s="72">
        <f t="shared" si="13"/>
        <v>4.2044418861227034E-2</v>
      </c>
      <c r="AC72" s="68">
        <f t="shared" si="14"/>
        <v>52117.5</v>
      </c>
      <c r="AD72" s="72">
        <f t="shared" si="15"/>
        <v>4.2732441049954939E-2</v>
      </c>
    </row>
    <row r="73" spans="1:30" x14ac:dyDescent="0.25">
      <c r="A73" s="60">
        <v>41709</v>
      </c>
      <c r="B73">
        <f t="shared" si="9"/>
        <v>2014</v>
      </c>
      <c r="C73">
        <f t="shared" si="10"/>
        <v>3</v>
      </c>
      <c r="D73" s="57" t="s">
        <v>346</v>
      </c>
      <c r="E73" s="57" t="s">
        <v>346</v>
      </c>
      <c r="F73" s="57" t="s">
        <v>346</v>
      </c>
      <c r="G73" s="57">
        <v>156</v>
      </c>
      <c r="H73" s="57">
        <v>5089</v>
      </c>
      <c r="I73" s="57">
        <v>3065</v>
      </c>
      <c r="J73" s="57">
        <v>4166</v>
      </c>
      <c r="K73" s="57" t="s">
        <v>346</v>
      </c>
      <c r="L73" s="57" t="s">
        <v>346</v>
      </c>
      <c r="M73" s="57" t="s">
        <v>346</v>
      </c>
      <c r="N73" s="57">
        <v>0</v>
      </c>
      <c r="O73" s="57">
        <v>2176</v>
      </c>
      <c r="P73" s="57" t="s">
        <v>346</v>
      </c>
      <c r="Q73" s="57" t="s">
        <v>346</v>
      </c>
      <c r="R73" s="57">
        <v>4166</v>
      </c>
      <c r="Y73" s="68">
        <f t="shared" si="11"/>
        <v>3624</v>
      </c>
      <c r="Z73" s="72">
        <f t="shared" si="8"/>
        <v>2.9714081904357787E-3</v>
      </c>
      <c r="AA73" s="71">
        <f t="shared" si="12"/>
        <v>1.3784658403211275E-3</v>
      </c>
      <c r="AB73" s="72">
        <f t="shared" si="13"/>
        <v>6.9535184918693344E-2</v>
      </c>
      <c r="AC73" s="68">
        <f t="shared" si="14"/>
        <v>52117.499999999993</v>
      </c>
      <c r="AD73" s="72">
        <f t="shared" si="15"/>
        <v>4.2732441049954932E-2</v>
      </c>
    </row>
    <row r="74" spans="1:30" x14ac:dyDescent="0.25">
      <c r="A74" s="60">
        <v>41710</v>
      </c>
      <c r="B74">
        <f t="shared" si="9"/>
        <v>2014</v>
      </c>
      <c r="C74">
        <f t="shared" si="10"/>
        <v>3</v>
      </c>
      <c r="D74" s="57" t="s">
        <v>346</v>
      </c>
      <c r="E74" s="57" t="s">
        <v>346</v>
      </c>
      <c r="F74" s="57" t="s">
        <v>346</v>
      </c>
      <c r="G74" s="57">
        <v>67</v>
      </c>
      <c r="H74" s="57">
        <v>2311</v>
      </c>
      <c r="I74" s="57">
        <v>1532</v>
      </c>
      <c r="J74" s="57">
        <v>1757</v>
      </c>
      <c r="K74" s="57" t="s">
        <v>346</v>
      </c>
      <c r="L74" s="57" t="s">
        <v>346</v>
      </c>
      <c r="M74" s="57" t="s">
        <v>346</v>
      </c>
      <c r="N74" s="57">
        <v>0</v>
      </c>
      <c r="O74" s="57">
        <v>901</v>
      </c>
      <c r="P74" s="57" t="s">
        <v>346</v>
      </c>
      <c r="Q74" s="57" t="s">
        <v>346</v>
      </c>
      <c r="R74" s="57">
        <v>1757</v>
      </c>
      <c r="Y74" s="68">
        <f t="shared" si="11"/>
        <v>1625.25</v>
      </c>
      <c r="Z74" s="72">
        <f t="shared" si="8"/>
        <v>1.3325831019607476E-3</v>
      </c>
      <c r="AA74" s="71">
        <f t="shared" si="12"/>
        <v>1.3784658403211275E-3</v>
      </c>
      <c r="AB74" s="72">
        <f t="shared" si="13"/>
        <v>3.1184343070945461E-2</v>
      </c>
      <c r="AC74" s="68">
        <f t="shared" si="14"/>
        <v>52117.5</v>
      </c>
      <c r="AD74" s="72">
        <f t="shared" si="15"/>
        <v>4.2732441049954939E-2</v>
      </c>
    </row>
    <row r="75" spans="1:30" x14ac:dyDescent="0.25">
      <c r="A75" s="60">
        <v>41711</v>
      </c>
      <c r="B75">
        <f t="shared" si="9"/>
        <v>2014</v>
      </c>
      <c r="C75">
        <f t="shared" si="10"/>
        <v>3</v>
      </c>
      <c r="D75" s="57" t="s">
        <v>346</v>
      </c>
      <c r="E75" s="57" t="s">
        <v>346</v>
      </c>
      <c r="F75" s="57" t="s">
        <v>346</v>
      </c>
      <c r="G75" s="57">
        <v>38</v>
      </c>
      <c r="H75" s="57">
        <v>1402</v>
      </c>
      <c r="I75" s="57">
        <v>963</v>
      </c>
      <c r="J75" s="57">
        <v>1080</v>
      </c>
      <c r="K75" s="57" t="s">
        <v>346</v>
      </c>
      <c r="L75" s="57" t="s">
        <v>346</v>
      </c>
      <c r="M75" s="57" t="s">
        <v>346</v>
      </c>
      <c r="N75" s="57">
        <v>0</v>
      </c>
      <c r="O75" s="57">
        <v>506</v>
      </c>
      <c r="P75" s="57" t="s">
        <v>346</v>
      </c>
      <c r="Q75" s="57" t="s">
        <v>346</v>
      </c>
      <c r="R75" s="57">
        <v>1080</v>
      </c>
      <c r="Y75" s="68">
        <f t="shared" si="11"/>
        <v>987.75</v>
      </c>
      <c r="Z75" s="72">
        <f t="shared" si="8"/>
        <v>8.098809161431955E-4</v>
      </c>
      <c r="AA75" s="71">
        <f t="shared" si="12"/>
        <v>1.3784658403211275E-3</v>
      </c>
      <c r="AB75" s="72">
        <f t="shared" si="13"/>
        <v>1.8952367247085912E-2</v>
      </c>
      <c r="AC75" s="68">
        <f t="shared" si="14"/>
        <v>52117.5</v>
      </c>
      <c r="AD75" s="72">
        <f t="shared" si="15"/>
        <v>4.2732441049954939E-2</v>
      </c>
    </row>
    <row r="76" spans="1:30" x14ac:dyDescent="0.25">
      <c r="A76" s="60">
        <v>41712</v>
      </c>
      <c r="B76">
        <f t="shared" si="9"/>
        <v>2014</v>
      </c>
      <c r="C76">
        <f t="shared" si="10"/>
        <v>3</v>
      </c>
      <c r="D76" s="57" t="s">
        <v>346</v>
      </c>
      <c r="E76" s="57" t="s">
        <v>346</v>
      </c>
      <c r="F76" s="57" t="s">
        <v>346</v>
      </c>
      <c r="G76" s="57">
        <v>68</v>
      </c>
      <c r="H76" s="57">
        <v>2537</v>
      </c>
      <c r="I76" s="57">
        <v>1620</v>
      </c>
      <c r="J76" s="57">
        <v>2073</v>
      </c>
      <c r="K76" s="57" t="s">
        <v>346</v>
      </c>
      <c r="L76" s="57" t="s">
        <v>346</v>
      </c>
      <c r="M76" s="57" t="s">
        <v>346</v>
      </c>
      <c r="N76" s="57">
        <v>0</v>
      </c>
      <c r="O76" s="57">
        <v>1019</v>
      </c>
      <c r="P76" s="57" t="s">
        <v>346</v>
      </c>
      <c r="Q76" s="57" t="s">
        <v>346</v>
      </c>
      <c r="R76" s="57">
        <v>2073</v>
      </c>
      <c r="Y76" s="68">
        <f t="shared" si="11"/>
        <v>1812.25</v>
      </c>
      <c r="Z76" s="72">
        <f t="shared" si="8"/>
        <v>1.4859090764672296E-3</v>
      </c>
      <c r="AA76" s="71">
        <f t="shared" si="12"/>
        <v>1.3784658403211275E-3</v>
      </c>
      <c r="AB76" s="72">
        <f t="shared" si="13"/>
        <v>3.4772389312610924E-2</v>
      </c>
      <c r="AC76" s="68">
        <f t="shared" si="14"/>
        <v>52117.500000000007</v>
      </c>
      <c r="AD76" s="72">
        <f t="shared" si="15"/>
        <v>4.2732441049954946E-2</v>
      </c>
    </row>
    <row r="77" spans="1:30" x14ac:dyDescent="0.25">
      <c r="A77" s="60">
        <v>41713</v>
      </c>
      <c r="B77">
        <f t="shared" si="9"/>
        <v>2014</v>
      </c>
      <c r="C77">
        <f t="shared" si="10"/>
        <v>3</v>
      </c>
      <c r="D77" s="57" t="s">
        <v>346</v>
      </c>
      <c r="E77" s="57" t="s">
        <v>346</v>
      </c>
      <c r="F77" s="57" t="s">
        <v>346</v>
      </c>
      <c r="G77" s="57">
        <v>118</v>
      </c>
      <c r="H77" s="57">
        <v>4075</v>
      </c>
      <c r="I77" s="57">
        <v>2231</v>
      </c>
      <c r="J77" s="57">
        <v>2541</v>
      </c>
      <c r="K77" s="57" t="s">
        <v>346</v>
      </c>
      <c r="L77" s="57" t="s">
        <v>346</v>
      </c>
      <c r="M77" s="57" t="s">
        <v>346</v>
      </c>
      <c r="N77" s="57">
        <v>0</v>
      </c>
      <c r="O77" s="57">
        <v>1298</v>
      </c>
      <c r="P77" s="57" t="s">
        <v>346</v>
      </c>
      <c r="Q77" s="57" t="s">
        <v>346</v>
      </c>
      <c r="R77" s="57">
        <v>2541</v>
      </c>
      <c r="Y77" s="68">
        <f t="shared" si="11"/>
        <v>2536.25</v>
      </c>
      <c r="Z77" s="72">
        <f t="shared" si="8"/>
        <v>2.0795347745564967E-3</v>
      </c>
      <c r="AA77" s="71">
        <f t="shared" si="12"/>
        <v>1.3784658403211275E-3</v>
      </c>
      <c r="AB77" s="72">
        <f t="shared" si="13"/>
        <v>4.8664076365903967E-2</v>
      </c>
      <c r="AC77" s="68">
        <f t="shared" si="14"/>
        <v>52117.5</v>
      </c>
      <c r="AD77" s="72">
        <f t="shared" si="15"/>
        <v>4.2732441049954939E-2</v>
      </c>
    </row>
    <row r="78" spans="1:30" x14ac:dyDescent="0.25">
      <c r="A78" s="60">
        <v>41714</v>
      </c>
      <c r="B78">
        <f t="shared" si="9"/>
        <v>2014</v>
      </c>
      <c r="C78">
        <f t="shared" si="10"/>
        <v>3</v>
      </c>
      <c r="D78" s="57" t="s">
        <v>346</v>
      </c>
      <c r="E78" s="57" t="s">
        <v>346</v>
      </c>
      <c r="F78" s="57" t="s">
        <v>346</v>
      </c>
      <c r="G78" s="57">
        <v>49</v>
      </c>
      <c r="H78" s="57">
        <v>1936</v>
      </c>
      <c r="I78" s="57">
        <v>1150</v>
      </c>
      <c r="J78" s="57">
        <v>1286</v>
      </c>
      <c r="K78" s="57" t="s">
        <v>346</v>
      </c>
      <c r="L78" s="57" t="s">
        <v>346</v>
      </c>
      <c r="M78" s="57" t="s">
        <v>346</v>
      </c>
      <c r="N78" s="57">
        <v>0</v>
      </c>
      <c r="O78" s="57">
        <v>587</v>
      </c>
      <c r="P78" s="57" t="s">
        <v>346</v>
      </c>
      <c r="Q78" s="57" t="s">
        <v>346</v>
      </c>
      <c r="R78" s="57">
        <v>1286</v>
      </c>
      <c r="Y78" s="68">
        <f t="shared" si="11"/>
        <v>1239.75</v>
      </c>
      <c r="Z78" s="72">
        <f t="shared" si="8"/>
        <v>1.0165020154781338E-3</v>
      </c>
      <c r="AA78" s="71">
        <f t="shared" si="12"/>
        <v>1.3784658403211275E-3</v>
      </c>
      <c r="AB78" s="72">
        <f t="shared" si="13"/>
        <v>2.3787595337458629E-2</v>
      </c>
      <c r="AC78" s="68">
        <f t="shared" si="14"/>
        <v>52117.5</v>
      </c>
      <c r="AD78" s="72">
        <f t="shared" si="15"/>
        <v>4.2732441049954939E-2</v>
      </c>
    </row>
    <row r="79" spans="1:30" x14ac:dyDescent="0.25">
      <c r="A79" s="60">
        <v>41715</v>
      </c>
      <c r="B79">
        <f t="shared" si="9"/>
        <v>2014</v>
      </c>
      <c r="C79">
        <f t="shared" si="10"/>
        <v>3</v>
      </c>
      <c r="D79" s="57" t="s">
        <v>346</v>
      </c>
      <c r="E79" s="57" t="s">
        <v>346</v>
      </c>
      <c r="F79" s="57" t="s">
        <v>346</v>
      </c>
      <c r="G79" s="57">
        <v>56</v>
      </c>
      <c r="H79" s="57">
        <v>1859</v>
      </c>
      <c r="I79" s="57">
        <v>1379</v>
      </c>
      <c r="J79" s="57">
        <v>1573</v>
      </c>
      <c r="K79" s="57" t="s">
        <v>346</v>
      </c>
      <c r="L79" s="57" t="s">
        <v>346</v>
      </c>
      <c r="M79" s="57" t="s">
        <v>346</v>
      </c>
      <c r="N79" s="57">
        <v>0</v>
      </c>
      <c r="O79" s="57">
        <v>743</v>
      </c>
      <c r="P79" s="57" t="s">
        <v>346</v>
      </c>
      <c r="Q79" s="57" t="s">
        <v>346</v>
      </c>
      <c r="R79" s="57">
        <v>1573</v>
      </c>
      <c r="Y79" s="68">
        <f t="shared" si="11"/>
        <v>1388.5</v>
      </c>
      <c r="Z79" s="72">
        <f t="shared" si="8"/>
        <v>1.1384658588355625E-3</v>
      </c>
      <c r="AA79" s="71">
        <f t="shared" si="12"/>
        <v>1.3784658403211275E-3</v>
      </c>
      <c r="AB79" s="72">
        <f t="shared" si="13"/>
        <v>2.6641723029692522E-2</v>
      </c>
      <c r="AC79" s="68">
        <f t="shared" si="14"/>
        <v>52117.5</v>
      </c>
      <c r="AD79" s="72">
        <f t="shared" si="15"/>
        <v>4.2732441049954939E-2</v>
      </c>
    </row>
    <row r="80" spans="1:30" x14ac:dyDescent="0.25">
      <c r="A80" s="60">
        <v>41716</v>
      </c>
      <c r="B80">
        <f t="shared" si="9"/>
        <v>2014</v>
      </c>
      <c r="C80">
        <f t="shared" si="10"/>
        <v>3</v>
      </c>
      <c r="D80" s="57" t="s">
        <v>346</v>
      </c>
      <c r="E80" s="57" t="s">
        <v>346</v>
      </c>
      <c r="F80" s="57" t="s">
        <v>346</v>
      </c>
      <c r="G80" s="57">
        <v>60</v>
      </c>
      <c r="H80" s="57">
        <v>2916</v>
      </c>
      <c r="I80" s="57">
        <v>1917</v>
      </c>
      <c r="J80" s="57">
        <v>2674</v>
      </c>
      <c r="K80" s="57" t="s">
        <v>346</v>
      </c>
      <c r="L80" s="57" t="s">
        <v>346</v>
      </c>
      <c r="M80" s="57" t="s">
        <v>346</v>
      </c>
      <c r="N80" s="57">
        <v>0</v>
      </c>
      <c r="O80" s="57">
        <v>1150</v>
      </c>
      <c r="P80" s="57" t="s">
        <v>346</v>
      </c>
      <c r="Q80" s="57" t="s">
        <v>346</v>
      </c>
      <c r="R80" s="57">
        <v>2674</v>
      </c>
      <c r="Y80" s="68">
        <f t="shared" si="11"/>
        <v>2164.25</v>
      </c>
      <c r="Z80" s="72">
        <f t="shared" si="8"/>
        <v>1.7745226755382544E-3</v>
      </c>
      <c r="AA80" s="71">
        <f t="shared" si="12"/>
        <v>1.3784658403211275E-3</v>
      </c>
      <c r="AB80" s="72">
        <f t="shared" si="13"/>
        <v>4.1526358708687101E-2</v>
      </c>
      <c r="AC80" s="68">
        <f t="shared" si="14"/>
        <v>52117.5</v>
      </c>
      <c r="AD80" s="72">
        <f t="shared" si="15"/>
        <v>4.2732441049954939E-2</v>
      </c>
    </row>
    <row r="81" spans="1:30" x14ac:dyDescent="0.25">
      <c r="A81" s="60">
        <v>41717</v>
      </c>
      <c r="B81">
        <f t="shared" si="9"/>
        <v>2014</v>
      </c>
      <c r="C81">
        <f t="shared" si="10"/>
        <v>3</v>
      </c>
      <c r="D81" s="57" t="s">
        <v>346</v>
      </c>
      <c r="E81" s="57" t="s">
        <v>346</v>
      </c>
      <c r="F81" s="57" t="s">
        <v>346</v>
      </c>
      <c r="G81" s="57">
        <v>40</v>
      </c>
      <c r="H81" s="57">
        <v>2193</v>
      </c>
      <c r="I81" s="57">
        <v>1561</v>
      </c>
      <c r="J81" s="57">
        <v>1764</v>
      </c>
      <c r="K81" s="57" t="s">
        <v>346</v>
      </c>
      <c r="L81" s="57" t="s">
        <v>346</v>
      </c>
      <c r="M81" s="57" t="s">
        <v>346</v>
      </c>
      <c r="N81" s="57">
        <v>0</v>
      </c>
      <c r="O81" s="57">
        <v>980</v>
      </c>
      <c r="P81" s="57" t="s">
        <v>346</v>
      </c>
      <c r="Q81" s="57" t="s">
        <v>346</v>
      </c>
      <c r="R81" s="57">
        <v>1764</v>
      </c>
      <c r="Y81" s="68">
        <f t="shared" si="11"/>
        <v>1624.5</v>
      </c>
      <c r="Z81" s="72">
        <f t="shared" si="8"/>
        <v>1.331968158212727E-3</v>
      </c>
      <c r="AA81" s="71">
        <f t="shared" si="12"/>
        <v>1.3784658403211275E-3</v>
      </c>
      <c r="AB81" s="72">
        <f t="shared" si="13"/>
        <v>3.1169952511152683E-2</v>
      </c>
      <c r="AC81" s="68">
        <f t="shared" si="14"/>
        <v>52117.5</v>
      </c>
      <c r="AD81" s="72">
        <f t="shared" si="15"/>
        <v>4.2732441049954939E-2</v>
      </c>
    </row>
    <row r="82" spans="1:30" x14ac:dyDescent="0.25">
      <c r="A82" s="60">
        <v>41718</v>
      </c>
      <c r="B82">
        <f t="shared" si="9"/>
        <v>2014</v>
      </c>
      <c r="C82">
        <f t="shared" si="10"/>
        <v>3</v>
      </c>
      <c r="D82" s="57" t="s">
        <v>346</v>
      </c>
      <c r="E82" s="57" t="s">
        <v>346</v>
      </c>
      <c r="F82" s="57" t="s">
        <v>346</v>
      </c>
      <c r="G82" s="57">
        <v>85</v>
      </c>
      <c r="H82" s="57">
        <v>3865</v>
      </c>
      <c r="I82" s="57">
        <v>2560</v>
      </c>
      <c r="J82" s="57">
        <v>3104</v>
      </c>
      <c r="K82" s="57" t="s">
        <v>346</v>
      </c>
      <c r="L82" s="57" t="s">
        <v>346</v>
      </c>
      <c r="M82" s="57" t="s">
        <v>346</v>
      </c>
      <c r="N82" s="57">
        <v>0</v>
      </c>
      <c r="O82" s="57">
        <v>1524</v>
      </c>
      <c r="P82" s="57" t="s">
        <v>346</v>
      </c>
      <c r="Q82" s="57" t="s">
        <v>346</v>
      </c>
      <c r="R82" s="57">
        <v>3104</v>
      </c>
      <c r="Y82" s="68">
        <f t="shared" si="11"/>
        <v>2763.25</v>
      </c>
      <c r="Z82" s="72">
        <f t="shared" si="8"/>
        <v>2.2656577489574134E-3</v>
      </c>
      <c r="AA82" s="71">
        <f t="shared" si="12"/>
        <v>1.3784658403211275E-3</v>
      </c>
      <c r="AB82" s="72">
        <f t="shared" si="13"/>
        <v>5.3019619129850815E-2</v>
      </c>
      <c r="AC82" s="68">
        <f t="shared" si="14"/>
        <v>52117.5</v>
      </c>
      <c r="AD82" s="72">
        <f t="shared" si="15"/>
        <v>4.2732441049954939E-2</v>
      </c>
    </row>
    <row r="83" spans="1:30" x14ac:dyDescent="0.25">
      <c r="A83" s="60">
        <v>41719</v>
      </c>
      <c r="B83">
        <f t="shared" si="9"/>
        <v>2014</v>
      </c>
      <c r="C83">
        <f t="shared" si="10"/>
        <v>3</v>
      </c>
      <c r="D83" s="57" t="s">
        <v>346</v>
      </c>
      <c r="E83" s="57" t="s">
        <v>346</v>
      </c>
      <c r="F83" s="57" t="s">
        <v>346</v>
      </c>
      <c r="G83" s="57">
        <v>91</v>
      </c>
      <c r="H83" s="57">
        <v>3981</v>
      </c>
      <c r="I83" s="57">
        <v>2707</v>
      </c>
      <c r="J83" s="57">
        <v>3187</v>
      </c>
      <c r="K83" s="57" t="s">
        <v>346</v>
      </c>
      <c r="L83" s="57" t="s">
        <v>346</v>
      </c>
      <c r="M83" s="57" t="s">
        <v>346</v>
      </c>
      <c r="N83" s="57">
        <v>0</v>
      </c>
      <c r="O83" s="57">
        <v>1713</v>
      </c>
      <c r="P83" s="57" t="s">
        <v>346</v>
      </c>
      <c r="Q83" s="57" t="s">
        <v>346</v>
      </c>
      <c r="R83" s="57">
        <v>3187</v>
      </c>
      <c r="Y83" s="68">
        <f t="shared" si="11"/>
        <v>2897</v>
      </c>
      <c r="Z83" s="72">
        <f t="shared" si="8"/>
        <v>2.3753227173544289E-3</v>
      </c>
      <c r="AA83" s="71">
        <f t="shared" si="12"/>
        <v>1.3784658403211275E-3</v>
      </c>
      <c r="AB83" s="72">
        <f t="shared" si="13"/>
        <v>5.5585935626229196E-2</v>
      </c>
      <c r="AC83" s="68">
        <f t="shared" si="14"/>
        <v>52117.5</v>
      </c>
      <c r="AD83" s="72">
        <f t="shared" si="15"/>
        <v>4.2732441049954939E-2</v>
      </c>
    </row>
    <row r="84" spans="1:30" x14ac:dyDescent="0.25">
      <c r="A84" s="60">
        <v>41720</v>
      </c>
      <c r="B84">
        <f t="shared" si="9"/>
        <v>2014</v>
      </c>
      <c r="C84">
        <f t="shared" si="10"/>
        <v>3</v>
      </c>
      <c r="D84" s="57" t="s">
        <v>346</v>
      </c>
      <c r="E84" s="57" t="s">
        <v>346</v>
      </c>
      <c r="F84" s="57" t="s">
        <v>346</v>
      </c>
      <c r="G84" s="57">
        <v>111</v>
      </c>
      <c r="H84" s="57">
        <v>3934</v>
      </c>
      <c r="I84" s="57">
        <v>2526</v>
      </c>
      <c r="J84" s="57">
        <v>2833</v>
      </c>
      <c r="K84" s="57" t="s">
        <v>346</v>
      </c>
      <c r="L84" s="57" t="s">
        <v>346</v>
      </c>
      <c r="M84" s="57" t="s">
        <v>346</v>
      </c>
      <c r="N84" s="57">
        <v>0</v>
      </c>
      <c r="O84" s="57">
        <v>1579</v>
      </c>
      <c r="P84" s="57" t="s">
        <v>346</v>
      </c>
      <c r="Q84" s="57" t="s">
        <v>346</v>
      </c>
      <c r="R84" s="57">
        <v>2833</v>
      </c>
      <c r="Y84" s="68">
        <f t="shared" si="11"/>
        <v>2718</v>
      </c>
      <c r="Z84" s="72">
        <f t="shared" si="8"/>
        <v>2.2285561428268342E-3</v>
      </c>
      <c r="AA84" s="71">
        <f t="shared" si="12"/>
        <v>1.3784658403211275E-3</v>
      </c>
      <c r="AB84" s="72">
        <f t="shared" si="13"/>
        <v>5.2151388689020001E-2</v>
      </c>
      <c r="AC84" s="68">
        <f t="shared" si="14"/>
        <v>52117.5</v>
      </c>
      <c r="AD84" s="72">
        <f t="shared" si="15"/>
        <v>4.2732441049954939E-2</v>
      </c>
    </row>
    <row r="85" spans="1:30" x14ac:dyDescent="0.25">
      <c r="A85" s="60">
        <v>41721</v>
      </c>
      <c r="B85">
        <f t="shared" si="9"/>
        <v>2014</v>
      </c>
      <c r="C85">
        <f t="shared" si="10"/>
        <v>3</v>
      </c>
      <c r="D85" s="57" t="s">
        <v>346</v>
      </c>
      <c r="E85" s="57" t="s">
        <v>346</v>
      </c>
      <c r="F85" s="57" t="s">
        <v>346</v>
      </c>
      <c r="G85" s="57">
        <v>72</v>
      </c>
      <c r="H85" s="57">
        <v>2159</v>
      </c>
      <c r="I85" s="57">
        <v>1448</v>
      </c>
      <c r="J85" s="57">
        <v>1568</v>
      </c>
      <c r="K85" s="57" t="s">
        <v>346</v>
      </c>
      <c r="L85" s="57" t="s">
        <v>346</v>
      </c>
      <c r="M85" s="57" t="s">
        <v>346</v>
      </c>
      <c r="N85" s="57">
        <v>0</v>
      </c>
      <c r="O85" s="57">
        <v>749</v>
      </c>
      <c r="P85" s="57" t="s">
        <v>346</v>
      </c>
      <c r="Q85" s="57" t="s">
        <v>346</v>
      </c>
      <c r="R85" s="57">
        <v>1568</v>
      </c>
      <c r="Y85" s="68">
        <f t="shared" si="11"/>
        <v>1481</v>
      </c>
      <c r="Z85" s="72">
        <f t="shared" si="8"/>
        <v>1.2143089210914428E-3</v>
      </c>
      <c r="AA85" s="71">
        <f t="shared" si="12"/>
        <v>1.3784658403211275E-3</v>
      </c>
      <c r="AB85" s="72">
        <f t="shared" si="13"/>
        <v>2.841655873746822E-2</v>
      </c>
      <c r="AC85" s="68">
        <f t="shared" si="14"/>
        <v>52117.5</v>
      </c>
      <c r="AD85" s="72">
        <f t="shared" si="15"/>
        <v>4.2732441049954939E-2</v>
      </c>
    </row>
    <row r="86" spans="1:30" x14ac:dyDescent="0.25">
      <c r="A86" s="60">
        <v>41722</v>
      </c>
      <c r="B86">
        <f t="shared" si="9"/>
        <v>2014</v>
      </c>
      <c r="C86">
        <f t="shared" si="10"/>
        <v>3</v>
      </c>
      <c r="D86" s="57" t="s">
        <v>346</v>
      </c>
      <c r="E86" s="57" t="s">
        <v>346</v>
      </c>
      <c r="F86" s="57" t="s">
        <v>346</v>
      </c>
      <c r="G86" s="57">
        <v>47</v>
      </c>
      <c r="H86" s="57">
        <v>2136</v>
      </c>
      <c r="I86" s="57">
        <v>1535</v>
      </c>
      <c r="J86" s="57">
        <v>1751</v>
      </c>
      <c r="K86" s="57" t="s">
        <v>346</v>
      </c>
      <c r="L86" s="57" t="s">
        <v>346</v>
      </c>
      <c r="M86" s="57" t="s">
        <v>346</v>
      </c>
      <c r="N86" s="57">
        <v>0</v>
      </c>
      <c r="O86" s="57">
        <v>890</v>
      </c>
      <c r="P86" s="57" t="s">
        <v>346</v>
      </c>
      <c r="Q86" s="57" t="s">
        <v>346</v>
      </c>
      <c r="R86" s="57">
        <v>1751</v>
      </c>
      <c r="Y86" s="68">
        <f t="shared" si="11"/>
        <v>1578</v>
      </c>
      <c r="Z86" s="72">
        <f t="shared" si="8"/>
        <v>1.2938416458354468E-3</v>
      </c>
      <c r="AA86" s="71">
        <f t="shared" si="12"/>
        <v>1.3784658403211275E-3</v>
      </c>
      <c r="AB86" s="72">
        <f t="shared" si="13"/>
        <v>3.0277737804000577E-2</v>
      </c>
      <c r="AC86" s="68">
        <f t="shared" si="14"/>
        <v>52117.5</v>
      </c>
      <c r="AD86" s="72">
        <f t="shared" si="15"/>
        <v>4.2732441049954939E-2</v>
      </c>
    </row>
    <row r="87" spans="1:30" x14ac:dyDescent="0.25">
      <c r="A87" s="60">
        <v>41723</v>
      </c>
      <c r="B87">
        <f t="shared" si="9"/>
        <v>2014</v>
      </c>
      <c r="C87">
        <f t="shared" si="10"/>
        <v>3</v>
      </c>
      <c r="D87" s="57" t="s">
        <v>346</v>
      </c>
      <c r="E87" s="57" t="s">
        <v>346</v>
      </c>
      <c r="F87" s="57" t="s">
        <v>346</v>
      </c>
      <c r="G87" s="57">
        <v>51</v>
      </c>
      <c r="H87" s="57">
        <v>2100</v>
      </c>
      <c r="I87" s="57">
        <v>1543</v>
      </c>
      <c r="J87" s="57">
        <v>1657</v>
      </c>
      <c r="K87" s="57" t="s">
        <v>346</v>
      </c>
      <c r="L87" s="57" t="s">
        <v>346</v>
      </c>
      <c r="M87" s="57" t="s">
        <v>346</v>
      </c>
      <c r="N87" s="57">
        <v>0</v>
      </c>
      <c r="O87" s="57">
        <v>831</v>
      </c>
      <c r="P87" s="57" t="s">
        <v>346</v>
      </c>
      <c r="Q87" s="57" t="s">
        <v>346</v>
      </c>
      <c r="R87" s="57">
        <v>1657</v>
      </c>
      <c r="Y87" s="68">
        <f t="shared" si="11"/>
        <v>1532.75</v>
      </c>
      <c r="Z87" s="72">
        <f t="shared" si="8"/>
        <v>1.2567400397048675E-3</v>
      </c>
      <c r="AA87" s="71">
        <f t="shared" si="12"/>
        <v>1.3784658403211275E-3</v>
      </c>
      <c r="AB87" s="72">
        <f t="shared" si="13"/>
        <v>2.940950736316976E-2</v>
      </c>
      <c r="AC87" s="68">
        <f t="shared" si="14"/>
        <v>52117.5</v>
      </c>
      <c r="AD87" s="72">
        <f t="shared" si="15"/>
        <v>4.2732441049954939E-2</v>
      </c>
    </row>
    <row r="88" spans="1:30" x14ac:dyDescent="0.25">
      <c r="A88" s="60">
        <v>41724</v>
      </c>
      <c r="B88">
        <f t="shared" si="9"/>
        <v>2014</v>
      </c>
      <c r="C88">
        <f t="shared" si="10"/>
        <v>3</v>
      </c>
      <c r="D88" s="57" t="s">
        <v>346</v>
      </c>
      <c r="E88" s="57" t="s">
        <v>346</v>
      </c>
      <c r="F88" s="57" t="s">
        <v>346</v>
      </c>
      <c r="G88" s="57">
        <v>40</v>
      </c>
      <c r="H88" s="57">
        <v>1988</v>
      </c>
      <c r="I88" s="57">
        <v>1426</v>
      </c>
      <c r="J88" s="57">
        <v>1575</v>
      </c>
      <c r="K88" s="57" t="s">
        <v>346</v>
      </c>
      <c r="L88" s="57" t="s">
        <v>346</v>
      </c>
      <c r="M88" s="57" t="s">
        <v>346</v>
      </c>
      <c r="N88" s="57">
        <v>0</v>
      </c>
      <c r="O88" s="57">
        <v>783</v>
      </c>
      <c r="P88" s="57" t="s">
        <v>346</v>
      </c>
      <c r="Q88" s="57" t="s">
        <v>346</v>
      </c>
      <c r="R88" s="57">
        <v>1575</v>
      </c>
      <c r="Y88" s="68">
        <f t="shared" si="11"/>
        <v>1443</v>
      </c>
      <c r="Z88" s="72">
        <f t="shared" si="8"/>
        <v>1.1831517711917297E-3</v>
      </c>
      <c r="AA88" s="71">
        <f t="shared" si="12"/>
        <v>1.3784658403211275E-3</v>
      </c>
      <c r="AB88" s="72">
        <f t="shared" si="13"/>
        <v>2.7687437041300906E-2</v>
      </c>
      <c r="AC88" s="68">
        <f t="shared" si="14"/>
        <v>52117.5</v>
      </c>
      <c r="AD88" s="72">
        <f t="shared" si="15"/>
        <v>4.2732441049954939E-2</v>
      </c>
    </row>
    <row r="89" spans="1:30" x14ac:dyDescent="0.25">
      <c r="A89" s="60">
        <v>41725</v>
      </c>
      <c r="B89">
        <f t="shared" si="9"/>
        <v>2014</v>
      </c>
      <c r="C89">
        <f t="shared" si="10"/>
        <v>3</v>
      </c>
      <c r="D89" s="57" t="s">
        <v>346</v>
      </c>
      <c r="E89" s="57" t="s">
        <v>346</v>
      </c>
      <c r="F89" s="57" t="s">
        <v>346</v>
      </c>
      <c r="G89" s="57">
        <v>59</v>
      </c>
      <c r="H89" s="57">
        <v>2665</v>
      </c>
      <c r="I89" s="57">
        <v>1969</v>
      </c>
      <c r="J89" s="57">
        <v>2096</v>
      </c>
      <c r="K89" s="57" t="s">
        <v>346</v>
      </c>
      <c r="L89" s="57" t="s">
        <v>346</v>
      </c>
      <c r="M89" s="57" t="s">
        <v>346</v>
      </c>
      <c r="N89" s="57">
        <v>0</v>
      </c>
      <c r="O89" s="57">
        <v>1092</v>
      </c>
      <c r="P89" s="57" t="s">
        <v>346</v>
      </c>
      <c r="Q89" s="57" t="s">
        <v>346</v>
      </c>
      <c r="R89" s="57">
        <v>2096</v>
      </c>
      <c r="Y89" s="68">
        <f t="shared" si="11"/>
        <v>1955.5</v>
      </c>
      <c r="Z89" s="72">
        <f t="shared" si="8"/>
        <v>1.6033633323391738E-3</v>
      </c>
      <c r="AA89" s="71">
        <f t="shared" si="12"/>
        <v>1.3784658403211275E-3</v>
      </c>
      <c r="AB89" s="72">
        <f t="shared" si="13"/>
        <v>3.7520986233031128E-2</v>
      </c>
      <c r="AC89" s="68">
        <f t="shared" si="14"/>
        <v>52117.500000000007</v>
      </c>
      <c r="AD89" s="72">
        <f t="shared" si="15"/>
        <v>4.2732441049954946E-2</v>
      </c>
    </row>
    <row r="90" spans="1:30" x14ac:dyDescent="0.25">
      <c r="A90" s="60">
        <v>41726</v>
      </c>
      <c r="B90">
        <f t="shared" si="9"/>
        <v>2014</v>
      </c>
      <c r="C90">
        <f t="shared" si="10"/>
        <v>3</v>
      </c>
      <c r="D90" s="57" t="s">
        <v>346</v>
      </c>
      <c r="E90" s="57" t="s">
        <v>346</v>
      </c>
      <c r="F90" s="57" t="s">
        <v>346</v>
      </c>
      <c r="G90" s="57">
        <v>56</v>
      </c>
      <c r="H90" s="57">
        <v>2507</v>
      </c>
      <c r="I90" s="57">
        <v>1841</v>
      </c>
      <c r="J90" s="57">
        <v>1889</v>
      </c>
      <c r="K90" s="57" t="s">
        <v>346</v>
      </c>
      <c r="L90" s="57" t="s">
        <v>346</v>
      </c>
      <c r="M90" s="57" t="s">
        <v>346</v>
      </c>
      <c r="N90" s="57">
        <v>0</v>
      </c>
      <c r="O90" s="57">
        <v>1110</v>
      </c>
      <c r="P90" s="57" t="s">
        <v>346</v>
      </c>
      <c r="Q90" s="57" t="s">
        <v>346</v>
      </c>
      <c r="R90" s="57">
        <v>1889</v>
      </c>
      <c r="Y90" s="68">
        <f t="shared" si="11"/>
        <v>1836.75</v>
      </c>
      <c r="Z90" s="72">
        <f t="shared" si="8"/>
        <v>1.5059972389025707E-3</v>
      </c>
      <c r="AA90" s="71">
        <f t="shared" si="12"/>
        <v>1.3784658403211275E-3</v>
      </c>
      <c r="AB90" s="72">
        <f t="shared" si="13"/>
        <v>3.5242480932508272E-2</v>
      </c>
      <c r="AC90" s="68">
        <f t="shared" si="14"/>
        <v>52117.500000000007</v>
      </c>
      <c r="AD90" s="72">
        <f t="shared" si="15"/>
        <v>4.2732441049954946E-2</v>
      </c>
    </row>
    <row r="91" spans="1:30" x14ac:dyDescent="0.25">
      <c r="A91" s="60">
        <v>41727</v>
      </c>
      <c r="B91">
        <f t="shared" si="9"/>
        <v>2014</v>
      </c>
      <c r="C91">
        <f t="shared" si="10"/>
        <v>3</v>
      </c>
      <c r="D91" s="57" t="s">
        <v>346</v>
      </c>
      <c r="E91" s="57" t="s">
        <v>346</v>
      </c>
      <c r="F91" s="57" t="s">
        <v>346</v>
      </c>
      <c r="G91" s="57">
        <v>40</v>
      </c>
      <c r="H91" s="57">
        <v>892</v>
      </c>
      <c r="I91" s="57">
        <v>962</v>
      </c>
      <c r="J91" s="57">
        <v>720</v>
      </c>
      <c r="K91" s="57" t="s">
        <v>346</v>
      </c>
      <c r="L91" s="57" t="s">
        <v>346</v>
      </c>
      <c r="M91" s="57" t="s">
        <v>346</v>
      </c>
      <c r="N91" s="57">
        <v>0</v>
      </c>
      <c r="O91" s="57">
        <v>407</v>
      </c>
      <c r="P91" s="57" t="s">
        <v>346</v>
      </c>
      <c r="Q91" s="57" t="s">
        <v>346</v>
      </c>
      <c r="R91" s="57">
        <v>720</v>
      </c>
      <c r="Y91" s="68">
        <f t="shared" si="11"/>
        <v>745.25</v>
      </c>
      <c r="Z91" s="72">
        <f t="shared" si="8"/>
        <v>6.110491042831855E-4</v>
      </c>
      <c r="AA91" s="71">
        <f t="shared" si="12"/>
        <v>1.3784658403211275E-3</v>
      </c>
      <c r="AB91" s="72">
        <f t="shared" si="13"/>
        <v>1.4299419580755025E-2</v>
      </c>
      <c r="AC91" s="68">
        <f t="shared" si="14"/>
        <v>52117.5</v>
      </c>
      <c r="AD91" s="72">
        <f t="shared" si="15"/>
        <v>4.2732441049954939E-2</v>
      </c>
    </row>
    <row r="92" spans="1:30" x14ac:dyDescent="0.25">
      <c r="A92" s="60">
        <v>41728</v>
      </c>
      <c r="B92">
        <f t="shared" si="9"/>
        <v>2014</v>
      </c>
      <c r="C92">
        <f t="shared" si="10"/>
        <v>3</v>
      </c>
      <c r="D92" s="57" t="s">
        <v>346</v>
      </c>
      <c r="E92" s="57" t="s">
        <v>346</v>
      </c>
      <c r="F92" s="57" t="s">
        <v>346</v>
      </c>
      <c r="G92" s="57">
        <v>42</v>
      </c>
      <c r="H92" s="57">
        <v>934</v>
      </c>
      <c r="I92" s="57">
        <v>688</v>
      </c>
      <c r="J92" s="57">
        <v>659</v>
      </c>
      <c r="K92" s="57" t="s">
        <v>346</v>
      </c>
      <c r="L92" s="57" t="s">
        <v>346</v>
      </c>
      <c r="M92" s="57" t="s">
        <v>346</v>
      </c>
      <c r="N92" s="57">
        <v>0</v>
      </c>
      <c r="O92" s="57">
        <v>347</v>
      </c>
      <c r="P92" s="57" t="s">
        <v>346</v>
      </c>
      <c r="Q92" s="57" t="s">
        <v>346</v>
      </c>
      <c r="R92" s="57">
        <v>659</v>
      </c>
      <c r="Y92" s="68">
        <f t="shared" si="11"/>
        <v>657</v>
      </c>
      <c r="Z92" s="72">
        <f t="shared" si="8"/>
        <v>5.3869072326608904E-4</v>
      </c>
      <c r="AA92" s="71">
        <f t="shared" si="12"/>
        <v>1.3784658403211275E-3</v>
      </c>
      <c r="AB92" s="72">
        <f t="shared" si="13"/>
        <v>1.2606130378471723E-2</v>
      </c>
      <c r="AC92" s="68">
        <f t="shared" si="14"/>
        <v>52117.5</v>
      </c>
      <c r="AD92" s="72">
        <f t="shared" si="15"/>
        <v>4.2732441049954939E-2</v>
      </c>
    </row>
    <row r="93" spans="1:30" x14ac:dyDescent="0.25">
      <c r="A93" s="60">
        <v>41729</v>
      </c>
      <c r="B93">
        <f t="shared" si="9"/>
        <v>2014</v>
      </c>
      <c r="C93">
        <f t="shared" si="10"/>
        <v>3</v>
      </c>
      <c r="D93" s="57" t="s">
        <v>346</v>
      </c>
      <c r="E93" s="57" t="s">
        <v>346</v>
      </c>
      <c r="F93" s="57" t="s">
        <v>346</v>
      </c>
      <c r="G93" s="57">
        <v>78</v>
      </c>
      <c r="H93" s="57">
        <v>2388</v>
      </c>
      <c r="I93" s="57">
        <v>1596</v>
      </c>
      <c r="J93" s="57">
        <v>1858</v>
      </c>
      <c r="K93" s="57" t="s">
        <v>346</v>
      </c>
      <c r="L93" s="57" t="s">
        <v>346</v>
      </c>
      <c r="M93" s="57" t="s">
        <v>346</v>
      </c>
      <c r="N93" s="57">
        <v>0</v>
      </c>
      <c r="O93" s="57">
        <v>952</v>
      </c>
      <c r="P93" s="57" t="s">
        <v>346</v>
      </c>
      <c r="Q93" s="57" t="s">
        <v>346</v>
      </c>
      <c r="R93" s="57">
        <v>1858</v>
      </c>
      <c r="Y93" s="68">
        <f t="shared" si="11"/>
        <v>1698.5</v>
      </c>
      <c r="Z93" s="72">
        <f t="shared" si="8"/>
        <v>1.392642608017431E-3</v>
      </c>
      <c r="AA93" s="71">
        <f t="shared" si="12"/>
        <v>1.3784658403211275E-3</v>
      </c>
      <c r="AB93" s="72">
        <f t="shared" si="13"/>
        <v>3.2589821077373245E-2</v>
      </c>
      <c r="AC93" s="68">
        <f t="shared" si="14"/>
        <v>52117.5</v>
      </c>
      <c r="AD93" s="72">
        <f t="shared" si="15"/>
        <v>4.2732441049954939E-2</v>
      </c>
    </row>
    <row r="94" spans="1:30" x14ac:dyDescent="0.25">
      <c r="A94" s="60">
        <v>41730</v>
      </c>
      <c r="B94">
        <f t="shared" si="9"/>
        <v>2014</v>
      </c>
      <c r="C94">
        <f t="shared" si="10"/>
        <v>4</v>
      </c>
      <c r="D94" s="57" t="s">
        <v>346</v>
      </c>
      <c r="E94" s="57" t="s">
        <v>346</v>
      </c>
      <c r="F94" s="57" t="s">
        <v>346</v>
      </c>
      <c r="G94" s="57">
        <v>125</v>
      </c>
      <c r="H94" s="57">
        <v>5108</v>
      </c>
      <c r="I94" s="57">
        <v>3457</v>
      </c>
      <c r="J94" s="57">
        <v>4368</v>
      </c>
      <c r="K94" s="57" t="s">
        <v>346</v>
      </c>
      <c r="L94" s="57" t="s">
        <v>346</v>
      </c>
      <c r="M94" s="57" t="s">
        <v>346</v>
      </c>
      <c r="N94" s="57">
        <v>0</v>
      </c>
      <c r="O94" s="57">
        <v>2375</v>
      </c>
      <c r="P94" s="57" t="s">
        <v>346</v>
      </c>
      <c r="Q94" s="57" t="s">
        <v>346</v>
      </c>
      <c r="R94" s="57">
        <v>4368</v>
      </c>
      <c r="Y94" s="68">
        <f t="shared" si="11"/>
        <v>3827</v>
      </c>
      <c r="Z94" s="72">
        <f t="shared" si="8"/>
        <v>3.1378529649000344E-3</v>
      </c>
      <c r="AA94" s="71">
        <f t="shared" si="12"/>
        <v>2.7035181956730505E-3</v>
      </c>
      <c r="AB94" s="72">
        <f t="shared" si="13"/>
        <v>3.8688512989261334E-2</v>
      </c>
      <c r="AC94" s="68">
        <f t="shared" si="14"/>
        <v>98918.25</v>
      </c>
      <c r="AD94" s="72">
        <f t="shared" si="15"/>
        <v>8.1105545870191489E-2</v>
      </c>
    </row>
    <row r="95" spans="1:30" x14ac:dyDescent="0.25">
      <c r="A95" s="60">
        <v>41731</v>
      </c>
      <c r="B95">
        <f t="shared" si="9"/>
        <v>2014</v>
      </c>
      <c r="C95">
        <f t="shared" si="10"/>
        <v>4</v>
      </c>
      <c r="D95" s="57" t="s">
        <v>346</v>
      </c>
      <c r="E95" s="57" t="s">
        <v>346</v>
      </c>
      <c r="F95" s="57" t="s">
        <v>346</v>
      </c>
      <c r="G95" s="57">
        <v>102</v>
      </c>
      <c r="H95" s="57">
        <v>4294</v>
      </c>
      <c r="I95" s="57">
        <v>3024</v>
      </c>
      <c r="J95" s="57">
        <v>3592</v>
      </c>
      <c r="K95" s="57" t="s">
        <v>346</v>
      </c>
      <c r="L95" s="57" t="s">
        <v>346</v>
      </c>
      <c r="M95" s="57" t="s">
        <v>346</v>
      </c>
      <c r="N95" s="57">
        <v>0</v>
      </c>
      <c r="O95" s="57">
        <v>1954</v>
      </c>
      <c r="P95" s="57" t="s">
        <v>346</v>
      </c>
      <c r="Q95" s="57" t="s">
        <v>346</v>
      </c>
      <c r="R95" s="57">
        <v>3592</v>
      </c>
      <c r="Y95" s="68">
        <f t="shared" si="11"/>
        <v>3216</v>
      </c>
      <c r="Z95" s="72">
        <f t="shared" si="8"/>
        <v>2.6368787915125452E-3</v>
      </c>
      <c r="AA95" s="71">
        <f t="shared" si="12"/>
        <v>2.7035181956730505E-3</v>
      </c>
      <c r="AB95" s="72">
        <f t="shared" si="13"/>
        <v>3.2511695263513052E-2</v>
      </c>
      <c r="AC95" s="68">
        <f t="shared" si="14"/>
        <v>98918.25</v>
      </c>
      <c r="AD95" s="72">
        <f t="shared" si="15"/>
        <v>8.1105545870191489E-2</v>
      </c>
    </row>
    <row r="96" spans="1:30" x14ac:dyDescent="0.25">
      <c r="A96" s="60">
        <v>41732</v>
      </c>
      <c r="B96">
        <f t="shared" si="9"/>
        <v>2014</v>
      </c>
      <c r="C96">
        <f t="shared" si="10"/>
        <v>4</v>
      </c>
      <c r="D96" s="57" t="s">
        <v>346</v>
      </c>
      <c r="E96" s="57" t="s">
        <v>346</v>
      </c>
      <c r="F96" s="57" t="s">
        <v>346</v>
      </c>
      <c r="G96" s="57">
        <v>106</v>
      </c>
      <c r="H96" s="57">
        <v>5203</v>
      </c>
      <c r="I96" s="57">
        <v>3418</v>
      </c>
      <c r="J96" s="57">
        <v>4734</v>
      </c>
      <c r="K96" s="57" t="s">
        <v>346</v>
      </c>
      <c r="L96" s="57" t="s">
        <v>346</v>
      </c>
      <c r="M96" s="57" t="s">
        <v>346</v>
      </c>
      <c r="N96" s="57">
        <v>0</v>
      </c>
      <c r="O96" s="57">
        <v>2337</v>
      </c>
      <c r="P96" s="57" t="s">
        <v>346</v>
      </c>
      <c r="Q96" s="57" t="s">
        <v>346</v>
      </c>
      <c r="R96" s="57">
        <v>4734</v>
      </c>
      <c r="Y96" s="68">
        <f t="shared" si="11"/>
        <v>3923</v>
      </c>
      <c r="Z96" s="72">
        <f t="shared" si="8"/>
        <v>3.2165657646466778E-3</v>
      </c>
      <c r="AA96" s="71">
        <f t="shared" si="12"/>
        <v>2.7035181956730505E-3</v>
      </c>
      <c r="AB96" s="72">
        <f t="shared" si="13"/>
        <v>3.9659011355336352E-2</v>
      </c>
      <c r="AC96" s="68">
        <f t="shared" si="14"/>
        <v>98918.25</v>
      </c>
      <c r="AD96" s="72">
        <f t="shared" si="15"/>
        <v>8.1105545870191489E-2</v>
      </c>
    </row>
    <row r="97" spans="1:30" x14ac:dyDescent="0.25">
      <c r="A97" s="60">
        <v>41733</v>
      </c>
      <c r="B97">
        <f t="shared" si="9"/>
        <v>2014</v>
      </c>
      <c r="C97">
        <f t="shared" si="10"/>
        <v>4</v>
      </c>
      <c r="D97" s="57" t="s">
        <v>346</v>
      </c>
      <c r="E97" s="57" t="s">
        <v>346</v>
      </c>
      <c r="F97" s="57" t="s">
        <v>346</v>
      </c>
      <c r="G97" s="57">
        <v>40</v>
      </c>
      <c r="H97" s="57">
        <v>1679</v>
      </c>
      <c r="I97" s="57">
        <v>1442</v>
      </c>
      <c r="J97" s="57">
        <v>1327</v>
      </c>
      <c r="K97" s="57" t="s">
        <v>346</v>
      </c>
      <c r="L97" s="57" t="s">
        <v>346</v>
      </c>
      <c r="M97" s="57" t="s">
        <v>346</v>
      </c>
      <c r="N97" s="57">
        <v>0</v>
      </c>
      <c r="O97" s="57">
        <v>663</v>
      </c>
      <c r="P97" s="57" t="s">
        <v>346</v>
      </c>
      <c r="Q97" s="57" t="s">
        <v>346</v>
      </c>
      <c r="R97" s="57">
        <v>1327</v>
      </c>
      <c r="Y97" s="68">
        <f t="shared" si="11"/>
        <v>1277.75</v>
      </c>
      <c r="Z97" s="72">
        <f t="shared" si="8"/>
        <v>1.0476591653778467E-3</v>
      </c>
      <c r="AA97" s="71">
        <f t="shared" si="12"/>
        <v>2.7035181956730505E-3</v>
      </c>
      <c r="AB97" s="72">
        <f t="shared" si="13"/>
        <v>1.291723215887867E-2</v>
      </c>
      <c r="AC97" s="68">
        <f t="shared" si="14"/>
        <v>98918.25</v>
      </c>
      <c r="AD97" s="72">
        <f t="shared" si="15"/>
        <v>8.1105545870191489E-2</v>
      </c>
    </row>
    <row r="98" spans="1:30" x14ac:dyDescent="0.25">
      <c r="A98" s="60">
        <v>41734</v>
      </c>
      <c r="B98">
        <f t="shared" si="9"/>
        <v>2014</v>
      </c>
      <c r="C98">
        <f t="shared" si="10"/>
        <v>4</v>
      </c>
      <c r="D98" s="57" t="s">
        <v>346</v>
      </c>
      <c r="E98" s="57" t="s">
        <v>346</v>
      </c>
      <c r="F98" s="57" t="s">
        <v>346</v>
      </c>
      <c r="G98" s="57">
        <v>107</v>
      </c>
      <c r="H98" s="57">
        <v>4014</v>
      </c>
      <c r="I98" s="57">
        <v>2713</v>
      </c>
      <c r="J98" s="57">
        <v>2850</v>
      </c>
      <c r="K98" s="57" t="s">
        <v>346</v>
      </c>
      <c r="L98" s="57" t="s">
        <v>346</v>
      </c>
      <c r="M98" s="57" t="s">
        <v>346</v>
      </c>
      <c r="N98" s="57">
        <v>0</v>
      </c>
      <c r="O98" s="57">
        <v>1620</v>
      </c>
      <c r="P98" s="57" t="s">
        <v>346</v>
      </c>
      <c r="Q98" s="57" t="s">
        <v>346</v>
      </c>
      <c r="R98" s="57">
        <v>2850</v>
      </c>
      <c r="Y98" s="68">
        <f t="shared" si="11"/>
        <v>2799.25</v>
      </c>
      <c r="Z98" s="72">
        <f t="shared" si="8"/>
        <v>2.2951750488624046E-3</v>
      </c>
      <c r="AA98" s="71">
        <f t="shared" si="12"/>
        <v>2.7035181956730505E-3</v>
      </c>
      <c r="AB98" s="72">
        <f t="shared" si="13"/>
        <v>2.8298620325369686E-2</v>
      </c>
      <c r="AC98" s="68">
        <f t="shared" si="14"/>
        <v>98918.25</v>
      </c>
      <c r="AD98" s="72">
        <f t="shared" si="15"/>
        <v>8.1105545870191489E-2</v>
      </c>
    </row>
    <row r="99" spans="1:30" x14ac:dyDescent="0.25">
      <c r="A99" s="60">
        <v>41735</v>
      </c>
      <c r="B99">
        <f t="shared" si="9"/>
        <v>2014</v>
      </c>
      <c r="C99">
        <f t="shared" si="10"/>
        <v>4</v>
      </c>
      <c r="D99" s="57" t="s">
        <v>346</v>
      </c>
      <c r="E99" s="57" t="s">
        <v>346</v>
      </c>
      <c r="F99" s="57" t="s">
        <v>346</v>
      </c>
      <c r="G99" s="57">
        <v>112</v>
      </c>
      <c r="H99" s="57">
        <v>4201</v>
      </c>
      <c r="I99" s="57">
        <v>2788</v>
      </c>
      <c r="J99" s="57">
        <v>3127</v>
      </c>
      <c r="K99" s="57" t="s">
        <v>346</v>
      </c>
      <c r="L99" s="57" t="s">
        <v>346</v>
      </c>
      <c r="M99" s="57" t="s">
        <v>346</v>
      </c>
      <c r="N99" s="57">
        <v>0</v>
      </c>
      <c r="O99" s="57">
        <v>2119</v>
      </c>
      <c r="P99" s="57" t="s">
        <v>346</v>
      </c>
      <c r="Q99" s="57" t="s">
        <v>346</v>
      </c>
      <c r="R99" s="57">
        <v>3127</v>
      </c>
      <c r="Y99" s="68">
        <f t="shared" si="11"/>
        <v>3058.75</v>
      </c>
      <c r="Z99" s="72">
        <f t="shared" si="8"/>
        <v>2.5079455856775491E-3</v>
      </c>
      <c r="AA99" s="71">
        <f t="shared" si="12"/>
        <v>2.7035181956730505E-3</v>
      </c>
      <c r="AB99" s="72">
        <f t="shared" si="13"/>
        <v>3.0921998721166216E-2</v>
      </c>
      <c r="AC99" s="68">
        <f t="shared" si="14"/>
        <v>98918.25</v>
      </c>
      <c r="AD99" s="72">
        <f t="shared" si="15"/>
        <v>8.1105545870191489E-2</v>
      </c>
    </row>
    <row r="100" spans="1:30" x14ac:dyDescent="0.25">
      <c r="A100" s="60">
        <v>41736</v>
      </c>
      <c r="B100">
        <f t="shared" si="9"/>
        <v>2014</v>
      </c>
      <c r="C100">
        <f t="shared" si="10"/>
        <v>4</v>
      </c>
      <c r="D100" s="57" t="s">
        <v>346</v>
      </c>
      <c r="E100" s="57" t="s">
        <v>346</v>
      </c>
      <c r="F100" s="57" t="s">
        <v>346</v>
      </c>
      <c r="G100" s="57">
        <v>72</v>
      </c>
      <c r="H100" s="57">
        <v>2673</v>
      </c>
      <c r="I100" s="57">
        <v>2165</v>
      </c>
      <c r="J100" s="57">
        <v>2257</v>
      </c>
      <c r="K100" s="57" t="s">
        <v>346</v>
      </c>
      <c r="L100" s="57" t="s">
        <v>346</v>
      </c>
      <c r="M100" s="57" t="s">
        <v>346</v>
      </c>
      <c r="N100" s="57">
        <v>0</v>
      </c>
      <c r="O100" s="57">
        <v>1234</v>
      </c>
      <c r="P100" s="57" t="s">
        <v>346</v>
      </c>
      <c r="Q100" s="57" t="s">
        <v>346</v>
      </c>
      <c r="R100" s="57">
        <v>2257</v>
      </c>
      <c r="Y100" s="68">
        <f t="shared" si="11"/>
        <v>2082.25</v>
      </c>
      <c r="Z100" s="72">
        <f t="shared" si="8"/>
        <v>1.7072888257546634E-3</v>
      </c>
      <c r="AA100" s="71">
        <f t="shared" si="12"/>
        <v>2.7035181956730505E-3</v>
      </c>
      <c r="AB100" s="72">
        <f t="shared" si="13"/>
        <v>2.1050210653746907E-2</v>
      </c>
      <c r="AC100" s="68">
        <f t="shared" si="14"/>
        <v>98918.25</v>
      </c>
      <c r="AD100" s="72">
        <f t="shared" si="15"/>
        <v>8.1105545870191489E-2</v>
      </c>
    </row>
    <row r="101" spans="1:30" x14ac:dyDescent="0.25">
      <c r="A101" s="60">
        <v>41737</v>
      </c>
      <c r="B101">
        <f t="shared" si="9"/>
        <v>2014</v>
      </c>
      <c r="C101">
        <f t="shared" si="10"/>
        <v>4</v>
      </c>
      <c r="D101" s="57" t="s">
        <v>346</v>
      </c>
      <c r="E101" s="57" t="s">
        <v>346</v>
      </c>
      <c r="F101" s="57" t="s">
        <v>346</v>
      </c>
      <c r="G101" s="57">
        <v>94</v>
      </c>
      <c r="H101" s="57">
        <v>3618</v>
      </c>
      <c r="I101" s="57">
        <v>2411</v>
      </c>
      <c r="J101" s="57">
        <v>3079</v>
      </c>
      <c r="K101" s="57" t="s">
        <v>346</v>
      </c>
      <c r="L101" s="57" t="s">
        <v>346</v>
      </c>
      <c r="M101" s="57" t="s">
        <v>346</v>
      </c>
      <c r="N101" s="57">
        <v>0</v>
      </c>
      <c r="O101" s="57">
        <v>1585</v>
      </c>
      <c r="P101" s="57" t="s">
        <v>346</v>
      </c>
      <c r="Q101" s="57" t="s">
        <v>346</v>
      </c>
      <c r="R101" s="57">
        <v>3079</v>
      </c>
      <c r="Y101" s="68">
        <f t="shared" si="11"/>
        <v>2673.25</v>
      </c>
      <c r="Z101" s="72">
        <f t="shared" si="8"/>
        <v>2.1918644991949354E-3</v>
      </c>
      <c r="AA101" s="71">
        <f t="shared" si="12"/>
        <v>2.7035181956730505E-3</v>
      </c>
      <c r="AB101" s="72">
        <f t="shared" si="13"/>
        <v>2.7024841219896227E-2</v>
      </c>
      <c r="AC101" s="68">
        <f t="shared" si="14"/>
        <v>98918.25</v>
      </c>
      <c r="AD101" s="72">
        <f t="shared" si="15"/>
        <v>8.1105545870191489E-2</v>
      </c>
    </row>
    <row r="102" spans="1:30" x14ac:dyDescent="0.25">
      <c r="A102" s="60">
        <v>41738</v>
      </c>
      <c r="B102">
        <f t="shared" si="9"/>
        <v>2014</v>
      </c>
      <c r="C102">
        <f t="shared" si="10"/>
        <v>4</v>
      </c>
      <c r="D102" s="57" t="s">
        <v>346</v>
      </c>
      <c r="E102" s="57" t="s">
        <v>346</v>
      </c>
      <c r="F102" s="57" t="s">
        <v>346</v>
      </c>
      <c r="G102" s="57">
        <v>142</v>
      </c>
      <c r="H102" s="57">
        <v>5920</v>
      </c>
      <c r="I102" s="57">
        <v>3897</v>
      </c>
      <c r="J102" s="57">
        <v>5360</v>
      </c>
      <c r="K102" s="57" t="s">
        <v>346</v>
      </c>
      <c r="L102" s="57" t="s">
        <v>346</v>
      </c>
      <c r="M102" s="57" t="s">
        <v>346</v>
      </c>
      <c r="N102" s="57">
        <v>0</v>
      </c>
      <c r="O102" s="57">
        <v>2901</v>
      </c>
      <c r="P102" s="57" t="s">
        <v>346</v>
      </c>
      <c r="Q102" s="57" t="s">
        <v>346</v>
      </c>
      <c r="R102" s="57">
        <v>5360</v>
      </c>
      <c r="Y102" s="68">
        <f t="shared" si="11"/>
        <v>4519.5</v>
      </c>
      <c r="Z102" s="72">
        <f t="shared" si="8"/>
        <v>3.7056510255724343E-3</v>
      </c>
      <c r="AA102" s="71">
        <f t="shared" si="12"/>
        <v>2.7035181956730505E-3</v>
      </c>
      <c r="AB102" s="72">
        <f t="shared" si="13"/>
        <v>4.5689243390375389E-2</v>
      </c>
      <c r="AC102" s="68">
        <f t="shared" si="14"/>
        <v>98918.249999999985</v>
      </c>
      <c r="AD102" s="72">
        <f t="shared" si="15"/>
        <v>8.1105545870191476E-2</v>
      </c>
    </row>
    <row r="103" spans="1:30" x14ac:dyDescent="0.25">
      <c r="A103" s="60">
        <v>41739</v>
      </c>
      <c r="B103">
        <f t="shared" si="9"/>
        <v>2014</v>
      </c>
      <c r="C103">
        <f t="shared" si="10"/>
        <v>4</v>
      </c>
      <c r="D103" s="57" t="s">
        <v>346</v>
      </c>
      <c r="E103" s="57" t="s">
        <v>346</v>
      </c>
      <c r="F103" s="57" t="s">
        <v>346</v>
      </c>
      <c r="G103" s="57">
        <v>130</v>
      </c>
      <c r="H103" s="57">
        <v>5852</v>
      </c>
      <c r="I103" s="57">
        <v>3886</v>
      </c>
      <c r="J103" s="57">
        <v>5015</v>
      </c>
      <c r="K103" s="57" t="s">
        <v>346</v>
      </c>
      <c r="L103" s="57" t="s">
        <v>346</v>
      </c>
      <c r="M103" s="57" t="s">
        <v>346</v>
      </c>
      <c r="N103" s="57">
        <v>0</v>
      </c>
      <c r="O103" s="57">
        <v>2788</v>
      </c>
      <c r="P103" s="57" t="s">
        <v>346</v>
      </c>
      <c r="Q103" s="57" t="s">
        <v>346</v>
      </c>
      <c r="R103" s="57">
        <v>5015</v>
      </c>
      <c r="Y103" s="68">
        <f t="shared" si="11"/>
        <v>4385.25</v>
      </c>
      <c r="Z103" s="72">
        <f t="shared" si="8"/>
        <v>3.5955760946767379E-3</v>
      </c>
      <c r="AA103" s="71">
        <f t="shared" si="12"/>
        <v>2.7035181956730505E-3</v>
      </c>
      <c r="AB103" s="72">
        <f t="shared" si="13"/>
        <v>4.4332062081567356E-2</v>
      </c>
      <c r="AC103" s="68">
        <f t="shared" si="14"/>
        <v>98918.25</v>
      </c>
      <c r="AD103" s="72">
        <f t="shared" si="15"/>
        <v>8.1105545870191489E-2</v>
      </c>
    </row>
    <row r="104" spans="1:30" x14ac:dyDescent="0.25">
      <c r="A104" s="60">
        <v>41740</v>
      </c>
      <c r="B104">
        <f t="shared" si="9"/>
        <v>2014</v>
      </c>
      <c r="C104">
        <f t="shared" si="10"/>
        <v>4</v>
      </c>
      <c r="D104" s="57" t="s">
        <v>346</v>
      </c>
      <c r="E104" s="57" t="s">
        <v>346</v>
      </c>
      <c r="F104" s="57" t="s">
        <v>346</v>
      </c>
      <c r="G104" s="57">
        <v>116</v>
      </c>
      <c r="H104" s="57">
        <v>4459</v>
      </c>
      <c r="I104" s="57">
        <v>2908</v>
      </c>
      <c r="J104" s="57">
        <v>3296</v>
      </c>
      <c r="K104" s="57" t="s">
        <v>346</v>
      </c>
      <c r="L104" s="57" t="s">
        <v>346</v>
      </c>
      <c r="M104" s="57" t="s">
        <v>346</v>
      </c>
      <c r="N104" s="57">
        <v>0</v>
      </c>
      <c r="O104" s="57">
        <v>1927</v>
      </c>
      <c r="P104" s="57" t="s">
        <v>346</v>
      </c>
      <c r="Q104" s="57" t="s">
        <v>346</v>
      </c>
      <c r="R104" s="57">
        <v>3296</v>
      </c>
      <c r="Y104" s="68">
        <f t="shared" si="11"/>
        <v>3147.5</v>
      </c>
      <c r="Z104" s="72">
        <f t="shared" si="8"/>
        <v>2.5807139291933261E-3</v>
      </c>
      <c r="AA104" s="71">
        <f t="shared" si="12"/>
        <v>2.7035181956730505E-3</v>
      </c>
      <c r="AB104" s="72">
        <f t="shared" si="13"/>
        <v>3.1819204241886612E-2</v>
      </c>
      <c r="AC104" s="68">
        <f t="shared" si="14"/>
        <v>98918.249999999985</v>
      </c>
      <c r="AD104" s="72">
        <f t="shared" si="15"/>
        <v>8.1105545870191476E-2</v>
      </c>
    </row>
    <row r="105" spans="1:30" x14ac:dyDescent="0.25">
      <c r="A105" s="60">
        <v>41741</v>
      </c>
      <c r="B105">
        <f t="shared" si="9"/>
        <v>2014</v>
      </c>
      <c r="C105">
        <f t="shared" si="10"/>
        <v>4</v>
      </c>
      <c r="D105" s="57" t="s">
        <v>346</v>
      </c>
      <c r="E105" s="57" t="s">
        <v>346</v>
      </c>
      <c r="F105" s="57" t="s">
        <v>346</v>
      </c>
      <c r="G105" s="57">
        <v>183</v>
      </c>
      <c r="H105" s="57">
        <v>6112</v>
      </c>
      <c r="I105" s="57">
        <v>3961</v>
      </c>
      <c r="J105" s="57">
        <v>4298</v>
      </c>
      <c r="K105" s="57" t="s">
        <v>346</v>
      </c>
      <c r="L105" s="57" t="s">
        <v>346</v>
      </c>
      <c r="M105" s="57" t="s">
        <v>346</v>
      </c>
      <c r="N105" s="57">
        <v>0</v>
      </c>
      <c r="O105" s="57">
        <v>2883</v>
      </c>
      <c r="P105" s="57" t="s">
        <v>346</v>
      </c>
      <c r="Q105" s="57" t="s">
        <v>346</v>
      </c>
      <c r="R105" s="57">
        <v>4298</v>
      </c>
      <c r="Y105" s="68">
        <f t="shared" si="11"/>
        <v>4313.5</v>
      </c>
      <c r="Z105" s="72">
        <f t="shared" si="8"/>
        <v>3.5367464761160961E-3</v>
      </c>
      <c r="AA105" s="71">
        <f t="shared" si="12"/>
        <v>2.7035181956730505E-3</v>
      </c>
      <c r="AB105" s="72">
        <f t="shared" si="13"/>
        <v>4.3606715646506082E-2</v>
      </c>
      <c r="AC105" s="68">
        <f t="shared" si="14"/>
        <v>98918.25</v>
      </c>
      <c r="AD105" s="72">
        <f t="shared" si="15"/>
        <v>8.1105545870191489E-2</v>
      </c>
    </row>
    <row r="106" spans="1:30" x14ac:dyDescent="0.25">
      <c r="A106" s="60">
        <v>41742</v>
      </c>
      <c r="B106">
        <f t="shared" si="9"/>
        <v>2014</v>
      </c>
      <c r="C106">
        <f t="shared" si="10"/>
        <v>4</v>
      </c>
      <c r="D106" s="57" t="s">
        <v>346</v>
      </c>
      <c r="E106" s="57" t="s">
        <v>346</v>
      </c>
      <c r="F106" s="57" t="s">
        <v>346</v>
      </c>
      <c r="G106" s="57">
        <v>188</v>
      </c>
      <c r="H106" s="57">
        <v>5569</v>
      </c>
      <c r="I106" s="57">
        <v>3426</v>
      </c>
      <c r="J106" s="57">
        <v>4224</v>
      </c>
      <c r="K106" s="57" t="s">
        <v>346</v>
      </c>
      <c r="L106" s="57" t="s">
        <v>346</v>
      </c>
      <c r="M106" s="57" t="s">
        <v>346</v>
      </c>
      <c r="N106" s="57">
        <v>0</v>
      </c>
      <c r="O106" s="57">
        <v>2882</v>
      </c>
      <c r="P106" s="57" t="s">
        <v>346</v>
      </c>
      <c r="Q106" s="57" t="s">
        <v>346</v>
      </c>
      <c r="R106" s="57">
        <v>4224</v>
      </c>
      <c r="Y106" s="68">
        <f t="shared" si="11"/>
        <v>4025.25</v>
      </c>
      <c r="Z106" s="72">
        <f t="shared" si="8"/>
        <v>3.3004030956268263E-3</v>
      </c>
      <c r="AA106" s="71">
        <f t="shared" si="12"/>
        <v>2.7035181956730505E-3</v>
      </c>
      <c r="AB106" s="72">
        <f t="shared" si="13"/>
        <v>4.0692693208786046E-2</v>
      </c>
      <c r="AC106" s="68">
        <f t="shared" si="14"/>
        <v>98918.25</v>
      </c>
      <c r="AD106" s="72">
        <f t="shared" si="15"/>
        <v>8.1105545870191489E-2</v>
      </c>
    </row>
    <row r="107" spans="1:30" x14ac:dyDescent="0.25">
      <c r="A107" s="60">
        <v>41743</v>
      </c>
      <c r="B107">
        <f t="shared" si="9"/>
        <v>2014</v>
      </c>
      <c r="C107">
        <f t="shared" si="10"/>
        <v>4</v>
      </c>
      <c r="D107" s="57" t="s">
        <v>346</v>
      </c>
      <c r="E107" s="57" t="s">
        <v>346</v>
      </c>
      <c r="F107" s="57" t="s">
        <v>346</v>
      </c>
      <c r="G107" s="57">
        <v>168</v>
      </c>
      <c r="H107" s="57">
        <v>6710</v>
      </c>
      <c r="I107" s="57">
        <v>4185</v>
      </c>
      <c r="J107" s="57">
        <v>5378</v>
      </c>
      <c r="K107" s="57" t="s">
        <v>346</v>
      </c>
      <c r="L107" s="57" t="s">
        <v>346</v>
      </c>
      <c r="M107" s="57" t="s">
        <v>346</v>
      </c>
      <c r="N107" s="57">
        <v>0</v>
      </c>
      <c r="O107" s="57">
        <v>3327</v>
      </c>
      <c r="P107" s="57" t="s">
        <v>346</v>
      </c>
      <c r="Q107" s="57" t="s">
        <v>346</v>
      </c>
      <c r="R107" s="57">
        <v>5378</v>
      </c>
      <c r="Y107" s="68">
        <f t="shared" si="11"/>
        <v>4900</v>
      </c>
      <c r="Z107" s="72">
        <f t="shared" si="8"/>
        <v>4.0176324870682435E-3</v>
      </c>
      <c r="AA107" s="71">
        <f t="shared" si="12"/>
        <v>2.7035181956730505E-3</v>
      </c>
      <c r="AB107" s="72">
        <f t="shared" si="13"/>
        <v>4.953585410174563E-2</v>
      </c>
      <c r="AC107" s="68">
        <f t="shared" si="14"/>
        <v>98918.25</v>
      </c>
      <c r="AD107" s="72">
        <f t="shared" si="15"/>
        <v>8.1105545870191489E-2</v>
      </c>
    </row>
    <row r="108" spans="1:30" x14ac:dyDescent="0.25">
      <c r="A108" s="60">
        <v>41744</v>
      </c>
      <c r="B108">
        <f t="shared" si="9"/>
        <v>2014</v>
      </c>
      <c r="C108">
        <f t="shared" si="10"/>
        <v>4</v>
      </c>
      <c r="D108" s="57" t="s">
        <v>346</v>
      </c>
      <c r="E108" s="57" t="s">
        <v>346</v>
      </c>
      <c r="F108" s="57" t="s">
        <v>346</v>
      </c>
      <c r="G108" s="57">
        <v>44</v>
      </c>
      <c r="H108" s="57">
        <v>1439</v>
      </c>
      <c r="I108" s="57">
        <v>1154</v>
      </c>
      <c r="J108" s="57">
        <v>1116</v>
      </c>
      <c r="K108" s="57" t="s">
        <v>346</v>
      </c>
      <c r="L108" s="57" t="s">
        <v>346</v>
      </c>
      <c r="M108" s="57" t="s">
        <v>346</v>
      </c>
      <c r="N108" s="57">
        <v>0</v>
      </c>
      <c r="O108" s="57">
        <v>546</v>
      </c>
      <c r="P108" s="57" t="s">
        <v>346</v>
      </c>
      <c r="Q108" s="57" t="s">
        <v>346</v>
      </c>
      <c r="R108" s="57">
        <v>1116</v>
      </c>
      <c r="Y108" s="68">
        <f t="shared" si="11"/>
        <v>1063.75</v>
      </c>
      <c r="Z108" s="72">
        <f t="shared" si="8"/>
        <v>8.7219521594262129E-4</v>
      </c>
      <c r="AA108" s="71">
        <f t="shared" si="12"/>
        <v>2.7035181956730505E-3</v>
      </c>
      <c r="AB108" s="72">
        <f t="shared" si="13"/>
        <v>1.0753829551169779E-2</v>
      </c>
      <c r="AC108" s="68">
        <f t="shared" si="14"/>
        <v>98918.25</v>
      </c>
      <c r="AD108" s="72">
        <f t="shared" si="15"/>
        <v>8.1105545870191489E-2</v>
      </c>
    </row>
    <row r="109" spans="1:30" x14ac:dyDescent="0.25">
      <c r="A109" s="60">
        <v>41745</v>
      </c>
      <c r="B109">
        <f t="shared" si="9"/>
        <v>2014</v>
      </c>
      <c r="C109">
        <f t="shared" si="10"/>
        <v>4</v>
      </c>
      <c r="D109" s="57" t="s">
        <v>346</v>
      </c>
      <c r="E109" s="57" t="s">
        <v>346</v>
      </c>
      <c r="F109" s="57" t="s">
        <v>346</v>
      </c>
      <c r="G109" s="57">
        <v>99</v>
      </c>
      <c r="H109" s="57">
        <v>3524</v>
      </c>
      <c r="I109" s="57">
        <v>2376</v>
      </c>
      <c r="J109" s="57">
        <v>2784</v>
      </c>
      <c r="K109" s="57" t="s">
        <v>346</v>
      </c>
      <c r="L109" s="57" t="s">
        <v>346</v>
      </c>
      <c r="M109" s="57" t="s">
        <v>346</v>
      </c>
      <c r="N109" s="57">
        <v>0</v>
      </c>
      <c r="O109" s="57">
        <v>1495</v>
      </c>
      <c r="P109" s="57" t="s">
        <v>346</v>
      </c>
      <c r="Q109" s="57" t="s">
        <v>346</v>
      </c>
      <c r="R109" s="57">
        <v>2784</v>
      </c>
      <c r="Y109" s="68">
        <f t="shared" si="11"/>
        <v>2544.75</v>
      </c>
      <c r="Z109" s="72">
        <f t="shared" si="8"/>
        <v>2.0865041370340641E-3</v>
      </c>
      <c r="AA109" s="71">
        <f t="shared" si="12"/>
        <v>2.7035181956730505E-3</v>
      </c>
      <c r="AB109" s="72">
        <f t="shared" si="13"/>
        <v>2.5725788719472897E-2</v>
      </c>
      <c r="AC109" s="68">
        <f t="shared" si="14"/>
        <v>98918.25</v>
      </c>
      <c r="AD109" s="72">
        <f t="shared" si="15"/>
        <v>8.1105545870191489E-2</v>
      </c>
    </row>
    <row r="110" spans="1:30" x14ac:dyDescent="0.25">
      <c r="A110" s="60">
        <v>41746</v>
      </c>
      <c r="B110">
        <f t="shared" si="9"/>
        <v>2014</v>
      </c>
      <c r="C110">
        <f t="shared" si="10"/>
        <v>4</v>
      </c>
      <c r="D110" s="57" t="s">
        <v>346</v>
      </c>
      <c r="E110" s="57" t="s">
        <v>346</v>
      </c>
      <c r="F110" s="57" t="s">
        <v>346</v>
      </c>
      <c r="G110" s="57">
        <v>113</v>
      </c>
      <c r="H110" s="57">
        <v>4095</v>
      </c>
      <c r="I110" s="57">
        <v>2987</v>
      </c>
      <c r="J110" s="57">
        <v>3401</v>
      </c>
      <c r="K110" s="57" t="s">
        <v>346</v>
      </c>
      <c r="L110" s="57" t="s">
        <v>346</v>
      </c>
      <c r="M110" s="57" t="s">
        <v>346</v>
      </c>
      <c r="N110" s="57">
        <v>0</v>
      </c>
      <c r="O110" s="57">
        <v>1875</v>
      </c>
      <c r="P110" s="57" t="s">
        <v>346</v>
      </c>
      <c r="Q110" s="57" t="s">
        <v>346</v>
      </c>
      <c r="R110" s="57">
        <v>3401</v>
      </c>
      <c r="Y110" s="68">
        <f t="shared" si="11"/>
        <v>3089.5</v>
      </c>
      <c r="Z110" s="72">
        <f t="shared" si="8"/>
        <v>2.5331582793463956E-3</v>
      </c>
      <c r="AA110" s="71">
        <f t="shared" si="12"/>
        <v>2.7035181956730505E-3</v>
      </c>
      <c r="AB110" s="72">
        <f t="shared" si="13"/>
        <v>3.123286147904962E-2</v>
      </c>
      <c r="AC110" s="68">
        <f t="shared" si="14"/>
        <v>98918.25</v>
      </c>
      <c r="AD110" s="72">
        <f t="shared" si="15"/>
        <v>8.1105545870191489E-2</v>
      </c>
    </row>
    <row r="111" spans="1:30" x14ac:dyDescent="0.25">
      <c r="A111" s="60">
        <v>41747</v>
      </c>
      <c r="B111">
        <f t="shared" si="9"/>
        <v>2014</v>
      </c>
      <c r="C111">
        <f t="shared" si="10"/>
        <v>4</v>
      </c>
      <c r="D111" s="57" t="s">
        <v>346</v>
      </c>
      <c r="E111" s="57" t="s">
        <v>346</v>
      </c>
      <c r="F111" s="57" t="s">
        <v>346</v>
      </c>
      <c r="G111" s="57">
        <v>103</v>
      </c>
      <c r="H111" s="57">
        <v>3968</v>
      </c>
      <c r="I111" s="57">
        <v>2730</v>
      </c>
      <c r="J111" s="57">
        <v>3334</v>
      </c>
      <c r="K111" s="57" t="s">
        <v>346</v>
      </c>
      <c r="L111" s="57" t="s">
        <v>346</v>
      </c>
      <c r="M111" s="57" t="s">
        <v>346</v>
      </c>
      <c r="N111" s="57">
        <v>0</v>
      </c>
      <c r="O111" s="57">
        <v>1442</v>
      </c>
      <c r="P111" s="57" t="s">
        <v>346</v>
      </c>
      <c r="Q111" s="57" t="s">
        <v>346</v>
      </c>
      <c r="R111" s="57">
        <v>3334</v>
      </c>
      <c r="Y111" s="68">
        <f t="shared" si="11"/>
        <v>2868.5</v>
      </c>
      <c r="Z111" s="72">
        <f t="shared" si="8"/>
        <v>2.3519548549296443E-3</v>
      </c>
      <c r="AA111" s="71">
        <f t="shared" si="12"/>
        <v>2.7035181956730505E-3</v>
      </c>
      <c r="AB111" s="72">
        <f t="shared" si="13"/>
        <v>2.8998693365481092E-2</v>
      </c>
      <c r="AC111" s="68">
        <f t="shared" si="14"/>
        <v>98918.25</v>
      </c>
      <c r="AD111" s="72">
        <f t="shared" si="15"/>
        <v>8.1105545870191489E-2</v>
      </c>
    </row>
    <row r="112" spans="1:30" x14ac:dyDescent="0.25">
      <c r="A112" s="60">
        <v>41748</v>
      </c>
      <c r="B112">
        <f t="shared" si="9"/>
        <v>2014</v>
      </c>
      <c r="C112">
        <f t="shared" si="10"/>
        <v>4</v>
      </c>
      <c r="D112" s="57" t="s">
        <v>346</v>
      </c>
      <c r="E112" s="57" t="s">
        <v>346</v>
      </c>
      <c r="F112" s="57" t="s">
        <v>346</v>
      </c>
      <c r="G112" s="57">
        <v>162</v>
      </c>
      <c r="H112" s="57">
        <v>5464</v>
      </c>
      <c r="I112" s="57">
        <v>3433</v>
      </c>
      <c r="J112" s="57">
        <v>3930</v>
      </c>
      <c r="K112" s="57" t="s">
        <v>346</v>
      </c>
      <c r="L112" s="57" t="s">
        <v>346</v>
      </c>
      <c r="M112" s="57" t="s">
        <v>346</v>
      </c>
      <c r="N112" s="57">
        <v>0</v>
      </c>
      <c r="O112" s="57">
        <v>2726</v>
      </c>
      <c r="P112" s="57" t="s">
        <v>346</v>
      </c>
      <c r="Q112" s="57" t="s">
        <v>346</v>
      </c>
      <c r="R112" s="57">
        <v>3930</v>
      </c>
      <c r="Y112" s="68">
        <f t="shared" si="11"/>
        <v>3888.25</v>
      </c>
      <c r="Z112" s="72">
        <f t="shared" si="8"/>
        <v>3.1880733709883876E-3</v>
      </c>
      <c r="AA112" s="71">
        <f t="shared" si="12"/>
        <v>2.7035181956730505E-3</v>
      </c>
      <c r="AB112" s="72">
        <f t="shared" si="13"/>
        <v>3.9307711165533152E-2</v>
      </c>
      <c r="AC112" s="68">
        <f t="shared" si="14"/>
        <v>98918.250000000015</v>
      </c>
      <c r="AD112" s="72">
        <f t="shared" si="15"/>
        <v>8.1105545870191503E-2</v>
      </c>
    </row>
    <row r="113" spans="1:30" x14ac:dyDescent="0.25">
      <c r="A113" s="60">
        <v>41749</v>
      </c>
      <c r="B113">
        <f t="shared" si="9"/>
        <v>2014</v>
      </c>
      <c r="C113">
        <f t="shared" si="10"/>
        <v>4</v>
      </c>
      <c r="D113" s="57" t="s">
        <v>346</v>
      </c>
      <c r="E113" s="57" t="s">
        <v>346</v>
      </c>
      <c r="F113" s="57" t="s">
        <v>346</v>
      </c>
      <c r="G113" s="57">
        <v>136</v>
      </c>
      <c r="H113" s="57">
        <v>4047</v>
      </c>
      <c r="I113" s="57">
        <v>2457</v>
      </c>
      <c r="J113" s="57">
        <v>2806</v>
      </c>
      <c r="K113" s="57" t="s">
        <v>346</v>
      </c>
      <c r="L113" s="57" t="s">
        <v>346</v>
      </c>
      <c r="M113" s="57" t="s">
        <v>346</v>
      </c>
      <c r="N113" s="57">
        <v>0</v>
      </c>
      <c r="O113" s="57">
        <v>2011</v>
      </c>
      <c r="P113" s="57" t="s">
        <v>346</v>
      </c>
      <c r="Q113" s="57" t="s">
        <v>346</v>
      </c>
      <c r="R113" s="57">
        <v>2806</v>
      </c>
      <c r="Y113" s="68">
        <f t="shared" si="11"/>
        <v>2830.25</v>
      </c>
      <c r="Z113" s="72">
        <f t="shared" si="8"/>
        <v>2.3205927237805912E-3</v>
      </c>
      <c r="AA113" s="71">
        <f t="shared" si="12"/>
        <v>2.7035181956730505E-3</v>
      </c>
      <c r="AB113" s="72">
        <f t="shared" si="13"/>
        <v>2.8612010422748076E-2</v>
      </c>
      <c r="AC113" s="68">
        <f t="shared" si="14"/>
        <v>98918.25</v>
      </c>
      <c r="AD113" s="72">
        <f t="shared" si="15"/>
        <v>8.1105545870191489E-2</v>
      </c>
    </row>
    <row r="114" spans="1:30" x14ac:dyDescent="0.25">
      <c r="A114" s="60">
        <v>41750</v>
      </c>
      <c r="B114">
        <f t="shared" si="9"/>
        <v>2014</v>
      </c>
      <c r="C114">
        <f t="shared" si="10"/>
        <v>4</v>
      </c>
      <c r="D114" s="57" t="s">
        <v>346</v>
      </c>
      <c r="E114" s="57" t="s">
        <v>346</v>
      </c>
      <c r="F114" s="57" t="s">
        <v>346</v>
      </c>
      <c r="G114" s="57">
        <v>145</v>
      </c>
      <c r="H114" s="57">
        <v>5901</v>
      </c>
      <c r="I114" s="57">
        <v>3841</v>
      </c>
      <c r="J114" s="57">
        <v>5165</v>
      </c>
      <c r="K114" s="57" t="s">
        <v>346</v>
      </c>
      <c r="L114" s="57" t="s">
        <v>346</v>
      </c>
      <c r="M114" s="57" t="s">
        <v>346</v>
      </c>
      <c r="N114" s="57">
        <v>0</v>
      </c>
      <c r="O114" s="57">
        <v>3012</v>
      </c>
      <c r="P114" s="57" t="s">
        <v>346</v>
      </c>
      <c r="Q114" s="57" t="s">
        <v>346</v>
      </c>
      <c r="R114" s="57">
        <v>5165</v>
      </c>
      <c r="Y114" s="68">
        <f t="shared" si="11"/>
        <v>4479.75</v>
      </c>
      <c r="Z114" s="72">
        <f t="shared" si="8"/>
        <v>3.67305900692734E-3</v>
      </c>
      <c r="AA114" s="71">
        <f t="shared" si="12"/>
        <v>2.7035181956730505E-3</v>
      </c>
      <c r="AB114" s="72">
        <f t="shared" si="13"/>
        <v>4.5287396410672448E-2</v>
      </c>
      <c r="AC114" s="68">
        <f t="shared" si="14"/>
        <v>98918.25</v>
      </c>
      <c r="AD114" s="72">
        <f t="shared" si="15"/>
        <v>8.1105545870191489E-2</v>
      </c>
    </row>
    <row r="115" spans="1:30" x14ac:dyDescent="0.25">
      <c r="A115" s="60">
        <v>41751</v>
      </c>
      <c r="B115">
        <f t="shared" si="9"/>
        <v>2014</v>
      </c>
      <c r="C115">
        <f t="shared" si="10"/>
        <v>4</v>
      </c>
      <c r="D115" s="57" t="s">
        <v>346</v>
      </c>
      <c r="E115" s="57" t="s">
        <v>346</v>
      </c>
      <c r="F115" s="57" t="s">
        <v>346</v>
      </c>
      <c r="G115" s="57">
        <v>121</v>
      </c>
      <c r="H115" s="57">
        <v>5280</v>
      </c>
      <c r="I115" s="57">
        <v>3384</v>
      </c>
      <c r="J115" s="57">
        <v>4284</v>
      </c>
      <c r="K115" s="57" t="s">
        <v>346</v>
      </c>
      <c r="L115" s="57" t="s">
        <v>346</v>
      </c>
      <c r="M115" s="57" t="s">
        <v>346</v>
      </c>
      <c r="N115" s="57">
        <v>0</v>
      </c>
      <c r="O115" s="57">
        <v>2479</v>
      </c>
      <c r="P115" s="57" t="s">
        <v>346</v>
      </c>
      <c r="Q115" s="57" t="s">
        <v>346</v>
      </c>
      <c r="R115" s="57">
        <v>4284</v>
      </c>
      <c r="Y115" s="68">
        <f t="shared" si="11"/>
        <v>3856.75</v>
      </c>
      <c r="Z115" s="72">
        <f t="shared" si="8"/>
        <v>3.1622457335715205E-3</v>
      </c>
      <c r="AA115" s="71">
        <f t="shared" si="12"/>
        <v>2.7035181956730505E-3</v>
      </c>
      <c r="AB115" s="72">
        <f t="shared" si="13"/>
        <v>3.8989266389164792E-2</v>
      </c>
      <c r="AC115" s="68">
        <f t="shared" si="14"/>
        <v>98918.25</v>
      </c>
      <c r="AD115" s="72">
        <f t="shared" si="15"/>
        <v>8.1105545870191489E-2</v>
      </c>
    </row>
    <row r="116" spans="1:30" x14ac:dyDescent="0.25">
      <c r="A116" s="60">
        <v>41752</v>
      </c>
      <c r="B116">
        <f t="shared" si="9"/>
        <v>2014</v>
      </c>
      <c r="C116">
        <f t="shared" si="10"/>
        <v>4</v>
      </c>
      <c r="D116" s="57" t="s">
        <v>346</v>
      </c>
      <c r="E116" s="57" t="s">
        <v>346</v>
      </c>
      <c r="F116" s="57" t="s">
        <v>346</v>
      </c>
      <c r="G116" s="57">
        <v>115</v>
      </c>
      <c r="H116" s="57">
        <v>5369</v>
      </c>
      <c r="I116" s="57">
        <v>3561</v>
      </c>
      <c r="J116" s="57">
        <v>4703</v>
      </c>
      <c r="K116" s="57" t="s">
        <v>346</v>
      </c>
      <c r="L116" s="57" t="s">
        <v>346</v>
      </c>
      <c r="M116" s="57" t="s">
        <v>346</v>
      </c>
      <c r="N116" s="57">
        <v>0</v>
      </c>
      <c r="O116" s="57">
        <v>2559</v>
      </c>
      <c r="P116" s="57" t="s">
        <v>346</v>
      </c>
      <c r="Q116" s="57" t="s">
        <v>346</v>
      </c>
      <c r="R116" s="57">
        <v>4703</v>
      </c>
      <c r="Y116" s="68">
        <f t="shared" si="11"/>
        <v>4048</v>
      </c>
      <c r="Z116" s="72">
        <f t="shared" si="8"/>
        <v>3.3190563893167862E-3</v>
      </c>
      <c r="AA116" s="71">
        <f t="shared" si="12"/>
        <v>2.7035181956730505E-3</v>
      </c>
      <c r="AB116" s="72">
        <f t="shared" si="13"/>
        <v>4.0922681102829865E-2</v>
      </c>
      <c r="AC116" s="68">
        <f t="shared" si="14"/>
        <v>98918.249999999985</v>
      </c>
      <c r="AD116" s="72">
        <f t="shared" si="15"/>
        <v>8.1105545870191476E-2</v>
      </c>
    </row>
    <row r="117" spans="1:30" x14ac:dyDescent="0.25">
      <c r="A117" s="60">
        <v>41753</v>
      </c>
      <c r="B117">
        <f t="shared" si="9"/>
        <v>2014</v>
      </c>
      <c r="C117">
        <f t="shared" si="10"/>
        <v>4</v>
      </c>
      <c r="D117" s="57" t="s">
        <v>346</v>
      </c>
      <c r="E117" s="57" t="s">
        <v>346</v>
      </c>
      <c r="F117" s="57" t="s">
        <v>346</v>
      </c>
      <c r="G117" s="57">
        <v>117</v>
      </c>
      <c r="H117" s="57">
        <v>5402</v>
      </c>
      <c r="I117" s="57">
        <v>3446</v>
      </c>
      <c r="J117" s="57">
        <v>4578</v>
      </c>
      <c r="K117" s="57" t="s">
        <v>346</v>
      </c>
      <c r="L117" s="57" t="s">
        <v>346</v>
      </c>
      <c r="M117" s="57" t="s">
        <v>346</v>
      </c>
      <c r="N117" s="57">
        <v>0</v>
      </c>
      <c r="O117" s="57">
        <v>2559</v>
      </c>
      <c r="P117" s="57" t="s">
        <v>346</v>
      </c>
      <c r="Q117" s="57" t="s">
        <v>346</v>
      </c>
      <c r="R117" s="57">
        <v>4578</v>
      </c>
      <c r="Y117" s="68">
        <f t="shared" si="11"/>
        <v>3996.25</v>
      </c>
      <c r="Z117" s="72">
        <f t="shared" si="8"/>
        <v>3.2766252707033612E-3</v>
      </c>
      <c r="AA117" s="71">
        <f t="shared" si="12"/>
        <v>2.7035181956730505E-3</v>
      </c>
      <c r="AB117" s="72">
        <f t="shared" si="13"/>
        <v>4.039952182736755E-2</v>
      </c>
      <c r="AC117" s="68">
        <f t="shared" si="14"/>
        <v>98918.25</v>
      </c>
      <c r="AD117" s="72">
        <f t="shared" si="15"/>
        <v>8.1105545870191489E-2</v>
      </c>
    </row>
    <row r="118" spans="1:30" x14ac:dyDescent="0.25">
      <c r="A118" s="60">
        <v>41754</v>
      </c>
      <c r="B118">
        <f t="shared" si="9"/>
        <v>2014</v>
      </c>
      <c r="C118">
        <f t="shared" si="10"/>
        <v>4</v>
      </c>
      <c r="D118" s="57" t="s">
        <v>346</v>
      </c>
      <c r="E118" s="57" t="s">
        <v>346</v>
      </c>
      <c r="F118" s="57" t="s">
        <v>346</v>
      </c>
      <c r="G118" s="57">
        <v>130</v>
      </c>
      <c r="H118" s="57">
        <v>5519</v>
      </c>
      <c r="I118" s="57">
        <v>3627</v>
      </c>
      <c r="J118" s="57">
        <v>4682</v>
      </c>
      <c r="K118" s="57" t="s">
        <v>346</v>
      </c>
      <c r="L118" s="57" t="s">
        <v>346</v>
      </c>
      <c r="M118" s="57" t="s">
        <v>346</v>
      </c>
      <c r="N118" s="57">
        <v>0</v>
      </c>
      <c r="O118" s="57">
        <v>2585</v>
      </c>
      <c r="P118" s="57" t="s">
        <v>346</v>
      </c>
      <c r="Q118" s="57" t="s">
        <v>346</v>
      </c>
      <c r="R118" s="57">
        <v>4682</v>
      </c>
      <c r="Y118" s="68">
        <f t="shared" si="11"/>
        <v>4103.25</v>
      </c>
      <c r="Z118" s="72">
        <f t="shared" si="8"/>
        <v>3.364357245420974E-3</v>
      </c>
      <c r="AA118" s="71">
        <f t="shared" si="12"/>
        <v>2.7035181956730505E-3</v>
      </c>
      <c r="AB118" s="72">
        <f t="shared" si="13"/>
        <v>4.1481223131221996E-2</v>
      </c>
      <c r="AC118" s="68">
        <f t="shared" si="14"/>
        <v>98918.25</v>
      </c>
      <c r="AD118" s="72">
        <f t="shared" si="15"/>
        <v>8.1105545870191489E-2</v>
      </c>
    </row>
    <row r="119" spans="1:30" x14ac:dyDescent="0.25">
      <c r="A119" s="60">
        <v>41755</v>
      </c>
      <c r="B119">
        <f t="shared" si="9"/>
        <v>2014</v>
      </c>
      <c r="C119">
        <f t="shared" si="10"/>
        <v>4</v>
      </c>
      <c r="D119" s="57" t="s">
        <v>346</v>
      </c>
      <c r="E119" s="57" t="s">
        <v>346</v>
      </c>
      <c r="F119" s="57" t="s">
        <v>346</v>
      </c>
      <c r="G119" s="57">
        <v>147</v>
      </c>
      <c r="H119" s="57">
        <v>3799</v>
      </c>
      <c r="I119" s="57">
        <v>2422</v>
      </c>
      <c r="J119" s="57">
        <v>2917</v>
      </c>
      <c r="K119" s="57" t="s">
        <v>346</v>
      </c>
      <c r="L119" s="57" t="s">
        <v>346</v>
      </c>
      <c r="M119" s="57" t="s">
        <v>346</v>
      </c>
      <c r="N119" s="57">
        <v>0</v>
      </c>
      <c r="O119" s="57">
        <v>1900</v>
      </c>
      <c r="P119" s="57" t="s">
        <v>346</v>
      </c>
      <c r="Q119" s="57" t="s">
        <v>346</v>
      </c>
      <c r="R119" s="57">
        <v>2917</v>
      </c>
      <c r="Y119" s="68">
        <f t="shared" si="11"/>
        <v>2759.5</v>
      </c>
      <c r="Z119" s="72">
        <f t="shared" si="8"/>
        <v>2.2625830302173099E-3</v>
      </c>
      <c r="AA119" s="71">
        <f t="shared" si="12"/>
        <v>2.7035181956730505E-3</v>
      </c>
      <c r="AB119" s="72">
        <f t="shared" si="13"/>
        <v>2.7896773345666748E-2</v>
      </c>
      <c r="AC119" s="68">
        <f t="shared" si="14"/>
        <v>98918.25</v>
      </c>
      <c r="AD119" s="72">
        <f t="shared" si="15"/>
        <v>8.1105545870191489E-2</v>
      </c>
    </row>
    <row r="120" spans="1:30" x14ac:dyDescent="0.25">
      <c r="A120" s="60">
        <v>41756</v>
      </c>
      <c r="B120">
        <f t="shared" si="9"/>
        <v>2014</v>
      </c>
      <c r="C120">
        <f t="shared" si="10"/>
        <v>4</v>
      </c>
      <c r="D120" s="57" t="s">
        <v>346</v>
      </c>
      <c r="E120" s="57" t="s">
        <v>346</v>
      </c>
      <c r="F120" s="57" t="s">
        <v>346</v>
      </c>
      <c r="G120" s="57">
        <v>181</v>
      </c>
      <c r="H120" s="57">
        <v>4624</v>
      </c>
      <c r="I120" s="57">
        <v>3074</v>
      </c>
      <c r="J120" s="57">
        <v>3821</v>
      </c>
      <c r="K120" s="57" t="s">
        <v>346</v>
      </c>
      <c r="L120" s="57" t="s">
        <v>346</v>
      </c>
      <c r="M120" s="57" t="s">
        <v>346</v>
      </c>
      <c r="N120" s="57">
        <v>0</v>
      </c>
      <c r="O120" s="57">
        <v>2563</v>
      </c>
      <c r="P120" s="57" t="s">
        <v>346</v>
      </c>
      <c r="Q120" s="57" t="s">
        <v>346</v>
      </c>
      <c r="R120" s="57">
        <v>3821</v>
      </c>
      <c r="Y120" s="68">
        <f t="shared" si="11"/>
        <v>3520.5</v>
      </c>
      <c r="Z120" s="72">
        <f t="shared" si="8"/>
        <v>2.8865459532089292E-3</v>
      </c>
      <c r="AA120" s="71">
        <f t="shared" si="12"/>
        <v>2.7035181956730505E-3</v>
      </c>
      <c r="AB120" s="72">
        <f t="shared" si="13"/>
        <v>3.5589994768407247E-2</v>
      </c>
      <c r="AC120" s="68">
        <f t="shared" si="14"/>
        <v>98918.25</v>
      </c>
      <c r="AD120" s="72">
        <f t="shared" si="15"/>
        <v>8.1105545870191489E-2</v>
      </c>
    </row>
    <row r="121" spans="1:30" x14ac:dyDescent="0.25">
      <c r="A121" s="60">
        <v>41757</v>
      </c>
      <c r="B121">
        <f t="shared" si="9"/>
        <v>2014</v>
      </c>
      <c r="C121">
        <f t="shared" si="10"/>
        <v>4</v>
      </c>
      <c r="D121" s="57" t="s">
        <v>346</v>
      </c>
      <c r="E121" s="57" t="s">
        <v>346</v>
      </c>
      <c r="F121" s="57" t="s">
        <v>346</v>
      </c>
      <c r="G121" s="57">
        <v>156</v>
      </c>
      <c r="H121" s="57">
        <v>6547</v>
      </c>
      <c r="I121" s="57">
        <v>4234</v>
      </c>
      <c r="J121" s="57">
        <v>5689</v>
      </c>
      <c r="K121" s="57" t="s">
        <v>346</v>
      </c>
      <c r="L121" s="57" t="s">
        <v>346</v>
      </c>
      <c r="M121" s="57" t="s">
        <v>346</v>
      </c>
      <c r="N121" s="57">
        <v>0</v>
      </c>
      <c r="O121" s="57">
        <v>3590</v>
      </c>
      <c r="P121" s="57" t="s">
        <v>346</v>
      </c>
      <c r="Q121" s="57" t="s">
        <v>346</v>
      </c>
      <c r="R121" s="57">
        <v>5689</v>
      </c>
      <c r="Y121" s="68">
        <f t="shared" si="11"/>
        <v>5015</v>
      </c>
      <c r="Z121" s="72">
        <f t="shared" si="8"/>
        <v>4.1119238617647437E-3</v>
      </c>
      <c r="AA121" s="71">
        <f t="shared" si="12"/>
        <v>2.7035181956730505E-3</v>
      </c>
      <c r="AB121" s="72">
        <f t="shared" si="13"/>
        <v>5.0698430269439661E-2</v>
      </c>
      <c r="AC121" s="68">
        <f t="shared" si="14"/>
        <v>98918.25</v>
      </c>
      <c r="AD121" s="72">
        <f t="shared" si="15"/>
        <v>8.1105545870191489E-2</v>
      </c>
    </row>
    <row r="122" spans="1:30" x14ac:dyDescent="0.25">
      <c r="A122" s="60">
        <v>41758</v>
      </c>
      <c r="B122">
        <f t="shared" si="9"/>
        <v>2014</v>
      </c>
      <c r="C122">
        <f t="shared" si="10"/>
        <v>4</v>
      </c>
      <c r="D122" s="57" t="s">
        <v>346</v>
      </c>
      <c r="E122" s="57" t="s">
        <v>346</v>
      </c>
      <c r="F122" s="57" t="s">
        <v>346</v>
      </c>
      <c r="G122" s="57">
        <v>71</v>
      </c>
      <c r="H122" s="57">
        <v>3004</v>
      </c>
      <c r="I122" s="57">
        <v>2140</v>
      </c>
      <c r="J122" s="57">
        <v>2396</v>
      </c>
      <c r="K122" s="57" t="s">
        <v>346</v>
      </c>
      <c r="L122" s="57" t="s">
        <v>346</v>
      </c>
      <c r="M122" s="57" t="s">
        <v>346</v>
      </c>
      <c r="N122" s="57">
        <v>0</v>
      </c>
      <c r="O122" s="57">
        <v>1258</v>
      </c>
      <c r="P122" s="57" t="s">
        <v>346</v>
      </c>
      <c r="Q122" s="57" t="s">
        <v>346</v>
      </c>
      <c r="R122" s="57">
        <v>2396</v>
      </c>
      <c r="Y122" s="68">
        <f t="shared" si="11"/>
        <v>2199.5</v>
      </c>
      <c r="Z122" s="72">
        <f t="shared" si="8"/>
        <v>1.803425031695225E-3</v>
      </c>
      <c r="AA122" s="71">
        <f t="shared" si="12"/>
        <v>2.7035181956730505E-3</v>
      </c>
      <c r="AB122" s="72">
        <f t="shared" si="13"/>
        <v>2.2235532876895822E-2</v>
      </c>
      <c r="AC122" s="68">
        <f t="shared" si="14"/>
        <v>98918.25</v>
      </c>
      <c r="AD122" s="72">
        <f t="shared" si="15"/>
        <v>8.1105545870191489E-2</v>
      </c>
    </row>
    <row r="123" spans="1:30" x14ac:dyDescent="0.25">
      <c r="A123" s="60">
        <v>41759</v>
      </c>
      <c r="B123">
        <f t="shared" si="9"/>
        <v>2014</v>
      </c>
      <c r="C123">
        <f t="shared" si="10"/>
        <v>4</v>
      </c>
      <c r="D123" s="57" t="s">
        <v>346</v>
      </c>
      <c r="E123" s="57" t="s">
        <v>346</v>
      </c>
      <c r="F123" s="57" t="s">
        <v>346</v>
      </c>
      <c r="G123" s="57">
        <v>14</v>
      </c>
      <c r="H123" s="57">
        <v>732</v>
      </c>
      <c r="I123" s="57">
        <v>628</v>
      </c>
      <c r="J123" s="57">
        <v>442</v>
      </c>
      <c r="K123" s="57" t="s">
        <v>346</v>
      </c>
      <c r="L123" s="57" t="s">
        <v>346</v>
      </c>
      <c r="M123" s="57" t="s">
        <v>346</v>
      </c>
      <c r="N123" s="57">
        <v>0</v>
      </c>
      <c r="O123" s="57">
        <v>224</v>
      </c>
      <c r="P123" s="57" t="s">
        <v>346</v>
      </c>
      <c r="Q123" s="57" t="s">
        <v>346</v>
      </c>
      <c r="R123" s="57">
        <v>442</v>
      </c>
      <c r="Y123" s="68">
        <f t="shared" si="11"/>
        <v>506.5</v>
      </c>
      <c r="Z123" s="72">
        <f t="shared" si="8"/>
        <v>4.1529201116327868E-4</v>
      </c>
      <c r="AA123" s="71">
        <f t="shared" si="12"/>
        <v>2.7035181956730505E-3</v>
      </c>
      <c r="AB123" s="72">
        <f t="shared" si="13"/>
        <v>5.1203898168437068E-3</v>
      </c>
      <c r="AC123" s="68">
        <f t="shared" si="14"/>
        <v>98918.25</v>
      </c>
      <c r="AD123" s="72">
        <f t="shared" si="15"/>
        <v>8.1105545870191489E-2</v>
      </c>
    </row>
    <row r="124" spans="1:30" x14ac:dyDescent="0.25">
      <c r="A124" s="60">
        <v>41760</v>
      </c>
      <c r="B124">
        <f t="shared" si="9"/>
        <v>2014</v>
      </c>
      <c r="C124">
        <f t="shared" si="10"/>
        <v>5</v>
      </c>
      <c r="D124" s="57" t="s">
        <v>346</v>
      </c>
      <c r="E124" s="57" t="s">
        <v>346</v>
      </c>
      <c r="F124" s="57" t="s">
        <v>346</v>
      </c>
      <c r="G124" s="57">
        <v>133</v>
      </c>
      <c r="H124" s="57">
        <v>4484</v>
      </c>
      <c r="I124" s="57">
        <v>2724</v>
      </c>
      <c r="J124" s="57">
        <v>3409</v>
      </c>
      <c r="K124" s="57" t="s">
        <v>346</v>
      </c>
      <c r="L124" s="57" t="s">
        <v>346</v>
      </c>
      <c r="M124" s="57" t="s">
        <v>346</v>
      </c>
      <c r="N124" s="57">
        <v>0</v>
      </c>
      <c r="O124" s="57">
        <v>1927</v>
      </c>
      <c r="P124" s="57" t="s">
        <v>346</v>
      </c>
      <c r="Q124" s="57" t="s">
        <v>346</v>
      </c>
      <c r="R124" s="57">
        <v>3409</v>
      </c>
      <c r="Y124" s="68">
        <f t="shared" si="11"/>
        <v>3136</v>
      </c>
      <c r="Z124" s="72">
        <f t="shared" si="8"/>
        <v>2.5712847917236763E-3</v>
      </c>
      <c r="AA124" s="71">
        <f t="shared" si="12"/>
        <v>3.5468302311239619E-3</v>
      </c>
      <c r="AB124" s="72">
        <f t="shared" si="13"/>
        <v>2.3385576781463052E-2</v>
      </c>
      <c r="AC124" s="68">
        <f t="shared" si="14"/>
        <v>134099.75</v>
      </c>
      <c r="AD124" s="72">
        <f t="shared" si="15"/>
        <v>0.1099517371648428</v>
      </c>
    </row>
    <row r="125" spans="1:30" x14ac:dyDescent="0.25">
      <c r="A125" s="60">
        <v>41761</v>
      </c>
      <c r="B125">
        <f t="shared" si="9"/>
        <v>2014</v>
      </c>
      <c r="C125">
        <f t="shared" si="10"/>
        <v>5</v>
      </c>
      <c r="D125" s="57" t="s">
        <v>346</v>
      </c>
      <c r="E125" s="57" t="s">
        <v>346</v>
      </c>
      <c r="F125" s="57" t="s">
        <v>346</v>
      </c>
      <c r="G125" s="57">
        <v>188</v>
      </c>
      <c r="H125" s="57">
        <v>7094</v>
      </c>
      <c r="I125" s="57">
        <v>4405</v>
      </c>
      <c r="J125" s="57">
        <v>6081</v>
      </c>
      <c r="K125" s="57" t="s">
        <v>346</v>
      </c>
      <c r="L125" s="57" t="s">
        <v>346</v>
      </c>
      <c r="M125" s="57" t="s">
        <v>346</v>
      </c>
      <c r="N125" s="57">
        <v>0</v>
      </c>
      <c r="O125" s="57">
        <v>3646</v>
      </c>
      <c r="P125" s="57" t="s">
        <v>346</v>
      </c>
      <c r="Q125" s="57" t="s">
        <v>346</v>
      </c>
      <c r="R125" s="57">
        <v>6081</v>
      </c>
      <c r="Y125" s="68">
        <f t="shared" si="11"/>
        <v>5306.5</v>
      </c>
      <c r="Z125" s="72">
        <f t="shared" si="8"/>
        <v>4.3509319984954362E-3</v>
      </c>
      <c r="AA125" s="71">
        <f t="shared" si="12"/>
        <v>3.5468302311239619E-3</v>
      </c>
      <c r="AB125" s="72">
        <f t="shared" si="13"/>
        <v>3.9571289282791355E-2</v>
      </c>
      <c r="AC125" s="68">
        <f t="shared" si="14"/>
        <v>134099.75</v>
      </c>
      <c r="AD125" s="72">
        <f t="shared" si="15"/>
        <v>0.1099517371648428</v>
      </c>
    </row>
    <row r="126" spans="1:30" x14ac:dyDescent="0.25">
      <c r="A126" s="60">
        <v>41762</v>
      </c>
      <c r="B126">
        <f t="shared" si="9"/>
        <v>2014</v>
      </c>
      <c r="C126">
        <f t="shared" si="10"/>
        <v>5</v>
      </c>
      <c r="D126" s="57" t="s">
        <v>346</v>
      </c>
      <c r="E126" s="57" t="s">
        <v>346</v>
      </c>
      <c r="F126" s="57" t="s">
        <v>346</v>
      </c>
      <c r="G126" s="57">
        <v>189</v>
      </c>
      <c r="H126" s="57">
        <v>6663</v>
      </c>
      <c r="I126" s="57">
        <v>4143</v>
      </c>
      <c r="J126" s="57">
        <v>4961</v>
      </c>
      <c r="K126" s="57" t="s">
        <v>346</v>
      </c>
      <c r="L126" s="57" t="s">
        <v>346</v>
      </c>
      <c r="M126" s="57" t="s">
        <v>346</v>
      </c>
      <c r="N126" s="57">
        <v>0</v>
      </c>
      <c r="O126" s="57">
        <v>3171</v>
      </c>
      <c r="P126" s="57" t="s">
        <v>346</v>
      </c>
      <c r="Q126" s="57" t="s">
        <v>346</v>
      </c>
      <c r="R126" s="57">
        <v>4961</v>
      </c>
      <c r="Y126" s="68">
        <f t="shared" si="11"/>
        <v>4734.5</v>
      </c>
      <c r="Z126" s="72">
        <f t="shared" si="8"/>
        <v>3.8819349000050207E-3</v>
      </c>
      <c r="AA126" s="71">
        <f t="shared" si="12"/>
        <v>3.5468302311239619E-3</v>
      </c>
      <c r="AB126" s="72">
        <f t="shared" si="13"/>
        <v>3.5305807803519398E-2</v>
      </c>
      <c r="AC126" s="68">
        <f t="shared" si="14"/>
        <v>134099.75</v>
      </c>
      <c r="AD126" s="72">
        <f t="shared" si="15"/>
        <v>0.1099517371648428</v>
      </c>
    </row>
    <row r="127" spans="1:30" x14ac:dyDescent="0.25">
      <c r="A127" s="60">
        <v>41763</v>
      </c>
      <c r="B127">
        <f t="shared" si="9"/>
        <v>2014</v>
      </c>
      <c r="C127">
        <f t="shared" si="10"/>
        <v>5</v>
      </c>
      <c r="D127" s="57" t="s">
        <v>346</v>
      </c>
      <c r="E127" s="57" t="s">
        <v>346</v>
      </c>
      <c r="F127" s="57" t="s">
        <v>346</v>
      </c>
      <c r="G127" s="57">
        <v>162</v>
      </c>
      <c r="H127" s="57">
        <v>4769</v>
      </c>
      <c r="I127" s="57">
        <v>2913</v>
      </c>
      <c r="J127" s="57">
        <v>3572</v>
      </c>
      <c r="K127" s="57" t="s">
        <v>346</v>
      </c>
      <c r="L127" s="57" t="s">
        <v>346</v>
      </c>
      <c r="M127" s="57" t="s">
        <v>346</v>
      </c>
      <c r="N127" s="57">
        <v>0</v>
      </c>
      <c r="O127" s="57">
        <v>4777</v>
      </c>
      <c r="P127" s="57" t="s">
        <v>346</v>
      </c>
      <c r="Q127" s="57" t="s">
        <v>346</v>
      </c>
      <c r="R127" s="57">
        <v>3572</v>
      </c>
      <c r="Y127" s="68">
        <f t="shared" si="11"/>
        <v>4007.75</v>
      </c>
      <c r="Z127" s="72">
        <f t="shared" si="8"/>
        <v>3.2860544081730111E-3</v>
      </c>
      <c r="AA127" s="71">
        <f t="shared" si="12"/>
        <v>3.5468302311239619E-3</v>
      </c>
      <c r="AB127" s="72">
        <f t="shared" si="13"/>
        <v>2.9886334612853491E-2</v>
      </c>
      <c r="AC127" s="68">
        <f t="shared" si="14"/>
        <v>134099.75</v>
      </c>
      <c r="AD127" s="72">
        <f t="shared" si="15"/>
        <v>0.1099517371648428</v>
      </c>
    </row>
    <row r="128" spans="1:30" x14ac:dyDescent="0.25">
      <c r="A128" s="60">
        <v>41764</v>
      </c>
      <c r="B128">
        <f t="shared" si="9"/>
        <v>2014</v>
      </c>
      <c r="C128">
        <f t="shared" si="10"/>
        <v>5</v>
      </c>
      <c r="D128" s="57" t="s">
        <v>346</v>
      </c>
      <c r="E128" s="57" t="s">
        <v>346</v>
      </c>
      <c r="F128" s="57" t="s">
        <v>346</v>
      </c>
      <c r="G128" s="57">
        <v>157</v>
      </c>
      <c r="H128" s="57">
        <v>6875</v>
      </c>
      <c r="I128" s="57">
        <v>4356</v>
      </c>
      <c r="J128" s="57">
        <v>6119</v>
      </c>
      <c r="K128" s="57" t="s">
        <v>346</v>
      </c>
      <c r="L128" s="57" t="s">
        <v>346</v>
      </c>
      <c r="M128" s="57" t="s">
        <v>346</v>
      </c>
      <c r="N128" s="57">
        <v>0</v>
      </c>
      <c r="O128" s="57">
        <v>3434</v>
      </c>
      <c r="P128" s="57" t="s">
        <v>346</v>
      </c>
      <c r="Q128" s="57" t="s">
        <v>346</v>
      </c>
      <c r="R128" s="57">
        <v>6119</v>
      </c>
      <c r="Y128" s="68">
        <f t="shared" si="11"/>
        <v>5196</v>
      </c>
      <c r="Z128" s="72">
        <f t="shared" si="8"/>
        <v>4.2603302862870606E-3</v>
      </c>
      <c r="AA128" s="71">
        <f t="shared" si="12"/>
        <v>3.5468302311239619E-3</v>
      </c>
      <c r="AB128" s="72">
        <f t="shared" si="13"/>
        <v>3.8747275815204728E-2</v>
      </c>
      <c r="AC128" s="68">
        <f t="shared" si="14"/>
        <v>134099.75</v>
      </c>
      <c r="AD128" s="72">
        <f t="shared" si="15"/>
        <v>0.1099517371648428</v>
      </c>
    </row>
    <row r="129" spans="1:30" x14ac:dyDescent="0.25">
      <c r="A129" s="60">
        <v>41765</v>
      </c>
      <c r="B129">
        <f t="shared" si="9"/>
        <v>2014</v>
      </c>
      <c r="C129">
        <f t="shared" si="10"/>
        <v>5</v>
      </c>
      <c r="D129" s="57" t="s">
        <v>346</v>
      </c>
      <c r="E129" s="57" t="s">
        <v>346</v>
      </c>
      <c r="F129" s="57" t="s">
        <v>346</v>
      </c>
      <c r="G129" s="57">
        <v>178</v>
      </c>
      <c r="H129" s="57">
        <v>7378</v>
      </c>
      <c r="I129" s="57">
        <v>4856</v>
      </c>
      <c r="J129" s="57">
        <v>6716</v>
      </c>
      <c r="K129" s="57" t="s">
        <v>346</v>
      </c>
      <c r="L129" s="57" t="s">
        <v>346</v>
      </c>
      <c r="M129" s="57" t="s">
        <v>346</v>
      </c>
      <c r="N129" s="57">
        <v>0</v>
      </c>
      <c r="O129" s="57">
        <v>3733</v>
      </c>
      <c r="P129" s="57" t="s">
        <v>346</v>
      </c>
      <c r="Q129" s="57" t="s">
        <v>346</v>
      </c>
      <c r="R129" s="57">
        <v>6716</v>
      </c>
      <c r="Y129" s="68">
        <f t="shared" si="11"/>
        <v>5670.75</v>
      </c>
      <c r="Z129" s="72">
        <f t="shared" si="8"/>
        <v>4.6495896787841313E-3</v>
      </c>
      <c r="AA129" s="71">
        <f t="shared" si="12"/>
        <v>3.5468302311239619E-3</v>
      </c>
      <c r="AB129" s="72">
        <f t="shared" si="13"/>
        <v>4.2287550871645922E-2</v>
      </c>
      <c r="AC129" s="68">
        <f t="shared" si="14"/>
        <v>134099.75</v>
      </c>
      <c r="AD129" s="72">
        <f t="shared" si="15"/>
        <v>0.1099517371648428</v>
      </c>
    </row>
    <row r="130" spans="1:30" x14ac:dyDescent="0.25">
      <c r="A130" s="60">
        <v>41766</v>
      </c>
      <c r="B130">
        <f t="shared" si="9"/>
        <v>2014</v>
      </c>
      <c r="C130">
        <f t="shared" si="10"/>
        <v>5</v>
      </c>
      <c r="D130" s="57" t="s">
        <v>346</v>
      </c>
      <c r="E130" s="57" t="s">
        <v>346</v>
      </c>
      <c r="F130" s="57" t="s">
        <v>346</v>
      </c>
      <c r="G130" s="57">
        <v>135</v>
      </c>
      <c r="H130" s="57">
        <v>7416</v>
      </c>
      <c r="I130" s="57">
        <v>4734</v>
      </c>
      <c r="J130" s="57">
        <v>6499</v>
      </c>
      <c r="K130" s="57" t="s">
        <v>346</v>
      </c>
      <c r="L130" s="57" t="s">
        <v>346</v>
      </c>
      <c r="M130" s="57" t="s">
        <v>346</v>
      </c>
      <c r="N130" s="57">
        <v>0</v>
      </c>
      <c r="O130" s="57">
        <v>3615</v>
      </c>
      <c r="P130" s="57" t="s">
        <v>346</v>
      </c>
      <c r="Q130" s="57" t="s">
        <v>346</v>
      </c>
      <c r="R130" s="57">
        <v>6499</v>
      </c>
      <c r="Y130" s="68">
        <f t="shared" si="11"/>
        <v>5566</v>
      </c>
      <c r="Z130" s="72">
        <f t="shared" si="8"/>
        <v>4.5637025353105808E-3</v>
      </c>
      <c r="AA130" s="71">
        <f t="shared" si="12"/>
        <v>3.5468302311239619E-3</v>
      </c>
      <c r="AB130" s="72">
        <f t="shared" si="13"/>
        <v>4.1506415932915611E-2</v>
      </c>
      <c r="AC130" s="68">
        <f t="shared" si="14"/>
        <v>134099.75</v>
      </c>
      <c r="AD130" s="72">
        <f t="shared" si="15"/>
        <v>0.1099517371648428</v>
      </c>
    </row>
    <row r="131" spans="1:30" x14ac:dyDescent="0.25">
      <c r="A131" s="60">
        <v>41767</v>
      </c>
      <c r="B131">
        <f t="shared" si="9"/>
        <v>2014</v>
      </c>
      <c r="C131">
        <f t="shared" si="10"/>
        <v>5</v>
      </c>
      <c r="D131" s="57" t="s">
        <v>346</v>
      </c>
      <c r="E131" s="57" t="s">
        <v>346</v>
      </c>
      <c r="F131" s="57" t="s">
        <v>346</v>
      </c>
      <c r="G131" s="57">
        <v>74</v>
      </c>
      <c r="H131" s="57">
        <v>2599</v>
      </c>
      <c r="I131" s="57">
        <v>1752</v>
      </c>
      <c r="J131" s="57">
        <v>1876</v>
      </c>
      <c r="K131" s="57" t="s">
        <v>346</v>
      </c>
      <c r="L131" s="57" t="s">
        <v>346</v>
      </c>
      <c r="M131" s="57" t="s">
        <v>346</v>
      </c>
      <c r="N131" s="57">
        <v>0</v>
      </c>
      <c r="O131" s="57">
        <v>963</v>
      </c>
      <c r="P131" s="57" t="s">
        <v>346</v>
      </c>
      <c r="Q131" s="57" t="s">
        <v>346</v>
      </c>
      <c r="R131" s="57">
        <v>1876</v>
      </c>
      <c r="Y131" s="68">
        <f t="shared" si="11"/>
        <v>1797.5</v>
      </c>
      <c r="Z131" s="72">
        <f t="shared" si="8"/>
        <v>1.4738151827561568E-3</v>
      </c>
      <c r="AA131" s="71">
        <f t="shared" si="12"/>
        <v>3.5468302311239619E-3</v>
      </c>
      <c r="AB131" s="72">
        <f t="shared" si="13"/>
        <v>1.3404200977257601E-2</v>
      </c>
      <c r="AC131" s="68">
        <f t="shared" si="14"/>
        <v>134099.75</v>
      </c>
      <c r="AD131" s="72">
        <f t="shared" si="15"/>
        <v>0.1099517371648428</v>
      </c>
    </row>
    <row r="132" spans="1:30" x14ac:dyDescent="0.25">
      <c r="A132" s="60">
        <v>41768</v>
      </c>
      <c r="B132">
        <f t="shared" si="9"/>
        <v>2014</v>
      </c>
      <c r="C132">
        <f t="shared" si="10"/>
        <v>5</v>
      </c>
      <c r="D132" s="57" t="s">
        <v>346</v>
      </c>
      <c r="E132" s="57" t="s">
        <v>346</v>
      </c>
      <c r="F132" s="57" t="s">
        <v>346</v>
      </c>
      <c r="G132" s="57">
        <v>84</v>
      </c>
      <c r="H132" s="57">
        <v>3654</v>
      </c>
      <c r="I132" s="57">
        <v>2494</v>
      </c>
      <c r="J132" s="57">
        <v>2752</v>
      </c>
      <c r="K132" s="57" t="s">
        <v>346</v>
      </c>
      <c r="L132" s="57" t="s">
        <v>346</v>
      </c>
      <c r="M132" s="57" t="s">
        <v>346</v>
      </c>
      <c r="N132" s="57">
        <v>0</v>
      </c>
      <c r="O132" s="57">
        <v>1585</v>
      </c>
      <c r="P132" s="57" t="s">
        <v>346</v>
      </c>
      <c r="Q132" s="57" t="s">
        <v>346</v>
      </c>
      <c r="R132" s="57">
        <v>2752</v>
      </c>
      <c r="Y132" s="68">
        <f t="shared" si="11"/>
        <v>2621.25</v>
      </c>
      <c r="Z132" s="72">
        <f t="shared" ref="Z132:Z195" si="16">+Y132/SUMIF($B$4:$B$1829,B132,$Y$4:$Y$1829)</f>
        <v>2.1492283993321702E-3</v>
      </c>
      <c r="AA132" s="71">
        <f t="shared" si="12"/>
        <v>3.5468302311239619E-3</v>
      </c>
      <c r="AB132" s="72">
        <f t="shared" si="13"/>
        <v>1.9547016306890954E-2</v>
      </c>
      <c r="AC132" s="68">
        <f t="shared" si="14"/>
        <v>134099.75</v>
      </c>
      <c r="AD132" s="72">
        <f t="shared" si="15"/>
        <v>0.1099517371648428</v>
      </c>
    </row>
    <row r="133" spans="1:30" x14ac:dyDescent="0.25">
      <c r="A133" s="60">
        <v>41769</v>
      </c>
      <c r="B133">
        <f t="shared" ref="B133:B196" si="17">+YEAR(A133)</f>
        <v>2014</v>
      </c>
      <c r="C133">
        <f t="shared" ref="C133:C196" si="18">+MONTH(A133)</f>
        <v>5</v>
      </c>
      <c r="D133" s="57" t="s">
        <v>346</v>
      </c>
      <c r="E133" s="57" t="s">
        <v>346</v>
      </c>
      <c r="F133" s="57" t="s">
        <v>346</v>
      </c>
      <c r="G133" s="57">
        <v>121</v>
      </c>
      <c r="H133" s="57">
        <v>4157</v>
      </c>
      <c r="I133" s="57">
        <v>2687</v>
      </c>
      <c r="J133" s="57">
        <v>2808</v>
      </c>
      <c r="K133" s="57" t="s">
        <v>346</v>
      </c>
      <c r="L133" s="57" t="s">
        <v>346</v>
      </c>
      <c r="M133" s="57" t="s">
        <v>346</v>
      </c>
      <c r="N133" s="57">
        <v>0</v>
      </c>
      <c r="O133" s="57">
        <v>1609</v>
      </c>
      <c r="P133" s="57" t="s">
        <v>346</v>
      </c>
      <c r="Q133" s="57" t="s">
        <v>346</v>
      </c>
      <c r="R133" s="57">
        <v>2808</v>
      </c>
      <c r="Y133" s="68">
        <f t="shared" ref="Y133:Y196" si="19">AVERAGE(H133,I133,O133,R133)</f>
        <v>2815.25</v>
      </c>
      <c r="Z133" s="72">
        <f t="shared" si="16"/>
        <v>2.3082938488201781E-3</v>
      </c>
      <c r="AA133" s="71">
        <f t="shared" ref="AA133:AA196" si="20">+AVERAGEIFS($Z$4:$Z$1829,$B$4:$B$1829,B133,$C$4:$C$1829,C133)</f>
        <v>3.5468302311239619E-3</v>
      </c>
      <c r="AB133" s="72">
        <f t="shared" ref="AB133:AB196" si="21">+Y133/SUMIFS($Y$4:$Y$1829,$B$4:$B$1829,B133,$C$4:$C$1829,C133)</f>
        <v>2.0993700584825848E-2</v>
      </c>
      <c r="AC133" s="68">
        <f t="shared" ref="AC133:AC196" si="22">+Y133/AB133</f>
        <v>134099.75</v>
      </c>
      <c r="AD133" s="72">
        <f t="shared" ref="AD133:AD196" si="23">+AC133/SUMIF($B$4:$B$1829,B133,$Y$4:$Y$1829)</f>
        <v>0.1099517371648428</v>
      </c>
    </row>
    <row r="134" spans="1:30" x14ac:dyDescent="0.25">
      <c r="A134" s="60">
        <v>41770</v>
      </c>
      <c r="B134">
        <f t="shared" si="17"/>
        <v>2014</v>
      </c>
      <c r="C134">
        <f t="shared" si="18"/>
        <v>5</v>
      </c>
      <c r="D134" s="57" t="s">
        <v>346</v>
      </c>
      <c r="E134" s="57" t="s">
        <v>346</v>
      </c>
      <c r="F134" s="57" t="s">
        <v>346</v>
      </c>
      <c r="G134" s="57">
        <v>181</v>
      </c>
      <c r="H134" s="57">
        <v>6541</v>
      </c>
      <c r="I134" s="57">
        <v>4092</v>
      </c>
      <c r="J134" s="57">
        <v>4852</v>
      </c>
      <c r="K134" s="57" t="s">
        <v>346</v>
      </c>
      <c r="L134" s="57" t="s">
        <v>346</v>
      </c>
      <c r="M134" s="57" t="s">
        <v>346</v>
      </c>
      <c r="N134" s="57">
        <v>0</v>
      </c>
      <c r="O134" s="57">
        <v>3414</v>
      </c>
      <c r="P134" s="57" t="s">
        <v>346</v>
      </c>
      <c r="Q134" s="57" t="s">
        <v>346</v>
      </c>
      <c r="R134" s="57">
        <v>4852</v>
      </c>
      <c r="Y134" s="68">
        <f t="shared" si="19"/>
        <v>4724.75</v>
      </c>
      <c r="Z134" s="72">
        <f t="shared" si="16"/>
        <v>3.8739406312807523E-3</v>
      </c>
      <c r="AA134" s="71">
        <f t="shared" si="20"/>
        <v>3.5468302311239619E-3</v>
      </c>
      <c r="AB134" s="72">
        <f t="shared" si="21"/>
        <v>3.5233100732849985E-2</v>
      </c>
      <c r="AC134" s="68">
        <f t="shared" si="22"/>
        <v>134099.75</v>
      </c>
      <c r="AD134" s="72">
        <f t="shared" si="23"/>
        <v>0.1099517371648428</v>
      </c>
    </row>
    <row r="135" spans="1:30" x14ac:dyDescent="0.25">
      <c r="A135" s="60">
        <v>41771</v>
      </c>
      <c r="B135">
        <f t="shared" si="17"/>
        <v>2014</v>
      </c>
      <c r="C135">
        <f t="shared" si="18"/>
        <v>5</v>
      </c>
      <c r="D135" s="57" t="s">
        <v>346</v>
      </c>
      <c r="E135" s="57" t="s">
        <v>346</v>
      </c>
      <c r="F135" s="57" t="s">
        <v>346</v>
      </c>
      <c r="G135" s="57">
        <v>162</v>
      </c>
      <c r="H135" s="57">
        <v>7443</v>
      </c>
      <c r="I135" s="57">
        <v>4915</v>
      </c>
      <c r="J135" s="57">
        <v>6910</v>
      </c>
      <c r="K135" s="57" t="s">
        <v>346</v>
      </c>
      <c r="L135" s="57" t="s">
        <v>346</v>
      </c>
      <c r="M135" s="57" t="s">
        <v>346</v>
      </c>
      <c r="N135" s="57">
        <v>0</v>
      </c>
      <c r="O135" s="57">
        <v>3771</v>
      </c>
      <c r="P135" s="57" t="s">
        <v>346</v>
      </c>
      <c r="Q135" s="57" t="s">
        <v>346</v>
      </c>
      <c r="R135" s="57">
        <v>6910</v>
      </c>
      <c r="Y135" s="68">
        <f t="shared" si="19"/>
        <v>5759.75</v>
      </c>
      <c r="Z135" s="72">
        <f t="shared" si="16"/>
        <v>4.7225630035492485E-3</v>
      </c>
      <c r="AA135" s="71">
        <f t="shared" si="20"/>
        <v>3.5468302311239619E-3</v>
      </c>
      <c r="AB135" s="72">
        <f t="shared" si="21"/>
        <v>4.2951235926987186E-2</v>
      </c>
      <c r="AC135" s="68">
        <f t="shared" si="22"/>
        <v>134099.75</v>
      </c>
      <c r="AD135" s="72">
        <f t="shared" si="23"/>
        <v>0.1099517371648428</v>
      </c>
    </row>
    <row r="136" spans="1:30" x14ac:dyDescent="0.25">
      <c r="A136" s="60">
        <v>41772</v>
      </c>
      <c r="B136">
        <f t="shared" si="17"/>
        <v>2014</v>
      </c>
      <c r="C136">
        <f t="shared" si="18"/>
        <v>5</v>
      </c>
      <c r="D136" s="57" t="s">
        <v>346</v>
      </c>
      <c r="E136" s="57" t="s">
        <v>346</v>
      </c>
      <c r="F136" s="57" t="s">
        <v>346</v>
      </c>
      <c r="G136" s="57">
        <v>151</v>
      </c>
      <c r="H136" s="57">
        <v>7549</v>
      </c>
      <c r="I136" s="57">
        <v>4806</v>
      </c>
      <c r="J136" s="57">
        <v>6404</v>
      </c>
      <c r="K136" s="57" t="s">
        <v>346</v>
      </c>
      <c r="L136" s="57" t="s">
        <v>346</v>
      </c>
      <c r="M136" s="57" t="s">
        <v>346</v>
      </c>
      <c r="N136" s="57">
        <v>0</v>
      </c>
      <c r="O136" s="57">
        <v>3540</v>
      </c>
      <c r="P136" s="57" t="s">
        <v>346</v>
      </c>
      <c r="Q136" s="57" t="s">
        <v>346</v>
      </c>
      <c r="R136" s="57">
        <v>6404</v>
      </c>
      <c r="Y136" s="68">
        <f t="shared" si="19"/>
        <v>5574.75</v>
      </c>
      <c r="Z136" s="72">
        <f t="shared" si="16"/>
        <v>4.5708768790374884E-3</v>
      </c>
      <c r="AA136" s="71">
        <f t="shared" si="20"/>
        <v>3.5468302311239619E-3</v>
      </c>
      <c r="AB136" s="72">
        <f t="shared" si="21"/>
        <v>4.1571665868131748E-2</v>
      </c>
      <c r="AC136" s="68">
        <f t="shared" si="22"/>
        <v>134099.75</v>
      </c>
      <c r="AD136" s="72">
        <f t="shared" si="23"/>
        <v>0.1099517371648428</v>
      </c>
    </row>
    <row r="137" spans="1:30" x14ac:dyDescent="0.25">
      <c r="A137" s="60">
        <v>41773</v>
      </c>
      <c r="B137">
        <f t="shared" si="17"/>
        <v>2014</v>
      </c>
      <c r="C137">
        <f t="shared" si="18"/>
        <v>5</v>
      </c>
      <c r="D137" s="57" t="s">
        <v>346</v>
      </c>
      <c r="E137" s="57" t="s">
        <v>346</v>
      </c>
      <c r="F137" s="57" t="s">
        <v>346</v>
      </c>
      <c r="G137" s="57">
        <v>195</v>
      </c>
      <c r="H137" s="57">
        <v>6569</v>
      </c>
      <c r="I137" s="57">
        <v>4144</v>
      </c>
      <c r="J137" s="57">
        <v>5583</v>
      </c>
      <c r="K137" s="57" t="s">
        <v>346</v>
      </c>
      <c r="L137" s="57" t="s">
        <v>346</v>
      </c>
      <c r="M137" s="57" t="s">
        <v>346</v>
      </c>
      <c r="N137" s="57">
        <v>0</v>
      </c>
      <c r="O137" s="57">
        <v>3056</v>
      </c>
      <c r="P137" s="57" t="s">
        <v>346</v>
      </c>
      <c r="Q137" s="57" t="s">
        <v>346</v>
      </c>
      <c r="R137" s="57">
        <v>5583</v>
      </c>
      <c r="Y137" s="68">
        <f t="shared" si="19"/>
        <v>4838</v>
      </c>
      <c r="Z137" s="72">
        <f t="shared" si="16"/>
        <v>3.9667971372318702E-3</v>
      </c>
      <c r="AA137" s="71">
        <f t="shared" si="20"/>
        <v>3.5468302311239619E-3</v>
      </c>
      <c r="AB137" s="72">
        <f t="shared" si="21"/>
        <v>3.6077621322933115E-2</v>
      </c>
      <c r="AC137" s="68">
        <f t="shared" si="22"/>
        <v>134099.75</v>
      </c>
      <c r="AD137" s="72">
        <f t="shared" si="23"/>
        <v>0.1099517371648428</v>
      </c>
    </row>
    <row r="138" spans="1:30" x14ac:dyDescent="0.25">
      <c r="A138" s="60">
        <v>41774</v>
      </c>
      <c r="B138">
        <f t="shared" si="17"/>
        <v>2014</v>
      </c>
      <c r="C138">
        <f t="shared" si="18"/>
        <v>5</v>
      </c>
      <c r="D138" s="57" t="s">
        <v>346</v>
      </c>
      <c r="E138" s="57" t="s">
        <v>346</v>
      </c>
      <c r="F138" s="57" t="s">
        <v>346</v>
      </c>
      <c r="G138" s="57">
        <v>102</v>
      </c>
      <c r="H138" s="57">
        <v>4622</v>
      </c>
      <c r="I138" s="57">
        <v>3016</v>
      </c>
      <c r="J138" s="57">
        <v>3949</v>
      </c>
      <c r="K138" s="57" t="s">
        <v>346</v>
      </c>
      <c r="L138" s="57" t="s">
        <v>346</v>
      </c>
      <c r="M138" s="57" t="s">
        <v>346</v>
      </c>
      <c r="N138" s="57">
        <v>0</v>
      </c>
      <c r="O138" s="57">
        <v>2212</v>
      </c>
      <c r="P138" s="57" t="s">
        <v>346</v>
      </c>
      <c r="Q138" s="57" t="s">
        <v>346</v>
      </c>
      <c r="R138" s="57">
        <v>3949</v>
      </c>
      <c r="Y138" s="68">
        <f t="shared" si="19"/>
        <v>3449.75</v>
      </c>
      <c r="Z138" s="72">
        <f t="shared" si="16"/>
        <v>2.8285362596456478E-3</v>
      </c>
      <c r="AA138" s="71">
        <f t="shared" si="20"/>
        <v>3.5468302311239619E-3</v>
      </c>
      <c r="AB138" s="72">
        <f t="shared" si="21"/>
        <v>2.5725253029927349E-2</v>
      </c>
      <c r="AC138" s="68">
        <f t="shared" si="22"/>
        <v>134099.75</v>
      </c>
      <c r="AD138" s="72">
        <f t="shared" si="23"/>
        <v>0.1099517371648428</v>
      </c>
    </row>
    <row r="139" spans="1:30" x14ac:dyDescent="0.25">
      <c r="A139" s="60">
        <v>41775</v>
      </c>
      <c r="B139">
        <f t="shared" si="17"/>
        <v>2014</v>
      </c>
      <c r="C139">
        <f t="shared" si="18"/>
        <v>5</v>
      </c>
      <c r="D139" s="57" t="s">
        <v>346</v>
      </c>
      <c r="E139" s="57" t="s">
        <v>346</v>
      </c>
      <c r="F139" s="57" t="s">
        <v>346</v>
      </c>
      <c r="G139" s="57">
        <v>70</v>
      </c>
      <c r="H139" s="57">
        <v>2387</v>
      </c>
      <c r="I139" s="57">
        <v>1787</v>
      </c>
      <c r="J139" s="57">
        <v>1966</v>
      </c>
      <c r="K139" s="57" t="s">
        <v>346</v>
      </c>
      <c r="L139" s="57" t="s">
        <v>346</v>
      </c>
      <c r="M139" s="57" t="s">
        <v>346</v>
      </c>
      <c r="N139" s="57">
        <v>0</v>
      </c>
      <c r="O139" s="57">
        <v>1030</v>
      </c>
      <c r="P139" s="57" t="s">
        <v>346</v>
      </c>
      <c r="Q139" s="57" t="s">
        <v>346</v>
      </c>
      <c r="R139" s="57">
        <v>1966</v>
      </c>
      <c r="Y139" s="68">
        <f t="shared" si="19"/>
        <v>1792.5</v>
      </c>
      <c r="Z139" s="72">
        <f t="shared" si="16"/>
        <v>1.4697155577693525E-3</v>
      </c>
      <c r="AA139" s="71">
        <f t="shared" si="20"/>
        <v>3.5468302311239619E-3</v>
      </c>
      <c r="AB139" s="72">
        <f t="shared" si="21"/>
        <v>1.3366915299991238E-2</v>
      </c>
      <c r="AC139" s="68">
        <f t="shared" si="22"/>
        <v>134099.75</v>
      </c>
      <c r="AD139" s="72">
        <f t="shared" si="23"/>
        <v>0.1099517371648428</v>
      </c>
    </row>
    <row r="140" spans="1:30" x14ac:dyDescent="0.25">
      <c r="A140" s="60">
        <v>41776</v>
      </c>
      <c r="B140">
        <f t="shared" si="17"/>
        <v>2014</v>
      </c>
      <c r="C140">
        <f t="shared" si="18"/>
        <v>5</v>
      </c>
      <c r="D140" s="57" t="s">
        <v>346</v>
      </c>
      <c r="E140" s="57" t="s">
        <v>346</v>
      </c>
      <c r="F140" s="57" t="s">
        <v>346</v>
      </c>
      <c r="G140" s="57">
        <v>207</v>
      </c>
      <c r="H140" s="57">
        <v>6989</v>
      </c>
      <c r="I140" s="57">
        <v>3950</v>
      </c>
      <c r="J140" s="57">
        <v>4817</v>
      </c>
      <c r="K140" s="57" t="s">
        <v>346</v>
      </c>
      <c r="L140" s="57" t="s">
        <v>346</v>
      </c>
      <c r="M140" s="57" t="s">
        <v>346</v>
      </c>
      <c r="N140" s="57">
        <v>0</v>
      </c>
      <c r="O140" s="57">
        <v>3175</v>
      </c>
      <c r="P140" s="57" t="s">
        <v>346</v>
      </c>
      <c r="Q140" s="57" t="s">
        <v>346</v>
      </c>
      <c r="R140" s="57">
        <v>4817</v>
      </c>
      <c r="Y140" s="68">
        <f t="shared" si="19"/>
        <v>4732.75</v>
      </c>
      <c r="Z140" s="72">
        <f t="shared" si="16"/>
        <v>3.8805000312596392E-3</v>
      </c>
      <c r="AA140" s="71">
        <f t="shared" si="20"/>
        <v>3.5468302311239619E-3</v>
      </c>
      <c r="AB140" s="72">
        <f t="shared" si="21"/>
        <v>3.5292757816476165E-2</v>
      </c>
      <c r="AC140" s="68">
        <f t="shared" si="22"/>
        <v>134099.75</v>
      </c>
      <c r="AD140" s="72">
        <f t="shared" si="23"/>
        <v>0.1099517371648428</v>
      </c>
    </row>
    <row r="141" spans="1:30" x14ac:dyDescent="0.25">
      <c r="A141" s="60">
        <v>41777</v>
      </c>
      <c r="B141">
        <f t="shared" si="17"/>
        <v>2014</v>
      </c>
      <c r="C141">
        <f t="shared" si="18"/>
        <v>5</v>
      </c>
      <c r="D141" s="57" t="s">
        <v>346</v>
      </c>
      <c r="E141" s="57" t="s">
        <v>346</v>
      </c>
      <c r="F141" s="57" t="s">
        <v>346</v>
      </c>
      <c r="G141" s="57">
        <v>203</v>
      </c>
      <c r="H141" s="57">
        <v>6142</v>
      </c>
      <c r="I141" s="57">
        <v>3700</v>
      </c>
      <c r="J141" s="57">
        <v>4486</v>
      </c>
      <c r="K141" s="57" t="s">
        <v>346</v>
      </c>
      <c r="L141" s="57" t="s">
        <v>346</v>
      </c>
      <c r="M141" s="57" t="s">
        <v>346</v>
      </c>
      <c r="N141" s="57">
        <v>0</v>
      </c>
      <c r="O141" s="57">
        <v>3053</v>
      </c>
      <c r="P141" s="57" t="s">
        <v>346</v>
      </c>
      <c r="Q141" s="57" t="s">
        <v>346</v>
      </c>
      <c r="R141" s="57">
        <v>4486</v>
      </c>
      <c r="Y141" s="68">
        <f t="shared" si="19"/>
        <v>4345.25</v>
      </c>
      <c r="Z141" s="72">
        <f t="shared" si="16"/>
        <v>3.5627790947823034E-3</v>
      </c>
      <c r="AA141" s="71">
        <f t="shared" si="20"/>
        <v>3.5468302311239619E-3</v>
      </c>
      <c r="AB141" s="72">
        <f t="shared" si="21"/>
        <v>3.2403117828333015E-2</v>
      </c>
      <c r="AC141" s="68">
        <f t="shared" si="22"/>
        <v>134099.75</v>
      </c>
      <c r="AD141" s="72">
        <f t="shared" si="23"/>
        <v>0.1099517371648428</v>
      </c>
    </row>
    <row r="142" spans="1:30" x14ac:dyDescent="0.25">
      <c r="A142" s="60">
        <v>41778</v>
      </c>
      <c r="B142">
        <f t="shared" si="17"/>
        <v>2014</v>
      </c>
      <c r="C142">
        <f t="shared" si="18"/>
        <v>5</v>
      </c>
      <c r="D142" s="57" t="s">
        <v>346</v>
      </c>
      <c r="E142" s="57" t="s">
        <v>346</v>
      </c>
      <c r="F142" s="57" t="s">
        <v>346</v>
      </c>
      <c r="G142" s="57">
        <v>121</v>
      </c>
      <c r="H142" s="57">
        <v>7246</v>
      </c>
      <c r="I142" s="57">
        <v>4612</v>
      </c>
      <c r="J142" s="57">
        <v>6536</v>
      </c>
      <c r="K142" s="57" t="s">
        <v>346</v>
      </c>
      <c r="L142" s="57" t="s">
        <v>346</v>
      </c>
      <c r="M142" s="57" t="s">
        <v>346</v>
      </c>
      <c r="N142" s="57">
        <v>0</v>
      </c>
      <c r="O142" s="57">
        <v>3610</v>
      </c>
      <c r="P142" s="57" t="s">
        <v>346</v>
      </c>
      <c r="Q142" s="57" t="s">
        <v>346</v>
      </c>
      <c r="R142" s="57">
        <v>6536</v>
      </c>
      <c r="Y142" s="68">
        <f t="shared" si="19"/>
        <v>5501</v>
      </c>
      <c r="Z142" s="72">
        <f t="shared" si="16"/>
        <v>4.5104074104821241E-3</v>
      </c>
      <c r="AA142" s="71">
        <f t="shared" si="20"/>
        <v>3.5468302311239619E-3</v>
      </c>
      <c r="AB142" s="72">
        <f t="shared" si="21"/>
        <v>4.1021702128452887E-2</v>
      </c>
      <c r="AC142" s="68">
        <f t="shared" si="22"/>
        <v>134099.75</v>
      </c>
      <c r="AD142" s="72">
        <f t="shared" si="23"/>
        <v>0.1099517371648428</v>
      </c>
    </row>
    <row r="143" spans="1:30" x14ac:dyDescent="0.25">
      <c r="A143" s="60">
        <v>41779</v>
      </c>
      <c r="B143">
        <f t="shared" si="17"/>
        <v>2014</v>
      </c>
      <c r="C143">
        <f t="shared" si="18"/>
        <v>5</v>
      </c>
      <c r="D143" s="57" t="s">
        <v>346</v>
      </c>
      <c r="E143" s="57" t="s">
        <v>346</v>
      </c>
      <c r="F143" s="57" t="s">
        <v>346</v>
      </c>
      <c r="G143" s="57">
        <v>166</v>
      </c>
      <c r="H143" s="57">
        <v>8313</v>
      </c>
      <c r="I143" s="57">
        <v>5552</v>
      </c>
      <c r="J143" s="57">
        <v>7259</v>
      </c>
      <c r="K143" s="57" t="s">
        <v>346</v>
      </c>
      <c r="L143" s="57" t="s">
        <v>346</v>
      </c>
      <c r="M143" s="57" t="s">
        <v>346</v>
      </c>
      <c r="N143" s="57">
        <v>0</v>
      </c>
      <c r="O143" s="57">
        <v>4220</v>
      </c>
      <c r="P143" s="57" t="s">
        <v>346</v>
      </c>
      <c r="Q143" s="57" t="s">
        <v>346</v>
      </c>
      <c r="R143" s="57">
        <v>7259</v>
      </c>
      <c r="Y143" s="68">
        <f t="shared" si="19"/>
        <v>6336</v>
      </c>
      <c r="Z143" s="72">
        <f t="shared" si="16"/>
        <v>5.1950447832784475E-3</v>
      </c>
      <c r="AA143" s="71">
        <f t="shared" si="20"/>
        <v>3.5468302311239619E-3</v>
      </c>
      <c r="AB143" s="72">
        <f t="shared" si="21"/>
        <v>4.7248410231935559E-2</v>
      </c>
      <c r="AC143" s="68">
        <f t="shared" si="22"/>
        <v>134099.75</v>
      </c>
      <c r="AD143" s="72">
        <f t="shared" si="23"/>
        <v>0.1099517371648428</v>
      </c>
    </row>
    <row r="144" spans="1:30" x14ac:dyDescent="0.25">
      <c r="A144" s="60">
        <v>41780</v>
      </c>
      <c r="B144">
        <f t="shared" si="17"/>
        <v>2014</v>
      </c>
      <c r="C144">
        <f t="shared" si="18"/>
        <v>5</v>
      </c>
      <c r="D144" s="57" t="s">
        <v>346</v>
      </c>
      <c r="E144" s="57" t="s">
        <v>346</v>
      </c>
      <c r="F144" s="57" t="s">
        <v>346</v>
      </c>
      <c r="G144" s="57">
        <v>101</v>
      </c>
      <c r="H144" s="57">
        <v>6867</v>
      </c>
      <c r="I144" s="57">
        <v>4336</v>
      </c>
      <c r="J144" s="57">
        <v>5488</v>
      </c>
      <c r="K144" s="57" t="s">
        <v>346</v>
      </c>
      <c r="L144" s="57" t="s">
        <v>346</v>
      </c>
      <c r="M144" s="57" t="s">
        <v>346</v>
      </c>
      <c r="N144" s="57">
        <v>0</v>
      </c>
      <c r="O144" s="57">
        <v>3052</v>
      </c>
      <c r="P144" s="57" t="s">
        <v>346</v>
      </c>
      <c r="Q144" s="57" t="s">
        <v>346</v>
      </c>
      <c r="R144" s="57">
        <v>5488</v>
      </c>
      <c r="Y144" s="68">
        <f t="shared" si="19"/>
        <v>4935.75</v>
      </c>
      <c r="Z144" s="72">
        <f t="shared" si="16"/>
        <v>4.046944805723895E-3</v>
      </c>
      <c r="AA144" s="71">
        <f t="shared" si="20"/>
        <v>3.5468302311239619E-3</v>
      </c>
      <c r="AB144" s="72">
        <f t="shared" si="21"/>
        <v>3.6806556313490515E-2</v>
      </c>
      <c r="AC144" s="68">
        <f t="shared" si="22"/>
        <v>134099.75</v>
      </c>
      <c r="AD144" s="72">
        <f t="shared" si="23"/>
        <v>0.1099517371648428</v>
      </c>
    </row>
    <row r="145" spans="1:30" x14ac:dyDescent="0.25">
      <c r="A145" s="60">
        <v>41781</v>
      </c>
      <c r="B145">
        <f t="shared" si="17"/>
        <v>2014</v>
      </c>
      <c r="C145">
        <f t="shared" si="18"/>
        <v>5</v>
      </c>
      <c r="D145" s="57" t="s">
        <v>346</v>
      </c>
      <c r="E145" s="57" t="s">
        <v>346</v>
      </c>
      <c r="F145" s="57" t="s">
        <v>346</v>
      </c>
      <c r="G145" s="57">
        <v>106</v>
      </c>
      <c r="H145" s="57">
        <v>3638</v>
      </c>
      <c r="I145" s="57">
        <v>2505</v>
      </c>
      <c r="J145" s="57">
        <v>2677</v>
      </c>
      <c r="K145" s="57" t="s">
        <v>346</v>
      </c>
      <c r="L145" s="57" t="s">
        <v>346</v>
      </c>
      <c r="M145" s="57" t="s">
        <v>346</v>
      </c>
      <c r="N145" s="57">
        <v>0</v>
      </c>
      <c r="O145" s="57">
        <v>1507</v>
      </c>
      <c r="P145" s="57" t="s">
        <v>346</v>
      </c>
      <c r="Q145" s="57" t="s">
        <v>346</v>
      </c>
      <c r="R145" s="57">
        <v>2677</v>
      </c>
      <c r="Y145" s="68">
        <f t="shared" si="19"/>
        <v>2581.75</v>
      </c>
      <c r="Z145" s="72">
        <f t="shared" si="16"/>
        <v>2.1168413619364161E-3</v>
      </c>
      <c r="AA145" s="71">
        <f t="shared" si="20"/>
        <v>3.5468302311239619E-3</v>
      </c>
      <c r="AB145" s="72">
        <f t="shared" si="21"/>
        <v>1.9252459456486681E-2</v>
      </c>
      <c r="AC145" s="68">
        <f t="shared" si="22"/>
        <v>134099.75</v>
      </c>
      <c r="AD145" s="72">
        <f t="shared" si="23"/>
        <v>0.1099517371648428</v>
      </c>
    </row>
    <row r="146" spans="1:30" x14ac:dyDescent="0.25">
      <c r="A146" s="60">
        <v>41782</v>
      </c>
      <c r="B146">
        <f t="shared" si="17"/>
        <v>2014</v>
      </c>
      <c r="C146">
        <f t="shared" si="18"/>
        <v>5</v>
      </c>
      <c r="D146" s="57" t="s">
        <v>346</v>
      </c>
      <c r="E146" s="57" t="s">
        <v>346</v>
      </c>
      <c r="F146" s="57" t="s">
        <v>346</v>
      </c>
      <c r="G146" s="57">
        <v>93</v>
      </c>
      <c r="H146" s="57">
        <v>3939</v>
      </c>
      <c r="I146" s="57">
        <v>2914</v>
      </c>
      <c r="J146" s="57">
        <v>2981</v>
      </c>
      <c r="K146" s="57" t="s">
        <v>346</v>
      </c>
      <c r="L146" s="57" t="s">
        <v>346</v>
      </c>
      <c r="M146" s="57" t="s">
        <v>346</v>
      </c>
      <c r="N146" s="57">
        <v>0</v>
      </c>
      <c r="O146" s="57">
        <v>1858</v>
      </c>
      <c r="P146" s="57" t="s">
        <v>346</v>
      </c>
      <c r="Q146" s="57" t="s">
        <v>346</v>
      </c>
      <c r="R146" s="57">
        <v>2981</v>
      </c>
      <c r="Y146" s="68">
        <f t="shared" si="19"/>
        <v>2923</v>
      </c>
      <c r="Z146" s="72">
        <f t="shared" si="16"/>
        <v>2.3966407672858115E-3</v>
      </c>
      <c r="AA146" s="71">
        <f t="shared" si="20"/>
        <v>3.5468302311239619E-3</v>
      </c>
      <c r="AB146" s="72">
        <f t="shared" si="21"/>
        <v>2.1797206929915977E-2</v>
      </c>
      <c r="AC146" s="68">
        <f t="shared" si="22"/>
        <v>134099.75</v>
      </c>
      <c r="AD146" s="72">
        <f t="shared" si="23"/>
        <v>0.1099517371648428</v>
      </c>
    </row>
    <row r="147" spans="1:30" x14ac:dyDescent="0.25">
      <c r="A147" s="60">
        <v>41783</v>
      </c>
      <c r="B147">
        <f t="shared" si="17"/>
        <v>2014</v>
      </c>
      <c r="C147">
        <f t="shared" si="18"/>
        <v>5</v>
      </c>
      <c r="D147" s="57" t="s">
        <v>346</v>
      </c>
      <c r="E147" s="57" t="s">
        <v>346</v>
      </c>
      <c r="F147" s="57" t="s">
        <v>346</v>
      </c>
      <c r="G147" s="57">
        <v>114</v>
      </c>
      <c r="H147" s="57">
        <v>3472</v>
      </c>
      <c r="I147" s="57">
        <v>2454</v>
      </c>
      <c r="J147" s="57">
        <v>2149</v>
      </c>
      <c r="K147" s="57" t="s">
        <v>346</v>
      </c>
      <c r="L147" s="57" t="s">
        <v>346</v>
      </c>
      <c r="M147" s="57" t="s">
        <v>346</v>
      </c>
      <c r="N147" s="57">
        <v>0</v>
      </c>
      <c r="O147" s="57">
        <v>1683</v>
      </c>
      <c r="P147" s="57" t="s">
        <v>346</v>
      </c>
      <c r="Q147" s="57" t="s">
        <v>346</v>
      </c>
      <c r="R147" s="57">
        <v>2149</v>
      </c>
      <c r="Y147" s="68">
        <f t="shared" si="19"/>
        <v>2439.5</v>
      </c>
      <c r="Z147" s="72">
        <f t="shared" si="16"/>
        <v>2.0002070310618327E-3</v>
      </c>
      <c r="AA147" s="71">
        <f t="shared" si="20"/>
        <v>3.5468302311239619E-3</v>
      </c>
      <c r="AB147" s="72">
        <f t="shared" si="21"/>
        <v>1.8191681938258646E-2</v>
      </c>
      <c r="AC147" s="68">
        <f t="shared" si="22"/>
        <v>134099.75</v>
      </c>
      <c r="AD147" s="72">
        <f t="shared" si="23"/>
        <v>0.1099517371648428</v>
      </c>
    </row>
    <row r="148" spans="1:30" x14ac:dyDescent="0.25">
      <c r="A148" s="60">
        <v>41784</v>
      </c>
      <c r="B148">
        <f t="shared" si="17"/>
        <v>2014</v>
      </c>
      <c r="C148">
        <f t="shared" si="18"/>
        <v>5</v>
      </c>
      <c r="D148" s="57" t="s">
        <v>346</v>
      </c>
      <c r="E148" s="57" t="s">
        <v>346</v>
      </c>
      <c r="F148" s="57" t="s">
        <v>346</v>
      </c>
      <c r="G148" s="57">
        <v>184</v>
      </c>
      <c r="H148" s="57">
        <v>5956</v>
      </c>
      <c r="I148" s="57">
        <v>3919</v>
      </c>
      <c r="J148" s="57">
        <v>4325</v>
      </c>
      <c r="K148" s="57" t="s">
        <v>346</v>
      </c>
      <c r="L148" s="57" t="s">
        <v>346</v>
      </c>
      <c r="M148" s="57" t="s">
        <v>346</v>
      </c>
      <c r="N148" s="57">
        <v>0</v>
      </c>
      <c r="O148" s="57">
        <v>3630</v>
      </c>
      <c r="P148" s="57" t="s">
        <v>346</v>
      </c>
      <c r="Q148" s="57" t="s">
        <v>346</v>
      </c>
      <c r="R148" s="57">
        <v>4325</v>
      </c>
      <c r="Y148" s="68">
        <f t="shared" si="19"/>
        <v>4457.5</v>
      </c>
      <c r="Z148" s="72">
        <f t="shared" si="16"/>
        <v>3.6548156757360605E-3</v>
      </c>
      <c r="AA148" s="71">
        <f t="shared" si="20"/>
        <v>3.5468302311239619E-3</v>
      </c>
      <c r="AB148" s="72">
        <f t="shared" si="21"/>
        <v>3.3240181282962869E-2</v>
      </c>
      <c r="AC148" s="68">
        <f t="shared" si="22"/>
        <v>134099.75</v>
      </c>
      <c r="AD148" s="72">
        <f t="shared" si="23"/>
        <v>0.1099517371648428</v>
      </c>
    </row>
    <row r="149" spans="1:30" x14ac:dyDescent="0.25">
      <c r="A149" s="60">
        <v>41785</v>
      </c>
      <c r="B149">
        <f t="shared" si="17"/>
        <v>2014</v>
      </c>
      <c r="C149">
        <f t="shared" si="18"/>
        <v>5</v>
      </c>
      <c r="D149" s="57" t="s">
        <v>346</v>
      </c>
      <c r="E149" s="57" t="s">
        <v>346</v>
      </c>
      <c r="F149" s="57" t="s">
        <v>346</v>
      </c>
      <c r="G149" s="57">
        <v>180</v>
      </c>
      <c r="H149" s="57">
        <v>5645</v>
      </c>
      <c r="I149" s="57">
        <v>4186</v>
      </c>
      <c r="J149" s="57">
        <v>4425</v>
      </c>
      <c r="K149" s="57" t="s">
        <v>346</v>
      </c>
      <c r="L149" s="57" t="s">
        <v>346</v>
      </c>
      <c r="M149" s="57" t="s">
        <v>346</v>
      </c>
      <c r="N149" s="57">
        <v>0</v>
      </c>
      <c r="O149" s="57">
        <v>3639</v>
      </c>
      <c r="P149" s="57" t="s">
        <v>346</v>
      </c>
      <c r="Q149" s="57" t="s">
        <v>346</v>
      </c>
      <c r="R149" s="57">
        <v>4425</v>
      </c>
      <c r="Y149" s="68">
        <f t="shared" si="19"/>
        <v>4473.75</v>
      </c>
      <c r="Z149" s="72">
        <f t="shared" si="16"/>
        <v>3.6681394569431747E-3</v>
      </c>
      <c r="AA149" s="71">
        <f t="shared" si="20"/>
        <v>3.5468302311239619E-3</v>
      </c>
      <c r="AB149" s="72">
        <f t="shared" si="21"/>
        <v>3.3361359734078548E-2</v>
      </c>
      <c r="AC149" s="68">
        <f t="shared" si="22"/>
        <v>134099.75</v>
      </c>
      <c r="AD149" s="72">
        <f t="shared" si="23"/>
        <v>0.1099517371648428</v>
      </c>
    </row>
    <row r="150" spans="1:30" x14ac:dyDescent="0.25">
      <c r="A150" s="60">
        <v>41786</v>
      </c>
      <c r="B150">
        <f t="shared" si="17"/>
        <v>2014</v>
      </c>
      <c r="C150">
        <f t="shared" si="18"/>
        <v>5</v>
      </c>
      <c r="D150" s="57" t="s">
        <v>346</v>
      </c>
      <c r="E150" s="57" t="s">
        <v>346</v>
      </c>
      <c r="F150" s="57" t="s">
        <v>346</v>
      </c>
      <c r="G150" s="57">
        <v>161</v>
      </c>
      <c r="H150" s="57">
        <v>6285</v>
      </c>
      <c r="I150" s="57">
        <v>4324</v>
      </c>
      <c r="J150" s="57">
        <v>5478</v>
      </c>
      <c r="K150" s="57" t="s">
        <v>346</v>
      </c>
      <c r="L150" s="57" t="s">
        <v>346</v>
      </c>
      <c r="M150" s="57" t="s">
        <v>346</v>
      </c>
      <c r="N150" s="57">
        <v>0</v>
      </c>
      <c r="O150" s="57">
        <v>3150</v>
      </c>
      <c r="P150" s="57" t="s">
        <v>346</v>
      </c>
      <c r="Q150" s="57" t="s">
        <v>346</v>
      </c>
      <c r="R150" s="57">
        <v>5478</v>
      </c>
      <c r="Y150" s="68">
        <f t="shared" si="19"/>
        <v>4809.25</v>
      </c>
      <c r="Z150" s="72">
        <f t="shared" si="16"/>
        <v>3.9432242935577453E-3</v>
      </c>
      <c r="AA150" s="71">
        <f t="shared" si="20"/>
        <v>3.5468302311239619E-3</v>
      </c>
      <c r="AB150" s="72">
        <f t="shared" si="21"/>
        <v>3.5863228678651528E-2</v>
      </c>
      <c r="AC150" s="68">
        <f t="shared" si="22"/>
        <v>134099.75</v>
      </c>
      <c r="AD150" s="72">
        <f t="shared" si="23"/>
        <v>0.1099517371648428</v>
      </c>
    </row>
    <row r="151" spans="1:30" x14ac:dyDescent="0.25">
      <c r="A151" s="60">
        <v>41787</v>
      </c>
      <c r="B151">
        <f t="shared" si="17"/>
        <v>2014</v>
      </c>
      <c r="C151">
        <f t="shared" si="18"/>
        <v>5</v>
      </c>
      <c r="D151" s="57" t="s">
        <v>346</v>
      </c>
      <c r="E151" s="57" t="s">
        <v>346</v>
      </c>
      <c r="F151" s="57" t="s">
        <v>346</v>
      </c>
      <c r="G151" s="57">
        <v>133</v>
      </c>
      <c r="H151" s="57">
        <v>5932</v>
      </c>
      <c r="I151" s="57">
        <v>3947</v>
      </c>
      <c r="J151" s="57">
        <v>4914</v>
      </c>
      <c r="K151" s="57" t="s">
        <v>346</v>
      </c>
      <c r="L151" s="57" t="s">
        <v>346</v>
      </c>
      <c r="M151" s="57" t="s">
        <v>346</v>
      </c>
      <c r="N151" s="57">
        <v>0</v>
      </c>
      <c r="O151" s="57">
        <v>2671</v>
      </c>
      <c r="P151" s="57" t="s">
        <v>346</v>
      </c>
      <c r="Q151" s="57" t="s">
        <v>346</v>
      </c>
      <c r="R151" s="57">
        <v>4914</v>
      </c>
      <c r="Y151" s="68">
        <f t="shared" si="19"/>
        <v>4366</v>
      </c>
      <c r="Z151" s="72">
        <f t="shared" si="16"/>
        <v>3.5797925384775412E-3</v>
      </c>
      <c r="AA151" s="71">
        <f t="shared" si="20"/>
        <v>3.5468302311239619E-3</v>
      </c>
      <c r="AB151" s="72">
        <f t="shared" si="21"/>
        <v>3.2557853388988423E-2</v>
      </c>
      <c r="AC151" s="68">
        <f t="shared" si="22"/>
        <v>134099.75</v>
      </c>
      <c r="AD151" s="72">
        <f t="shared" si="23"/>
        <v>0.1099517371648428</v>
      </c>
    </row>
    <row r="152" spans="1:30" x14ac:dyDescent="0.25">
      <c r="A152" s="60">
        <v>41788</v>
      </c>
      <c r="B152">
        <f t="shared" si="17"/>
        <v>2014</v>
      </c>
      <c r="C152">
        <f t="shared" si="18"/>
        <v>5</v>
      </c>
      <c r="D152" s="57" t="s">
        <v>346</v>
      </c>
      <c r="E152" s="57" t="s">
        <v>346</v>
      </c>
      <c r="F152" s="57" t="s">
        <v>346</v>
      </c>
      <c r="G152" s="57">
        <v>183</v>
      </c>
      <c r="H152" s="57">
        <v>7247</v>
      </c>
      <c r="I152" s="57">
        <v>4942</v>
      </c>
      <c r="J152" s="57">
        <v>6340</v>
      </c>
      <c r="K152" s="57" t="s">
        <v>346</v>
      </c>
      <c r="L152" s="57" t="s">
        <v>346</v>
      </c>
      <c r="M152" s="57" t="s">
        <v>346</v>
      </c>
      <c r="N152" s="57">
        <v>0</v>
      </c>
      <c r="O152" s="57">
        <v>3743</v>
      </c>
      <c r="P152" s="57" t="s">
        <v>346</v>
      </c>
      <c r="Q152" s="57" t="s">
        <v>346</v>
      </c>
      <c r="R152" s="57">
        <v>6340</v>
      </c>
      <c r="Y152" s="68">
        <f t="shared" si="19"/>
        <v>5568</v>
      </c>
      <c r="Z152" s="72">
        <f t="shared" si="16"/>
        <v>4.5653423853053024E-3</v>
      </c>
      <c r="AA152" s="71">
        <f t="shared" si="20"/>
        <v>3.5468302311239619E-3</v>
      </c>
      <c r="AB152" s="72">
        <f t="shared" si="21"/>
        <v>4.1521330203822156E-2</v>
      </c>
      <c r="AC152" s="68">
        <f t="shared" si="22"/>
        <v>134099.75</v>
      </c>
      <c r="AD152" s="72">
        <f t="shared" si="23"/>
        <v>0.1099517371648428</v>
      </c>
    </row>
    <row r="153" spans="1:30" x14ac:dyDescent="0.25">
      <c r="A153" s="60">
        <v>41789</v>
      </c>
      <c r="B153">
        <f t="shared" si="17"/>
        <v>2014</v>
      </c>
      <c r="C153">
        <f t="shared" si="18"/>
        <v>5</v>
      </c>
      <c r="D153" s="57" t="s">
        <v>346</v>
      </c>
      <c r="E153" s="57" t="s">
        <v>346</v>
      </c>
      <c r="F153" s="57" t="s">
        <v>346</v>
      </c>
      <c r="G153" s="57">
        <v>136</v>
      </c>
      <c r="H153" s="57">
        <v>6915</v>
      </c>
      <c r="I153" s="57">
        <v>4525</v>
      </c>
      <c r="J153" s="57">
        <v>5664</v>
      </c>
      <c r="K153" s="57" t="s">
        <v>346</v>
      </c>
      <c r="L153" s="57" t="s">
        <v>346</v>
      </c>
      <c r="M153" s="57" t="s">
        <v>346</v>
      </c>
      <c r="N153" s="57">
        <v>0</v>
      </c>
      <c r="O153" s="57">
        <v>3459</v>
      </c>
      <c r="P153" s="57" t="s">
        <v>346</v>
      </c>
      <c r="Q153" s="57" t="s">
        <v>346</v>
      </c>
      <c r="R153" s="57">
        <v>5664</v>
      </c>
      <c r="Y153" s="68">
        <f t="shared" si="19"/>
        <v>5140.75</v>
      </c>
      <c r="Z153" s="72">
        <f t="shared" si="16"/>
        <v>4.2150294301828723E-3</v>
      </c>
      <c r="AA153" s="71">
        <f t="shared" si="20"/>
        <v>3.5468302311239619E-3</v>
      </c>
      <c r="AB153" s="72">
        <f t="shared" si="21"/>
        <v>3.8335269081411411E-2</v>
      </c>
      <c r="AC153" s="68">
        <f t="shared" si="22"/>
        <v>134099.75</v>
      </c>
      <c r="AD153" s="72">
        <f t="shared" si="23"/>
        <v>0.1099517371648428</v>
      </c>
    </row>
    <row r="154" spans="1:30" x14ac:dyDescent="0.25">
      <c r="A154" s="60">
        <v>41790</v>
      </c>
      <c r="B154">
        <f t="shared" si="17"/>
        <v>2014</v>
      </c>
      <c r="C154">
        <f t="shared" si="18"/>
        <v>5</v>
      </c>
      <c r="D154" s="57" t="s">
        <v>346</v>
      </c>
      <c r="E154" s="57" t="s">
        <v>346</v>
      </c>
      <c r="F154" s="57" t="s">
        <v>346</v>
      </c>
      <c r="G154" s="57">
        <v>199</v>
      </c>
      <c r="H154" s="57">
        <v>6564</v>
      </c>
      <c r="I154" s="57">
        <v>4138</v>
      </c>
      <c r="J154" s="57">
        <v>4265</v>
      </c>
      <c r="K154" s="57" t="s">
        <v>346</v>
      </c>
      <c r="L154" s="57" t="s">
        <v>346</v>
      </c>
      <c r="M154" s="57" t="s">
        <v>346</v>
      </c>
      <c r="N154" s="57">
        <v>0</v>
      </c>
      <c r="O154" s="57">
        <v>3027</v>
      </c>
      <c r="P154" s="57" t="s">
        <v>346</v>
      </c>
      <c r="Q154" s="57" t="s">
        <v>346</v>
      </c>
      <c r="R154" s="57">
        <v>4265</v>
      </c>
      <c r="Y154" s="68">
        <f t="shared" si="19"/>
        <v>4498.5</v>
      </c>
      <c r="Z154" s="72">
        <f t="shared" si="16"/>
        <v>3.6884326006278562E-3</v>
      </c>
      <c r="AA154" s="71">
        <f t="shared" si="20"/>
        <v>3.5468302311239619E-3</v>
      </c>
      <c r="AB154" s="72">
        <f t="shared" si="21"/>
        <v>3.3545923836547045E-2</v>
      </c>
      <c r="AC154" s="68">
        <f t="shared" si="22"/>
        <v>134099.75</v>
      </c>
      <c r="AD154" s="72">
        <f t="shared" si="23"/>
        <v>0.1099517371648428</v>
      </c>
    </row>
    <row r="155" spans="1:30" x14ac:dyDescent="0.25">
      <c r="A155" s="60">
        <v>41791</v>
      </c>
      <c r="B155">
        <f t="shared" si="17"/>
        <v>2014</v>
      </c>
      <c r="C155">
        <f t="shared" si="18"/>
        <v>6</v>
      </c>
      <c r="D155" s="57" t="s">
        <v>346</v>
      </c>
      <c r="E155" s="57" t="s">
        <v>346</v>
      </c>
      <c r="F155" s="57" t="s">
        <v>346</v>
      </c>
      <c r="G155" s="57">
        <v>202</v>
      </c>
      <c r="H155" s="57">
        <v>6834</v>
      </c>
      <c r="I155" s="57">
        <v>4342</v>
      </c>
      <c r="J155" s="57">
        <v>5085</v>
      </c>
      <c r="K155" s="57" t="s">
        <v>346</v>
      </c>
      <c r="L155" s="57" t="s">
        <v>346</v>
      </c>
      <c r="M155" s="57" t="s">
        <v>346</v>
      </c>
      <c r="N155" s="57">
        <v>0</v>
      </c>
      <c r="O155" s="57">
        <v>3865</v>
      </c>
      <c r="P155" s="57" t="s">
        <v>346</v>
      </c>
      <c r="Q155" s="57" t="s">
        <v>346</v>
      </c>
      <c r="R155" s="57">
        <v>5085</v>
      </c>
      <c r="Y155" s="68">
        <f t="shared" si="19"/>
        <v>5031.5</v>
      </c>
      <c r="Z155" s="72">
        <f t="shared" si="16"/>
        <v>4.1254526242211981E-3</v>
      </c>
      <c r="AA155" s="71">
        <f t="shared" si="20"/>
        <v>4.0216569522636232E-3</v>
      </c>
      <c r="AB155" s="72">
        <f t="shared" si="21"/>
        <v>3.4193639364650037E-2</v>
      </c>
      <c r="AC155" s="68">
        <f t="shared" si="22"/>
        <v>147147.25</v>
      </c>
      <c r="AD155" s="72">
        <f t="shared" si="23"/>
        <v>0.1206497085679087</v>
      </c>
    </row>
    <row r="156" spans="1:30" x14ac:dyDescent="0.25">
      <c r="A156" s="60">
        <v>41792</v>
      </c>
      <c r="B156">
        <f t="shared" si="17"/>
        <v>2014</v>
      </c>
      <c r="C156">
        <f t="shared" si="18"/>
        <v>6</v>
      </c>
      <c r="D156" s="57" t="s">
        <v>346</v>
      </c>
      <c r="E156" s="57" t="s">
        <v>346</v>
      </c>
      <c r="F156" s="57" t="s">
        <v>346</v>
      </c>
      <c r="G156" s="57">
        <v>174</v>
      </c>
      <c r="H156" s="57">
        <v>8099</v>
      </c>
      <c r="I156" s="57">
        <v>5457</v>
      </c>
      <c r="J156" s="57">
        <v>7281</v>
      </c>
      <c r="K156" s="57" t="s">
        <v>346</v>
      </c>
      <c r="L156" s="57" t="s">
        <v>346</v>
      </c>
      <c r="M156" s="57" t="s">
        <v>346</v>
      </c>
      <c r="N156" s="57">
        <v>0</v>
      </c>
      <c r="O156" s="57">
        <v>4110</v>
      </c>
      <c r="P156" s="57" t="s">
        <v>346</v>
      </c>
      <c r="Q156" s="57" t="s">
        <v>346</v>
      </c>
      <c r="R156" s="57">
        <v>7281</v>
      </c>
      <c r="Y156" s="68">
        <f t="shared" si="19"/>
        <v>6236.75</v>
      </c>
      <c r="Z156" s="72">
        <f t="shared" si="16"/>
        <v>5.1136672272903815E-3</v>
      </c>
      <c r="AA156" s="71">
        <f t="shared" si="20"/>
        <v>4.0216569522636232E-3</v>
      </c>
      <c r="AB156" s="72">
        <f t="shared" si="21"/>
        <v>4.2384414251710446E-2</v>
      </c>
      <c r="AC156" s="68">
        <f t="shared" si="22"/>
        <v>147147.25</v>
      </c>
      <c r="AD156" s="72">
        <f t="shared" si="23"/>
        <v>0.1206497085679087</v>
      </c>
    </row>
    <row r="157" spans="1:30" x14ac:dyDescent="0.25">
      <c r="A157" s="60">
        <v>41793</v>
      </c>
      <c r="B157">
        <f t="shared" si="17"/>
        <v>2014</v>
      </c>
      <c r="C157">
        <f t="shared" si="18"/>
        <v>6</v>
      </c>
      <c r="D157" s="57" t="s">
        <v>346</v>
      </c>
      <c r="E157" s="57" t="s">
        <v>346</v>
      </c>
      <c r="F157" s="57" t="s">
        <v>346</v>
      </c>
      <c r="G157" s="57">
        <v>129</v>
      </c>
      <c r="H157" s="57">
        <v>6591</v>
      </c>
      <c r="I157" s="57">
        <v>4791</v>
      </c>
      <c r="J157" s="57">
        <v>5400</v>
      </c>
      <c r="K157" s="57" t="s">
        <v>346</v>
      </c>
      <c r="L157" s="57" t="s">
        <v>346</v>
      </c>
      <c r="M157" s="57" t="s">
        <v>346</v>
      </c>
      <c r="N157" s="57">
        <v>0</v>
      </c>
      <c r="O157" s="57">
        <v>3063</v>
      </c>
      <c r="P157" s="57" t="s">
        <v>346</v>
      </c>
      <c r="Q157" s="57" t="s">
        <v>346</v>
      </c>
      <c r="R157" s="57">
        <v>5400</v>
      </c>
      <c r="Y157" s="68">
        <f t="shared" si="19"/>
        <v>4961.25</v>
      </c>
      <c r="Z157" s="72">
        <f t="shared" si="16"/>
        <v>4.0678528931565967E-3</v>
      </c>
      <c r="AA157" s="71">
        <f t="shared" si="20"/>
        <v>4.0216569522636232E-3</v>
      </c>
      <c r="AB157" s="72">
        <f t="shared" si="21"/>
        <v>3.3716226433045809E-2</v>
      </c>
      <c r="AC157" s="68">
        <f t="shared" si="22"/>
        <v>147147.25</v>
      </c>
      <c r="AD157" s="72">
        <f t="shared" si="23"/>
        <v>0.1206497085679087</v>
      </c>
    </row>
    <row r="158" spans="1:30" x14ac:dyDescent="0.25">
      <c r="A158" s="60">
        <v>41794</v>
      </c>
      <c r="B158">
        <f t="shared" si="17"/>
        <v>2014</v>
      </c>
      <c r="C158">
        <f t="shared" si="18"/>
        <v>6</v>
      </c>
      <c r="D158" s="57" t="s">
        <v>346</v>
      </c>
      <c r="E158" s="57" t="s">
        <v>346</v>
      </c>
      <c r="F158" s="57" t="s">
        <v>346</v>
      </c>
      <c r="G158" s="57">
        <v>136</v>
      </c>
      <c r="H158" s="57">
        <v>7556</v>
      </c>
      <c r="I158" s="57">
        <v>5165</v>
      </c>
      <c r="J158" s="57">
        <v>6777</v>
      </c>
      <c r="K158" s="57" t="s">
        <v>346</v>
      </c>
      <c r="L158" s="57" t="s">
        <v>346</v>
      </c>
      <c r="M158" s="57" t="s">
        <v>346</v>
      </c>
      <c r="N158" s="57">
        <v>0</v>
      </c>
      <c r="O158" s="57">
        <v>3728</v>
      </c>
      <c r="P158" s="57" t="s">
        <v>346</v>
      </c>
      <c r="Q158" s="57" t="s">
        <v>346</v>
      </c>
      <c r="R158" s="57">
        <v>6777</v>
      </c>
      <c r="Y158" s="68">
        <f t="shared" si="19"/>
        <v>5806.5</v>
      </c>
      <c r="Z158" s="72">
        <f t="shared" si="16"/>
        <v>4.7608944971758689E-3</v>
      </c>
      <c r="AA158" s="71">
        <f t="shared" si="20"/>
        <v>4.0216569522636232E-3</v>
      </c>
      <c r="AB158" s="72">
        <f t="shared" si="21"/>
        <v>3.9460472417935093E-2</v>
      </c>
      <c r="AC158" s="68">
        <f t="shared" si="22"/>
        <v>147147.25</v>
      </c>
      <c r="AD158" s="72">
        <f t="shared" si="23"/>
        <v>0.1206497085679087</v>
      </c>
    </row>
    <row r="159" spans="1:30" x14ac:dyDescent="0.25">
      <c r="A159" s="60">
        <v>41795</v>
      </c>
      <c r="B159">
        <f t="shared" si="17"/>
        <v>2014</v>
      </c>
      <c r="C159">
        <f t="shared" si="18"/>
        <v>6</v>
      </c>
      <c r="D159" s="57" t="s">
        <v>346</v>
      </c>
      <c r="E159" s="57" t="s">
        <v>346</v>
      </c>
      <c r="F159" s="57" t="s">
        <v>346</v>
      </c>
      <c r="G159" s="57">
        <v>108</v>
      </c>
      <c r="H159" s="57">
        <v>4045</v>
      </c>
      <c r="I159" s="57">
        <v>2674</v>
      </c>
      <c r="J159" s="57">
        <v>2866</v>
      </c>
      <c r="K159" s="57" t="s">
        <v>346</v>
      </c>
      <c r="L159" s="57" t="s">
        <v>346</v>
      </c>
      <c r="M159" s="57" t="s">
        <v>346</v>
      </c>
      <c r="N159" s="57">
        <v>0</v>
      </c>
      <c r="O159" s="57">
        <v>1494</v>
      </c>
      <c r="P159" s="57" t="s">
        <v>346</v>
      </c>
      <c r="Q159" s="57" t="s">
        <v>346</v>
      </c>
      <c r="R159" s="57">
        <v>2866</v>
      </c>
      <c r="Y159" s="68">
        <f t="shared" si="19"/>
        <v>2769.75</v>
      </c>
      <c r="Z159" s="72">
        <f t="shared" si="16"/>
        <v>2.2709872614402587E-3</v>
      </c>
      <c r="AA159" s="71">
        <f t="shared" si="20"/>
        <v>4.0216569522636232E-3</v>
      </c>
      <c r="AB159" s="72">
        <f t="shared" si="21"/>
        <v>1.882298174107909E-2</v>
      </c>
      <c r="AC159" s="68">
        <f t="shared" si="22"/>
        <v>147147.25</v>
      </c>
      <c r="AD159" s="72">
        <f t="shared" si="23"/>
        <v>0.1206497085679087</v>
      </c>
    </row>
    <row r="160" spans="1:30" x14ac:dyDescent="0.25">
      <c r="A160" s="60">
        <v>41796</v>
      </c>
      <c r="B160">
        <f t="shared" si="17"/>
        <v>2014</v>
      </c>
      <c r="C160">
        <f t="shared" si="18"/>
        <v>6</v>
      </c>
      <c r="D160" s="57" t="s">
        <v>346</v>
      </c>
      <c r="E160" s="57" t="s">
        <v>346</v>
      </c>
      <c r="F160" s="57" t="s">
        <v>346</v>
      </c>
      <c r="G160" s="57">
        <v>187</v>
      </c>
      <c r="H160" s="57">
        <v>7874</v>
      </c>
      <c r="I160" s="57">
        <v>5345</v>
      </c>
      <c r="J160" s="57">
        <v>6669</v>
      </c>
      <c r="K160" s="57" t="s">
        <v>346</v>
      </c>
      <c r="L160" s="57" t="s">
        <v>346</v>
      </c>
      <c r="M160" s="57" t="s">
        <v>346</v>
      </c>
      <c r="N160" s="57">
        <v>0</v>
      </c>
      <c r="O160" s="57">
        <v>4091</v>
      </c>
      <c r="P160" s="57" t="s">
        <v>346</v>
      </c>
      <c r="Q160" s="57" t="s">
        <v>346</v>
      </c>
      <c r="R160" s="57">
        <v>6669</v>
      </c>
      <c r="Y160" s="68">
        <f t="shared" si="19"/>
        <v>5994.75</v>
      </c>
      <c r="Z160" s="72">
        <f t="shared" si="16"/>
        <v>4.9152453779290521E-3</v>
      </c>
      <c r="AA160" s="71">
        <f t="shared" si="20"/>
        <v>4.0216569522636232E-3</v>
      </c>
      <c r="AB160" s="72">
        <f t="shared" si="21"/>
        <v>4.0739803156362081E-2</v>
      </c>
      <c r="AC160" s="68">
        <f t="shared" si="22"/>
        <v>147147.25</v>
      </c>
      <c r="AD160" s="72">
        <f t="shared" si="23"/>
        <v>0.1206497085679087</v>
      </c>
    </row>
    <row r="161" spans="1:30" x14ac:dyDescent="0.25">
      <c r="A161" s="60">
        <v>41797</v>
      </c>
      <c r="B161">
        <f t="shared" si="17"/>
        <v>2014</v>
      </c>
      <c r="C161">
        <f t="shared" si="18"/>
        <v>6</v>
      </c>
      <c r="D161" s="57" t="s">
        <v>346</v>
      </c>
      <c r="E161" s="57" t="s">
        <v>346</v>
      </c>
      <c r="F161" s="57" t="s">
        <v>346</v>
      </c>
      <c r="G161" s="57">
        <v>214</v>
      </c>
      <c r="H161" s="57">
        <v>6815</v>
      </c>
      <c r="I161" s="57">
        <v>4986</v>
      </c>
      <c r="J161" s="57">
        <v>5133</v>
      </c>
      <c r="K161" s="57" t="s">
        <v>346</v>
      </c>
      <c r="L161" s="57" t="s">
        <v>346</v>
      </c>
      <c r="M161" s="57" t="s">
        <v>346</v>
      </c>
      <c r="N161" s="57">
        <v>0</v>
      </c>
      <c r="O161" s="57">
        <v>3578</v>
      </c>
      <c r="P161" s="57" t="s">
        <v>346</v>
      </c>
      <c r="Q161" s="57" t="s">
        <v>346</v>
      </c>
      <c r="R161" s="57">
        <v>5133</v>
      </c>
      <c r="Y161" s="68">
        <f t="shared" si="19"/>
        <v>5128</v>
      </c>
      <c r="Z161" s="72">
        <f t="shared" si="16"/>
        <v>4.2045753864665214E-3</v>
      </c>
      <c r="AA161" s="71">
        <f t="shared" si="20"/>
        <v>4.0216569522636232E-3</v>
      </c>
      <c r="AB161" s="72">
        <f t="shared" si="21"/>
        <v>3.484944502870424E-2</v>
      </c>
      <c r="AC161" s="68">
        <f t="shared" si="22"/>
        <v>147147.25</v>
      </c>
      <c r="AD161" s="72">
        <f t="shared" si="23"/>
        <v>0.1206497085679087</v>
      </c>
    </row>
    <row r="162" spans="1:30" x14ac:dyDescent="0.25">
      <c r="A162" s="60">
        <v>41798</v>
      </c>
      <c r="B162">
        <f t="shared" si="17"/>
        <v>2014</v>
      </c>
      <c r="C162">
        <f t="shared" si="18"/>
        <v>6</v>
      </c>
      <c r="D162" s="57" t="s">
        <v>346</v>
      </c>
      <c r="E162" s="57" t="s">
        <v>346</v>
      </c>
      <c r="F162" s="57" t="s">
        <v>346</v>
      </c>
      <c r="G162" s="57">
        <v>194</v>
      </c>
      <c r="H162" s="57">
        <v>6499</v>
      </c>
      <c r="I162" s="57">
        <v>4376</v>
      </c>
      <c r="J162" s="57">
        <v>4791</v>
      </c>
      <c r="K162" s="57" t="s">
        <v>346</v>
      </c>
      <c r="L162" s="57" t="s">
        <v>346</v>
      </c>
      <c r="M162" s="57" t="s">
        <v>346</v>
      </c>
      <c r="N162" s="57">
        <v>0</v>
      </c>
      <c r="O162" s="57">
        <v>3563</v>
      </c>
      <c r="P162" s="57" t="s">
        <v>346</v>
      </c>
      <c r="Q162" s="57" t="s">
        <v>346</v>
      </c>
      <c r="R162" s="57">
        <v>4791</v>
      </c>
      <c r="Y162" s="68">
        <f t="shared" si="19"/>
        <v>4807.25</v>
      </c>
      <c r="Z162" s="72">
        <f t="shared" si="16"/>
        <v>3.9415844435630237E-3</v>
      </c>
      <c r="AA162" s="71">
        <f t="shared" si="20"/>
        <v>4.0216569522636232E-3</v>
      </c>
      <c r="AB162" s="72">
        <f t="shared" si="21"/>
        <v>3.2669655736005943E-2</v>
      </c>
      <c r="AC162" s="68">
        <f t="shared" si="22"/>
        <v>147147.25</v>
      </c>
      <c r="AD162" s="72">
        <f t="shared" si="23"/>
        <v>0.1206497085679087</v>
      </c>
    </row>
    <row r="163" spans="1:30" x14ac:dyDescent="0.25">
      <c r="A163" s="60">
        <v>41799</v>
      </c>
      <c r="B163">
        <f t="shared" si="17"/>
        <v>2014</v>
      </c>
      <c r="C163">
        <f t="shared" si="18"/>
        <v>6</v>
      </c>
      <c r="D163" s="57" t="s">
        <v>346</v>
      </c>
      <c r="E163" s="57" t="s">
        <v>346</v>
      </c>
      <c r="F163" s="57" t="s">
        <v>346</v>
      </c>
      <c r="G163" s="57">
        <v>58</v>
      </c>
      <c r="H163" s="57">
        <v>2461</v>
      </c>
      <c r="I163" s="57">
        <v>1729</v>
      </c>
      <c r="J163" s="57">
        <v>1621</v>
      </c>
      <c r="K163" s="57" t="s">
        <v>346</v>
      </c>
      <c r="L163" s="57" t="s">
        <v>346</v>
      </c>
      <c r="M163" s="57" t="s">
        <v>346</v>
      </c>
      <c r="N163" s="57">
        <v>0</v>
      </c>
      <c r="O163" s="57">
        <v>961</v>
      </c>
      <c r="P163" s="57" t="s">
        <v>346</v>
      </c>
      <c r="Q163" s="57" t="s">
        <v>346</v>
      </c>
      <c r="R163" s="57">
        <v>1621</v>
      </c>
      <c r="Y163" s="68">
        <f t="shared" si="19"/>
        <v>1693</v>
      </c>
      <c r="Z163" s="72">
        <f t="shared" si="16"/>
        <v>1.3881330205319463E-3</v>
      </c>
      <c r="AA163" s="71">
        <f t="shared" si="20"/>
        <v>4.0216569522636232E-3</v>
      </c>
      <c r="AB163" s="72">
        <f t="shared" si="21"/>
        <v>1.1505481753821427E-2</v>
      </c>
      <c r="AC163" s="68">
        <f t="shared" si="22"/>
        <v>147147.25</v>
      </c>
      <c r="AD163" s="72">
        <f t="shared" si="23"/>
        <v>0.1206497085679087</v>
      </c>
    </row>
    <row r="164" spans="1:30" x14ac:dyDescent="0.25">
      <c r="A164" s="60">
        <v>41800</v>
      </c>
      <c r="B164">
        <f t="shared" si="17"/>
        <v>2014</v>
      </c>
      <c r="C164">
        <f t="shared" si="18"/>
        <v>6</v>
      </c>
      <c r="D164" s="57" t="s">
        <v>346</v>
      </c>
      <c r="E164" s="57" t="s">
        <v>346</v>
      </c>
      <c r="F164" s="57" t="s">
        <v>346</v>
      </c>
      <c r="G164" s="57">
        <v>156</v>
      </c>
      <c r="H164" s="57">
        <v>6522</v>
      </c>
      <c r="I164" s="57">
        <v>4340</v>
      </c>
      <c r="J164" s="57">
        <v>5360</v>
      </c>
      <c r="K164" s="57" t="s">
        <v>346</v>
      </c>
      <c r="L164" s="57" t="s">
        <v>346</v>
      </c>
      <c r="M164" s="57" t="s">
        <v>346</v>
      </c>
      <c r="N164" s="57">
        <v>0</v>
      </c>
      <c r="O164" s="57">
        <v>3210</v>
      </c>
      <c r="P164" s="57" t="s">
        <v>346</v>
      </c>
      <c r="Q164" s="57" t="s">
        <v>346</v>
      </c>
      <c r="R164" s="57">
        <v>5360</v>
      </c>
      <c r="Y164" s="68">
        <f t="shared" si="19"/>
        <v>4858</v>
      </c>
      <c r="Z164" s="72">
        <f t="shared" si="16"/>
        <v>3.9831956371790874E-3</v>
      </c>
      <c r="AA164" s="71">
        <f t="shared" si="20"/>
        <v>4.0216569522636232E-3</v>
      </c>
      <c r="AB164" s="72">
        <f t="shared" si="21"/>
        <v>3.3014548352075894E-2</v>
      </c>
      <c r="AC164" s="68">
        <f t="shared" si="22"/>
        <v>147147.25</v>
      </c>
      <c r="AD164" s="72">
        <f t="shared" si="23"/>
        <v>0.1206497085679087</v>
      </c>
    </row>
    <row r="165" spans="1:30" x14ac:dyDescent="0.25">
      <c r="A165" s="60">
        <v>41801</v>
      </c>
      <c r="B165">
        <f t="shared" si="17"/>
        <v>2014</v>
      </c>
      <c r="C165">
        <f t="shared" si="18"/>
        <v>6</v>
      </c>
      <c r="D165" s="57" t="s">
        <v>346</v>
      </c>
      <c r="E165" s="57" t="s">
        <v>346</v>
      </c>
      <c r="F165" s="57" t="s">
        <v>346</v>
      </c>
      <c r="G165" s="57">
        <v>180</v>
      </c>
      <c r="H165" s="57">
        <v>5847</v>
      </c>
      <c r="I165" s="57">
        <v>3901</v>
      </c>
      <c r="J165" s="57">
        <v>5077</v>
      </c>
      <c r="K165" s="57" t="s">
        <v>346</v>
      </c>
      <c r="L165" s="57" t="s">
        <v>346</v>
      </c>
      <c r="M165" s="57" t="s">
        <v>346</v>
      </c>
      <c r="N165" s="57">
        <v>0</v>
      </c>
      <c r="O165" s="57">
        <v>2834</v>
      </c>
      <c r="P165" s="57" t="s">
        <v>346</v>
      </c>
      <c r="Q165" s="57" t="s">
        <v>346</v>
      </c>
      <c r="R165" s="57">
        <v>5077</v>
      </c>
      <c r="Y165" s="68">
        <f t="shared" si="19"/>
        <v>4414.75</v>
      </c>
      <c r="Z165" s="72">
        <f t="shared" si="16"/>
        <v>3.6197638820988838E-3</v>
      </c>
      <c r="AA165" s="71">
        <f t="shared" si="20"/>
        <v>4.0216569522636232E-3</v>
      </c>
      <c r="AB165" s="72">
        <f t="shared" si="21"/>
        <v>3.0002259641277701E-2</v>
      </c>
      <c r="AC165" s="68">
        <f t="shared" si="22"/>
        <v>147147.25</v>
      </c>
      <c r="AD165" s="72">
        <f t="shared" si="23"/>
        <v>0.1206497085679087</v>
      </c>
    </row>
    <row r="166" spans="1:30" x14ac:dyDescent="0.25">
      <c r="A166" s="60">
        <v>41802</v>
      </c>
      <c r="B166">
        <f t="shared" si="17"/>
        <v>2014</v>
      </c>
      <c r="C166">
        <f t="shared" si="18"/>
        <v>6</v>
      </c>
      <c r="D166" s="57" t="s">
        <v>346</v>
      </c>
      <c r="E166" s="57" t="s">
        <v>346</v>
      </c>
      <c r="F166" s="57" t="s">
        <v>346</v>
      </c>
      <c r="G166" s="57">
        <v>110</v>
      </c>
      <c r="H166" s="57">
        <v>5020</v>
      </c>
      <c r="I166" s="57">
        <v>3499</v>
      </c>
      <c r="J166" s="57">
        <v>3850</v>
      </c>
      <c r="K166" s="57" t="s">
        <v>346</v>
      </c>
      <c r="L166" s="57" t="s">
        <v>346</v>
      </c>
      <c r="M166" s="57" t="s">
        <v>346</v>
      </c>
      <c r="N166" s="57">
        <v>0</v>
      </c>
      <c r="O166" s="57">
        <v>2147</v>
      </c>
      <c r="P166" s="57" t="s">
        <v>346</v>
      </c>
      <c r="Q166" s="57" t="s">
        <v>346</v>
      </c>
      <c r="R166" s="57">
        <v>3850</v>
      </c>
      <c r="Y166" s="68">
        <f t="shared" si="19"/>
        <v>3629</v>
      </c>
      <c r="Z166" s="72">
        <f t="shared" si="16"/>
        <v>2.9755078154225833E-3</v>
      </c>
      <c r="AA166" s="71">
        <f t="shared" si="20"/>
        <v>4.0216569522636232E-3</v>
      </c>
      <c r="AB166" s="72">
        <f t="shared" si="21"/>
        <v>2.4662370516608363E-2</v>
      </c>
      <c r="AC166" s="68">
        <f t="shared" si="22"/>
        <v>147147.25</v>
      </c>
      <c r="AD166" s="72">
        <f t="shared" si="23"/>
        <v>0.1206497085679087</v>
      </c>
    </row>
    <row r="167" spans="1:30" x14ac:dyDescent="0.25">
      <c r="A167" s="60">
        <v>41803</v>
      </c>
      <c r="B167">
        <f t="shared" si="17"/>
        <v>2014</v>
      </c>
      <c r="C167">
        <f t="shared" si="18"/>
        <v>6</v>
      </c>
      <c r="D167" s="57" t="s">
        <v>346</v>
      </c>
      <c r="E167" s="57" t="s">
        <v>346</v>
      </c>
      <c r="F167" s="57" t="s">
        <v>346</v>
      </c>
      <c r="G167" s="57">
        <v>88</v>
      </c>
      <c r="H167" s="57">
        <v>2905</v>
      </c>
      <c r="I167" s="57">
        <v>2165</v>
      </c>
      <c r="J167" s="57">
        <v>2013</v>
      </c>
      <c r="K167" s="57" t="s">
        <v>346</v>
      </c>
      <c r="L167" s="57" t="s">
        <v>346</v>
      </c>
      <c r="M167" s="57" t="s">
        <v>346</v>
      </c>
      <c r="N167" s="57">
        <v>0</v>
      </c>
      <c r="O167" s="57">
        <v>1100</v>
      </c>
      <c r="P167" s="57" t="s">
        <v>346</v>
      </c>
      <c r="Q167" s="57" t="s">
        <v>346</v>
      </c>
      <c r="R167" s="57">
        <v>2013</v>
      </c>
      <c r="Y167" s="68">
        <f t="shared" si="19"/>
        <v>2045.75</v>
      </c>
      <c r="Z167" s="72">
        <f t="shared" si="16"/>
        <v>1.6773615633509918E-3</v>
      </c>
      <c r="AA167" s="71">
        <f t="shared" si="20"/>
        <v>4.0216569522636232E-3</v>
      </c>
      <c r="AB167" s="72">
        <f t="shared" si="21"/>
        <v>1.3902740282268271E-2</v>
      </c>
      <c r="AC167" s="68">
        <f t="shared" si="22"/>
        <v>147147.25</v>
      </c>
      <c r="AD167" s="72">
        <f t="shared" si="23"/>
        <v>0.1206497085679087</v>
      </c>
    </row>
    <row r="168" spans="1:30" x14ac:dyDescent="0.25">
      <c r="A168" s="60">
        <v>41804</v>
      </c>
      <c r="B168">
        <f t="shared" si="17"/>
        <v>2014</v>
      </c>
      <c r="C168">
        <f t="shared" si="18"/>
        <v>6</v>
      </c>
      <c r="D168" s="57" t="s">
        <v>346</v>
      </c>
      <c r="E168" s="57" t="s">
        <v>346</v>
      </c>
      <c r="F168" s="57" t="s">
        <v>346</v>
      </c>
      <c r="G168" s="57">
        <v>152</v>
      </c>
      <c r="H168" s="57">
        <v>6384</v>
      </c>
      <c r="I168" s="57">
        <v>4375</v>
      </c>
      <c r="J168" s="57">
        <v>4466</v>
      </c>
      <c r="K168" s="57" t="s">
        <v>346</v>
      </c>
      <c r="L168" s="57" t="s">
        <v>346</v>
      </c>
      <c r="M168" s="57" t="s">
        <v>346</v>
      </c>
      <c r="N168" s="57">
        <v>0</v>
      </c>
      <c r="O168" s="57">
        <v>3131</v>
      </c>
      <c r="P168" s="57" t="s">
        <v>346</v>
      </c>
      <c r="Q168" s="57" t="s">
        <v>346</v>
      </c>
      <c r="R168" s="57">
        <v>4466</v>
      </c>
      <c r="Y168" s="68">
        <f t="shared" si="19"/>
        <v>4589</v>
      </c>
      <c r="Z168" s="72">
        <f t="shared" si="16"/>
        <v>3.7626358128890146E-3</v>
      </c>
      <c r="AA168" s="71">
        <f t="shared" si="20"/>
        <v>4.0216569522636232E-3</v>
      </c>
      <c r="AB168" s="72">
        <f t="shared" si="21"/>
        <v>3.1186447589064695E-2</v>
      </c>
      <c r="AC168" s="68">
        <f t="shared" si="22"/>
        <v>147147.25</v>
      </c>
      <c r="AD168" s="72">
        <f t="shared" si="23"/>
        <v>0.1206497085679087</v>
      </c>
    </row>
    <row r="169" spans="1:30" x14ac:dyDescent="0.25">
      <c r="A169" s="60">
        <v>41805</v>
      </c>
      <c r="B169">
        <f t="shared" si="17"/>
        <v>2014</v>
      </c>
      <c r="C169">
        <f t="shared" si="18"/>
        <v>6</v>
      </c>
      <c r="D169" s="57" t="s">
        <v>346</v>
      </c>
      <c r="E169" s="57" t="s">
        <v>346</v>
      </c>
      <c r="F169" s="57" t="s">
        <v>346</v>
      </c>
      <c r="G169" s="57">
        <v>170</v>
      </c>
      <c r="H169" s="57">
        <v>6206</v>
      </c>
      <c r="I169" s="57">
        <v>4061</v>
      </c>
      <c r="J169" s="57">
        <v>4460</v>
      </c>
      <c r="K169" s="57" t="s">
        <v>346</v>
      </c>
      <c r="L169" s="57" t="s">
        <v>346</v>
      </c>
      <c r="M169" s="57" t="s">
        <v>346</v>
      </c>
      <c r="N169" s="57">
        <v>0</v>
      </c>
      <c r="O169" s="57">
        <v>3350</v>
      </c>
      <c r="P169" s="57" t="s">
        <v>346</v>
      </c>
      <c r="Q169" s="57" t="s">
        <v>346</v>
      </c>
      <c r="R169" s="57">
        <v>4460</v>
      </c>
      <c r="Y169" s="68">
        <f t="shared" si="19"/>
        <v>4519.25</v>
      </c>
      <c r="Z169" s="72">
        <f t="shared" si="16"/>
        <v>3.7054460443230941E-3</v>
      </c>
      <c r="AA169" s="71">
        <f t="shared" si="20"/>
        <v>4.0216569522636232E-3</v>
      </c>
      <c r="AB169" s="72">
        <f t="shared" si="21"/>
        <v>3.071243261426904E-2</v>
      </c>
      <c r="AC169" s="68">
        <f t="shared" si="22"/>
        <v>147147.25</v>
      </c>
      <c r="AD169" s="72">
        <f t="shared" si="23"/>
        <v>0.1206497085679087</v>
      </c>
    </row>
    <row r="170" spans="1:30" x14ac:dyDescent="0.25">
      <c r="A170" s="60">
        <v>41806</v>
      </c>
      <c r="B170">
        <f t="shared" si="17"/>
        <v>2014</v>
      </c>
      <c r="C170">
        <f t="shared" si="18"/>
        <v>6</v>
      </c>
      <c r="D170" s="57" t="s">
        <v>346</v>
      </c>
      <c r="E170" s="57" t="s">
        <v>346</v>
      </c>
      <c r="F170" s="57" t="s">
        <v>346</v>
      </c>
      <c r="G170" s="57">
        <v>180</v>
      </c>
      <c r="H170" s="57">
        <v>7975</v>
      </c>
      <c r="I170" s="57">
        <v>5256</v>
      </c>
      <c r="J170" s="57">
        <v>6949</v>
      </c>
      <c r="K170" s="57" t="s">
        <v>346</v>
      </c>
      <c r="L170" s="57" t="s">
        <v>346</v>
      </c>
      <c r="M170" s="57" t="s">
        <v>346</v>
      </c>
      <c r="N170" s="57">
        <v>0</v>
      </c>
      <c r="O170" s="57">
        <v>3963</v>
      </c>
      <c r="P170" s="57" t="s">
        <v>346</v>
      </c>
      <c r="Q170" s="57" t="s">
        <v>346</v>
      </c>
      <c r="R170" s="57">
        <v>6949</v>
      </c>
      <c r="Y170" s="68">
        <f t="shared" si="19"/>
        <v>6035.75</v>
      </c>
      <c r="Z170" s="72">
        <f t="shared" si="16"/>
        <v>4.9488623028208474E-3</v>
      </c>
      <c r="AA170" s="71">
        <f t="shared" si="20"/>
        <v>4.0216569522636232E-3</v>
      </c>
      <c r="AB170" s="72">
        <f t="shared" si="21"/>
        <v>4.1018435614664901E-2</v>
      </c>
      <c r="AC170" s="68">
        <f t="shared" si="22"/>
        <v>147147.25</v>
      </c>
      <c r="AD170" s="72">
        <f t="shared" si="23"/>
        <v>0.1206497085679087</v>
      </c>
    </row>
    <row r="171" spans="1:30" x14ac:dyDescent="0.25">
      <c r="A171" s="60">
        <v>41807</v>
      </c>
      <c r="B171">
        <f t="shared" si="17"/>
        <v>2014</v>
      </c>
      <c r="C171">
        <f t="shared" si="18"/>
        <v>6</v>
      </c>
      <c r="D171" s="57" t="s">
        <v>346</v>
      </c>
      <c r="E171" s="57" t="s">
        <v>346</v>
      </c>
      <c r="F171" s="57" t="s">
        <v>346</v>
      </c>
      <c r="G171" s="57">
        <v>156</v>
      </c>
      <c r="H171" s="57">
        <v>8299</v>
      </c>
      <c r="I171" s="57">
        <v>5565</v>
      </c>
      <c r="J171" s="57">
        <v>7002</v>
      </c>
      <c r="K171" s="57" t="s">
        <v>346</v>
      </c>
      <c r="L171" s="57" t="s">
        <v>346</v>
      </c>
      <c r="M171" s="57" t="s">
        <v>346</v>
      </c>
      <c r="N171" s="57">
        <v>0</v>
      </c>
      <c r="O171" s="57">
        <v>3826</v>
      </c>
      <c r="P171" s="57" t="s">
        <v>346</v>
      </c>
      <c r="Q171" s="57" t="s">
        <v>346</v>
      </c>
      <c r="R171" s="57">
        <v>7002</v>
      </c>
      <c r="Y171" s="68">
        <f t="shared" si="19"/>
        <v>6173</v>
      </c>
      <c r="Z171" s="72">
        <f t="shared" si="16"/>
        <v>5.0613970087086263E-3</v>
      </c>
      <c r="AA171" s="71">
        <f t="shared" si="20"/>
        <v>4.0216569522636232E-3</v>
      </c>
      <c r="AB171" s="72">
        <f t="shared" si="21"/>
        <v>4.1951174758617642E-2</v>
      </c>
      <c r="AC171" s="68">
        <f t="shared" si="22"/>
        <v>147147.25</v>
      </c>
      <c r="AD171" s="72">
        <f t="shared" si="23"/>
        <v>0.1206497085679087</v>
      </c>
    </row>
    <row r="172" spans="1:30" x14ac:dyDescent="0.25">
      <c r="A172" s="60">
        <v>41808</v>
      </c>
      <c r="B172">
        <f t="shared" si="17"/>
        <v>2014</v>
      </c>
      <c r="C172">
        <f t="shared" si="18"/>
        <v>6</v>
      </c>
      <c r="D172" s="57" t="s">
        <v>346</v>
      </c>
      <c r="E172" s="57" t="s">
        <v>346</v>
      </c>
      <c r="F172" s="57" t="s">
        <v>346</v>
      </c>
      <c r="G172" s="57">
        <v>171</v>
      </c>
      <c r="H172" s="57">
        <v>7900</v>
      </c>
      <c r="I172" s="57">
        <v>5283</v>
      </c>
      <c r="J172" s="57">
        <v>6291</v>
      </c>
      <c r="K172" s="57" t="s">
        <v>346</v>
      </c>
      <c r="L172" s="57" t="s">
        <v>346</v>
      </c>
      <c r="M172" s="57" t="s">
        <v>346</v>
      </c>
      <c r="N172" s="57">
        <v>0</v>
      </c>
      <c r="O172" s="57">
        <v>3468</v>
      </c>
      <c r="P172" s="57" t="s">
        <v>346</v>
      </c>
      <c r="Q172" s="57" t="s">
        <v>346</v>
      </c>
      <c r="R172" s="57">
        <v>6291</v>
      </c>
      <c r="Y172" s="68">
        <f t="shared" si="19"/>
        <v>5735.5</v>
      </c>
      <c r="Z172" s="72">
        <f t="shared" si="16"/>
        <v>4.7026798223632474E-3</v>
      </c>
      <c r="AA172" s="71">
        <f t="shared" si="20"/>
        <v>4.0216569522636232E-3</v>
      </c>
      <c r="AB172" s="72">
        <f t="shared" si="21"/>
        <v>3.897796255111801E-2</v>
      </c>
      <c r="AC172" s="68">
        <f t="shared" si="22"/>
        <v>147147.25</v>
      </c>
      <c r="AD172" s="72">
        <f t="shared" si="23"/>
        <v>0.1206497085679087</v>
      </c>
    </row>
    <row r="173" spans="1:30" x14ac:dyDescent="0.25">
      <c r="A173" s="60">
        <v>41809</v>
      </c>
      <c r="B173">
        <f t="shared" si="17"/>
        <v>2014</v>
      </c>
      <c r="C173">
        <f t="shared" si="18"/>
        <v>6</v>
      </c>
      <c r="D173" s="57" t="s">
        <v>346</v>
      </c>
      <c r="E173" s="57" t="s">
        <v>346</v>
      </c>
      <c r="F173" s="57" t="s">
        <v>346</v>
      </c>
      <c r="G173" s="57">
        <v>158</v>
      </c>
      <c r="H173" s="57">
        <v>6671</v>
      </c>
      <c r="I173" s="57">
        <v>4297</v>
      </c>
      <c r="J173" s="57">
        <v>5211</v>
      </c>
      <c r="K173" s="57" t="s">
        <v>346</v>
      </c>
      <c r="L173" s="57" t="s">
        <v>346</v>
      </c>
      <c r="M173" s="57" t="s">
        <v>346</v>
      </c>
      <c r="N173" s="57">
        <v>0</v>
      </c>
      <c r="O173" s="57">
        <v>2858</v>
      </c>
      <c r="P173" s="57" t="s">
        <v>346</v>
      </c>
      <c r="Q173" s="57" t="s">
        <v>346</v>
      </c>
      <c r="R173" s="57">
        <v>5211</v>
      </c>
      <c r="Y173" s="68">
        <f t="shared" si="19"/>
        <v>4759.25</v>
      </c>
      <c r="Z173" s="72">
        <f t="shared" si="16"/>
        <v>3.9022280436897018E-3</v>
      </c>
      <c r="AA173" s="71">
        <f t="shared" si="20"/>
        <v>4.0216569522636232E-3</v>
      </c>
      <c r="AB173" s="72">
        <f t="shared" si="21"/>
        <v>3.234345188238312E-2</v>
      </c>
      <c r="AC173" s="68">
        <f t="shared" si="22"/>
        <v>147147.25</v>
      </c>
      <c r="AD173" s="72">
        <f t="shared" si="23"/>
        <v>0.1206497085679087</v>
      </c>
    </row>
    <row r="174" spans="1:30" x14ac:dyDescent="0.25">
      <c r="A174" s="60">
        <v>41810</v>
      </c>
      <c r="B174">
        <f t="shared" si="17"/>
        <v>2014</v>
      </c>
      <c r="C174">
        <f t="shared" si="18"/>
        <v>6</v>
      </c>
      <c r="D174" s="57" t="s">
        <v>346</v>
      </c>
      <c r="E174" s="57" t="s">
        <v>346</v>
      </c>
      <c r="F174" s="57" t="s">
        <v>346</v>
      </c>
      <c r="G174" s="57">
        <v>153</v>
      </c>
      <c r="H174" s="57">
        <v>8331</v>
      </c>
      <c r="I174" s="57">
        <v>5136</v>
      </c>
      <c r="J174" s="57">
        <v>6289</v>
      </c>
      <c r="K174" s="57" t="s">
        <v>346</v>
      </c>
      <c r="L174" s="57" t="s">
        <v>346</v>
      </c>
      <c r="M174" s="57" t="s">
        <v>346</v>
      </c>
      <c r="N174" s="57">
        <v>0</v>
      </c>
      <c r="O174" s="57">
        <v>3862</v>
      </c>
      <c r="P174" s="57" t="s">
        <v>346</v>
      </c>
      <c r="Q174" s="57" t="s">
        <v>346</v>
      </c>
      <c r="R174" s="57">
        <v>6289</v>
      </c>
      <c r="Y174" s="68">
        <f t="shared" si="19"/>
        <v>5904.5</v>
      </c>
      <c r="Z174" s="72">
        <f t="shared" si="16"/>
        <v>4.8412471469172335E-3</v>
      </c>
      <c r="AA174" s="71">
        <f t="shared" si="20"/>
        <v>4.0216569522636232E-3</v>
      </c>
      <c r="AB174" s="72">
        <f t="shared" si="21"/>
        <v>4.0126471952415012E-2</v>
      </c>
      <c r="AC174" s="68">
        <f t="shared" si="22"/>
        <v>147147.25</v>
      </c>
      <c r="AD174" s="72">
        <f t="shared" si="23"/>
        <v>0.1206497085679087</v>
      </c>
    </row>
    <row r="175" spans="1:30" x14ac:dyDescent="0.25">
      <c r="A175" s="60">
        <v>41811</v>
      </c>
      <c r="B175">
        <f t="shared" si="17"/>
        <v>2014</v>
      </c>
      <c r="C175">
        <f t="shared" si="18"/>
        <v>6</v>
      </c>
      <c r="D175" s="57" t="s">
        <v>346</v>
      </c>
      <c r="E175" s="57" t="s">
        <v>346</v>
      </c>
      <c r="F175" s="57" t="s">
        <v>346</v>
      </c>
      <c r="G175" s="57">
        <v>226</v>
      </c>
      <c r="H175" s="57">
        <v>7544</v>
      </c>
      <c r="I175" s="57">
        <v>4541</v>
      </c>
      <c r="J175" s="57">
        <v>4737</v>
      </c>
      <c r="K175" s="57" t="s">
        <v>346</v>
      </c>
      <c r="L175" s="57" t="s">
        <v>346</v>
      </c>
      <c r="M175" s="57" t="s">
        <v>346</v>
      </c>
      <c r="N175" s="57">
        <v>0</v>
      </c>
      <c r="O175" s="57">
        <v>3194</v>
      </c>
      <c r="P175" s="57" t="s">
        <v>346</v>
      </c>
      <c r="Q175" s="57" t="s">
        <v>346</v>
      </c>
      <c r="R175" s="57">
        <v>4737</v>
      </c>
      <c r="Y175" s="68">
        <f t="shared" si="19"/>
        <v>5004</v>
      </c>
      <c r="Z175" s="72">
        <f t="shared" si="16"/>
        <v>4.1029046867937739E-3</v>
      </c>
      <c r="AA175" s="71">
        <f t="shared" si="20"/>
        <v>4.0216569522636232E-3</v>
      </c>
      <c r="AB175" s="72">
        <f t="shared" si="21"/>
        <v>3.4006751740178628E-2</v>
      </c>
      <c r="AC175" s="68">
        <f t="shared" si="22"/>
        <v>147147.25</v>
      </c>
      <c r="AD175" s="72">
        <f t="shared" si="23"/>
        <v>0.1206497085679087</v>
      </c>
    </row>
    <row r="176" spans="1:30" x14ac:dyDescent="0.25">
      <c r="A176" s="60">
        <v>41812</v>
      </c>
      <c r="B176">
        <f t="shared" si="17"/>
        <v>2014</v>
      </c>
      <c r="C176">
        <f t="shared" si="18"/>
        <v>6</v>
      </c>
      <c r="D176" s="57" t="s">
        <v>346</v>
      </c>
      <c r="E176" s="57" t="s">
        <v>346</v>
      </c>
      <c r="F176" s="57" t="s">
        <v>346</v>
      </c>
      <c r="G176" s="57">
        <v>145</v>
      </c>
      <c r="H176" s="57">
        <v>6072</v>
      </c>
      <c r="I176" s="57">
        <v>4000</v>
      </c>
      <c r="J176" s="57">
        <v>4346</v>
      </c>
      <c r="K176" s="57" t="s">
        <v>346</v>
      </c>
      <c r="L176" s="57" t="s">
        <v>346</v>
      </c>
      <c r="M176" s="57" t="s">
        <v>346</v>
      </c>
      <c r="N176" s="57">
        <v>0</v>
      </c>
      <c r="O176" s="57">
        <v>3148</v>
      </c>
      <c r="P176" s="57" t="s">
        <v>346</v>
      </c>
      <c r="Q176" s="57" t="s">
        <v>346</v>
      </c>
      <c r="R176" s="57">
        <v>4346</v>
      </c>
      <c r="Y176" s="68">
        <f t="shared" si="19"/>
        <v>4391.5</v>
      </c>
      <c r="Z176" s="72">
        <f t="shared" si="16"/>
        <v>3.6007006259102434E-3</v>
      </c>
      <c r="AA176" s="71">
        <f t="shared" si="20"/>
        <v>4.0216569522636232E-3</v>
      </c>
      <c r="AB176" s="72">
        <f t="shared" si="21"/>
        <v>2.9844254649679148E-2</v>
      </c>
      <c r="AC176" s="68">
        <f t="shared" si="22"/>
        <v>147147.25</v>
      </c>
      <c r="AD176" s="72">
        <f t="shared" si="23"/>
        <v>0.1206497085679087</v>
      </c>
    </row>
    <row r="177" spans="1:30" x14ac:dyDescent="0.25">
      <c r="A177" s="60">
        <v>41813</v>
      </c>
      <c r="B177">
        <f t="shared" si="17"/>
        <v>2014</v>
      </c>
      <c r="C177">
        <f t="shared" si="18"/>
        <v>6</v>
      </c>
      <c r="D177" s="57" t="s">
        <v>346</v>
      </c>
      <c r="E177" s="57" t="s">
        <v>346</v>
      </c>
      <c r="F177" s="57" t="s">
        <v>346</v>
      </c>
      <c r="G177" s="57">
        <v>185</v>
      </c>
      <c r="H177" s="57">
        <v>8009</v>
      </c>
      <c r="I177" s="57">
        <v>5191</v>
      </c>
      <c r="J177" s="57">
        <v>6673</v>
      </c>
      <c r="K177" s="57" t="s">
        <v>346</v>
      </c>
      <c r="L177" s="57" t="s">
        <v>346</v>
      </c>
      <c r="M177" s="57" t="s">
        <v>346</v>
      </c>
      <c r="N177" s="57">
        <v>0</v>
      </c>
      <c r="O177" s="57">
        <v>3686</v>
      </c>
      <c r="P177" s="57" t="s">
        <v>346</v>
      </c>
      <c r="Q177" s="57" t="s">
        <v>346</v>
      </c>
      <c r="R177" s="57">
        <v>6673</v>
      </c>
      <c r="Y177" s="68">
        <f t="shared" si="19"/>
        <v>5889.75</v>
      </c>
      <c r="Z177" s="72">
        <f t="shared" si="16"/>
        <v>4.829153253206161E-3</v>
      </c>
      <c r="AA177" s="71">
        <f t="shared" si="20"/>
        <v>4.0216569522636232E-3</v>
      </c>
      <c r="AB177" s="72">
        <f t="shared" si="21"/>
        <v>4.0026232226562167E-2</v>
      </c>
      <c r="AC177" s="68">
        <f t="shared" si="22"/>
        <v>147147.25</v>
      </c>
      <c r="AD177" s="72">
        <f t="shared" si="23"/>
        <v>0.1206497085679087</v>
      </c>
    </row>
    <row r="178" spans="1:30" x14ac:dyDescent="0.25">
      <c r="A178" s="60">
        <v>41814</v>
      </c>
      <c r="B178">
        <f t="shared" si="17"/>
        <v>2014</v>
      </c>
      <c r="C178">
        <f t="shared" si="18"/>
        <v>6</v>
      </c>
      <c r="D178" s="57" t="s">
        <v>346</v>
      </c>
      <c r="E178" s="57" t="s">
        <v>346</v>
      </c>
      <c r="F178" s="57" t="s">
        <v>346</v>
      </c>
      <c r="G178" s="57">
        <v>174</v>
      </c>
      <c r="H178" s="57">
        <v>8662</v>
      </c>
      <c r="I178" s="57">
        <v>5553</v>
      </c>
      <c r="J178" s="57">
        <v>7282</v>
      </c>
      <c r="K178" s="57" t="s">
        <v>346</v>
      </c>
      <c r="L178" s="57" t="s">
        <v>346</v>
      </c>
      <c r="M178" s="57" t="s">
        <v>346</v>
      </c>
      <c r="N178" s="57">
        <v>0</v>
      </c>
      <c r="O178" s="57">
        <v>4098</v>
      </c>
      <c r="P178" s="57" t="s">
        <v>346</v>
      </c>
      <c r="Q178" s="57" t="s">
        <v>346</v>
      </c>
      <c r="R178" s="57">
        <v>7282</v>
      </c>
      <c r="Y178" s="68">
        <f t="shared" si="19"/>
        <v>6398.75</v>
      </c>
      <c r="Z178" s="72">
        <f t="shared" si="16"/>
        <v>5.2464950768628419E-3</v>
      </c>
      <c r="AA178" s="71">
        <f t="shared" si="20"/>
        <v>4.0216569522636232E-3</v>
      </c>
      <c r="AB178" s="72">
        <f t="shared" si="21"/>
        <v>4.3485352257687453E-2</v>
      </c>
      <c r="AC178" s="68">
        <f t="shared" si="22"/>
        <v>147147.25</v>
      </c>
      <c r="AD178" s="72">
        <f t="shared" si="23"/>
        <v>0.1206497085679087</v>
      </c>
    </row>
    <row r="179" spans="1:30" x14ac:dyDescent="0.25">
      <c r="A179" s="60">
        <v>41815</v>
      </c>
      <c r="B179">
        <f t="shared" si="17"/>
        <v>2014</v>
      </c>
      <c r="C179">
        <f t="shared" si="18"/>
        <v>6</v>
      </c>
      <c r="D179" s="57" t="s">
        <v>346</v>
      </c>
      <c r="E179" s="57" t="s">
        <v>346</v>
      </c>
      <c r="F179" s="57" t="s">
        <v>346</v>
      </c>
      <c r="G179" s="57">
        <v>180</v>
      </c>
      <c r="H179" s="57">
        <v>6888</v>
      </c>
      <c r="I179" s="57">
        <v>4683</v>
      </c>
      <c r="J179" s="57">
        <v>5493</v>
      </c>
      <c r="K179" s="57" t="s">
        <v>346</v>
      </c>
      <c r="L179" s="57" t="s">
        <v>346</v>
      </c>
      <c r="M179" s="57" t="s">
        <v>346</v>
      </c>
      <c r="N179" s="57">
        <v>0</v>
      </c>
      <c r="O179" s="57">
        <v>2886</v>
      </c>
      <c r="P179" s="57" t="s">
        <v>346</v>
      </c>
      <c r="Q179" s="57" t="s">
        <v>346</v>
      </c>
      <c r="R179" s="57">
        <v>5493</v>
      </c>
      <c r="Y179" s="68">
        <f t="shared" si="19"/>
        <v>4987.5</v>
      </c>
      <c r="Z179" s="72">
        <f t="shared" si="16"/>
        <v>4.0893759243373195E-3</v>
      </c>
      <c r="AA179" s="71">
        <f t="shared" si="20"/>
        <v>4.0216569522636232E-3</v>
      </c>
      <c r="AB179" s="72">
        <f t="shared" si="21"/>
        <v>3.3894619165495785E-2</v>
      </c>
      <c r="AC179" s="68">
        <f t="shared" si="22"/>
        <v>147147.25</v>
      </c>
      <c r="AD179" s="72">
        <f t="shared" si="23"/>
        <v>0.1206497085679087</v>
      </c>
    </row>
    <row r="180" spans="1:30" x14ac:dyDescent="0.25">
      <c r="A180" s="60">
        <v>41816</v>
      </c>
      <c r="B180">
        <f t="shared" si="17"/>
        <v>2014</v>
      </c>
      <c r="C180">
        <f t="shared" si="18"/>
        <v>6</v>
      </c>
      <c r="D180" s="57" t="s">
        <v>346</v>
      </c>
      <c r="E180" s="57" t="s">
        <v>346</v>
      </c>
      <c r="F180" s="57" t="s">
        <v>346</v>
      </c>
      <c r="G180" s="57">
        <v>150</v>
      </c>
      <c r="H180" s="57">
        <v>7388</v>
      </c>
      <c r="I180" s="57">
        <v>5037</v>
      </c>
      <c r="J180" s="57">
        <v>5897</v>
      </c>
      <c r="K180" s="57" t="s">
        <v>346</v>
      </c>
      <c r="L180" s="57" t="s">
        <v>346</v>
      </c>
      <c r="M180" s="57" t="s">
        <v>346</v>
      </c>
      <c r="N180" s="57">
        <v>0</v>
      </c>
      <c r="O180" s="57">
        <v>3304</v>
      </c>
      <c r="P180" s="57" t="s">
        <v>346</v>
      </c>
      <c r="Q180" s="57" t="s">
        <v>346</v>
      </c>
      <c r="R180" s="57">
        <v>5897</v>
      </c>
      <c r="Y180" s="68">
        <f t="shared" si="19"/>
        <v>5406.5</v>
      </c>
      <c r="Z180" s="72">
        <f t="shared" si="16"/>
        <v>4.4329244982315224E-3</v>
      </c>
      <c r="AA180" s="71">
        <f t="shared" si="20"/>
        <v>4.0216569522636232E-3</v>
      </c>
      <c r="AB180" s="72">
        <f t="shared" si="21"/>
        <v>3.6742106971078291E-2</v>
      </c>
      <c r="AC180" s="68">
        <f t="shared" si="22"/>
        <v>147147.25</v>
      </c>
      <c r="AD180" s="72">
        <f t="shared" si="23"/>
        <v>0.1206497085679087</v>
      </c>
    </row>
    <row r="181" spans="1:30" x14ac:dyDescent="0.25">
      <c r="A181" s="60">
        <v>41817</v>
      </c>
      <c r="B181">
        <f t="shared" si="17"/>
        <v>2014</v>
      </c>
      <c r="C181">
        <f t="shared" si="18"/>
        <v>6</v>
      </c>
      <c r="D181" s="57" t="s">
        <v>346</v>
      </c>
      <c r="E181" s="57" t="s">
        <v>346</v>
      </c>
      <c r="F181" s="57" t="s">
        <v>346</v>
      </c>
      <c r="G181" s="57">
        <v>189</v>
      </c>
      <c r="H181" s="57">
        <v>7583</v>
      </c>
      <c r="I181" s="57">
        <v>5047</v>
      </c>
      <c r="J181" s="57">
        <v>6174</v>
      </c>
      <c r="K181" s="57" t="s">
        <v>346</v>
      </c>
      <c r="L181" s="57" t="s">
        <v>346</v>
      </c>
      <c r="M181" s="57" t="s">
        <v>346</v>
      </c>
      <c r="N181" s="57">
        <v>0</v>
      </c>
      <c r="O181" s="57">
        <v>3553</v>
      </c>
      <c r="P181" s="57" t="s">
        <v>346</v>
      </c>
      <c r="Q181" s="57" t="s">
        <v>346</v>
      </c>
      <c r="R181" s="57">
        <v>6174</v>
      </c>
      <c r="Y181" s="68">
        <f t="shared" si="19"/>
        <v>5589.25</v>
      </c>
      <c r="Z181" s="72">
        <f t="shared" si="16"/>
        <v>4.5827657914992211E-3</v>
      </c>
      <c r="AA181" s="71">
        <f t="shared" si="20"/>
        <v>4.0216569522636232E-3</v>
      </c>
      <c r="AB181" s="72">
        <f t="shared" si="21"/>
        <v>3.7984060184610993E-2</v>
      </c>
      <c r="AC181" s="68">
        <f t="shared" si="22"/>
        <v>147147.25</v>
      </c>
      <c r="AD181" s="72">
        <f t="shared" si="23"/>
        <v>0.1206497085679087</v>
      </c>
    </row>
    <row r="182" spans="1:30" x14ac:dyDescent="0.25">
      <c r="A182" s="60">
        <v>41818</v>
      </c>
      <c r="B182">
        <f t="shared" si="17"/>
        <v>2014</v>
      </c>
      <c r="C182">
        <f t="shared" si="18"/>
        <v>6</v>
      </c>
      <c r="D182" s="57" t="s">
        <v>346</v>
      </c>
      <c r="E182" s="57" t="s">
        <v>346</v>
      </c>
      <c r="F182" s="57" t="s">
        <v>346</v>
      </c>
      <c r="G182" s="57">
        <v>203</v>
      </c>
      <c r="H182" s="57">
        <v>6449</v>
      </c>
      <c r="I182" s="57">
        <v>4085</v>
      </c>
      <c r="J182" s="57">
        <v>4532</v>
      </c>
      <c r="K182" s="57" t="s">
        <v>346</v>
      </c>
      <c r="L182" s="57" t="s">
        <v>346</v>
      </c>
      <c r="M182" s="57" t="s">
        <v>346</v>
      </c>
      <c r="N182" s="57">
        <v>0</v>
      </c>
      <c r="O182" s="57">
        <v>2981</v>
      </c>
      <c r="P182" s="57" t="s">
        <v>346</v>
      </c>
      <c r="Q182" s="57" t="s">
        <v>346</v>
      </c>
      <c r="R182" s="57">
        <v>4532</v>
      </c>
      <c r="Y182" s="68">
        <f t="shared" si="19"/>
        <v>4511.75</v>
      </c>
      <c r="Z182" s="72">
        <f t="shared" si="16"/>
        <v>3.6992966068428875E-3</v>
      </c>
      <c r="AA182" s="71">
        <f t="shared" si="20"/>
        <v>4.0216569522636232E-3</v>
      </c>
      <c r="AB182" s="72">
        <f t="shared" si="21"/>
        <v>3.0661463262140476E-2</v>
      </c>
      <c r="AC182" s="68">
        <f t="shared" si="22"/>
        <v>147147.25</v>
      </c>
      <c r="AD182" s="72">
        <f t="shared" si="23"/>
        <v>0.1206497085679087</v>
      </c>
    </row>
    <row r="183" spans="1:30" x14ac:dyDescent="0.25">
      <c r="A183" s="60">
        <v>41819</v>
      </c>
      <c r="B183">
        <f t="shared" si="17"/>
        <v>2014</v>
      </c>
      <c r="C183">
        <f t="shared" si="18"/>
        <v>6</v>
      </c>
      <c r="D183" s="57" t="s">
        <v>346</v>
      </c>
      <c r="E183" s="57" t="s">
        <v>346</v>
      </c>
      <c r="F183" s="57" t="s">
        <v>346</v>
      </c>
      <c r="G183" s="57">
        <v>163</v>
      </c>
      <c r="H183" s="57">
        <v>5995</v>
      </c>
      <c r="I183" s="57">
        <v>3746</v>
      </c>
      <c r="J183" s="57">
        <v>4363</v>
      </c>
      <c r="K183" s="57" t="s">
        <v>346</v>
      </c>
      <c r="L183" s="57" t="s">
        <v>346</v>
      </c>
      <c r="M183" s="57" t="s">
        <v>346</v>
      </c>
      <c r="N183" s="57">
        <v>0</v>
      </c>
      <c r="O183" s="57">
        <v>2805</v>
      </c>
      <c r="P183" s="57" t="s">
        <v>346</v>
      </c>
      <c r="Q183" s="57" t="s">
        <v>346</v>
      </c>
      <c r="R183" s="57">
        <v>4363</v>
      </c>
      <c r="Y183" s="68">
        <f t="shared" si="19"/>
        <v>4227.25</v>
      </c>
      <c r="Z183" s="72">
        <f t="shared" si="16"/>
        <v>3.4660279450937212E-3</v>
      </c>
      <c r="AA183" s="71">
        <f t="shared" si="20"/>
        <v>4.0216569522636232E-3</v>
      </c>
      <c r="AB183" s="72">
        <f t="shared" si="21"/>
        <v>2.8728025838063571E-2</v>
      </c>
      <c r="AC183" s="68">
        <f t="shared" si="22"/>
        <v>147147.25</v>
      </c>
      <c r="AD183" s="72">
        <f t="shared" si="23"/>
        <v>0.1206497085679087</v>
      </c>
    </row>
    <row r="184" spans="1:30" x14ac:dyDescent="0.25">
      <c r="A184" s="60">
        <v>41820</v>
      </c>
      <c r="B184">
        <f t="shared" si="17"/>
        <v>2014</v>
      </c>
      <c r="C184">
        <f t="shared" si="18"/>
        <v>6</v>
      </c>
      <c r="D184" s="57" t="s">
        <v>346</v>
      </c>
      <c r="E184" s="57" t="s">
        <v>346</v>
      </c>
      <c r="F184" s="57" t="s">
        <v>346</v>
      </c>
      <c r="G184" s="57">
        <v>154</v>
      </c>
      <c r="H184" s="57">
        <v>7606</v>
      </c>
      <c r="I184" s="57">
        <v>4831</v>
      </c>
      <c r="J184" s="57">
        <v>6444</v>
      </c>
      <c r="K184" s="57" t="s">
        <v>346</v>
      </c>
      <c r="L184" s="57" t="s">
        <v>346</v>
      </c>
      <c r="M184" s="57" t="s">
        <v>346</v>
      </c>
      <c r="N184" s="57">
        <v>0</v>
      </c>
      <c r="O184" s="57">
        <v>3713</v>
      </c>
      <c r="P184" s="57" t="s">
        <v>346</v>
      </c>
      <c r="Q184" s="57" t="s">
        <v>346</v>
      </c>
      <c r="R184" s="57">
        <v>6444</v>
      </c>
      <c r="Y184" s="68">
        <f t="shared" si="19"/>
        <v>5648.5</v>
      </c>
      <c r="Z184" s="72">
        <f t="shared" si="16"/>
        <v>4.6313463475928518E-3</v>
      </c>
      <c r="AA184" s="71">
        <f t="shared" si="20"/>
        <v>4.0216569522636232E-3</v>
      </c>
      <c r="AB184" s="72">
        <f t="shared" si="21"/>
        <v>3.8386718066426656E-2</v>
      </c>
      <c r="AC184" s="68">
        <f t="shared" si="22"/>
        <v>147147.25</v>
      </c>
      <c r="AD184" s="72">
        <f t="shared" si="23"/>
        <v>0.1206497085679087</v>
      </c>
    </row>
    <row r="185" spans="1:30" x14ac:dyDescent="0.25">
      <c r="A185" s="60">
        <v>41821</v>
      </c>
      <c r="B185">
        <f t="shared" si="17"/>
        <v>2014</v>
      </c>
      <c r="C185">
        <f t="shared" si="18"/>
        <v>7</v>
      </c>
      <c r="D185" s="57" t="s">
        <v>346</v>
      </c>
      <c r="E185" s="57" t="s">
        <v>346</v>
      </c>
      <c r="F185" s="57" t="s">
        <v>346</v>
      </c>
      <c r="G185" s="57">
        <v>153</v>
      </c>
      <c r="H185" s="57">
        <v>7765</v>
      </c>
      <c r="I185" s="57">
        <v>5130</v>
      </c>
      <c r="J185" s="57">
        <v>6326</v>
      </c>
      <c r="K185" s="57" t="s">
        <v>346</v>
      </c>
      <c r="L185" s="57" t="s">
        <v>346</v>
      </c>
      <c r="M185" s="57" t="s">
        <v>346</v>
      </c>
      <c r="N185" s="57">
        <v>0</v>
      </c>
      <c r="O185" s="57">
        <v>3577</v>
      </c>
      <c r="P185" s="57" t="s">
        <v>346</v>
      </c>
      <c r="Q185" s="57" t="s">
        <v>346</v>
      </c>
      <c r="R185" s="57">
        <v>6326</v>
      </c>
      <c r="Y185" s="68">
        <f t="shared" si="19"/>
        <v>5699.5</v>
      </c>
      <c r="Z185" s="72">
        <f t="shared" si="16"/>
        <v>4.6731625224582561E-3</v>
      </c>
      <c r="AA185" s="71">
        <f t="shared" si="20"/>
        <v>3.9592855662883061E-3</v>
      </c>
      <c r="AB185" s="72">
        <f t="shared" si="21"/>
        <v>3.8074338316833004E-2</v>
      </c>
      <c r="AC185" s="68">
        <f t="shared" si="22"/>
        <v>149694</v>
      </c>
      <c r="AD185" s="72">
        <f t="shared" si="23"/>
        <v>0.12273785255493749</v>
      </c>
    </row>
    <row r="186" spans="1:30" x14ac:dyDescent="0.25">
      <c r="A186" s="60">
        <v>41822</v>
      </c>
      <c r="B186">
        <f t="shared" si="17"/>
        <v>2014</v>
      </c>
      <c r="C186">
        <f t="shared" si="18"/>
        <v>7</v>
      </c>
      <c r="D186" s="57" t="s">
        <v>346</v>
      </c>
      <c r="E186" s="57" t="s">
        <v>346</v>
      </c>
      <c r="F186" s="57" t="s">
        <v>346</v>
      </c>
      <c r="G186" s="57">
        <v>126</v>
      </c>
      <c r="H186" s="57">
        <v>5669</v>
      </c>
      <c r="I186" s="57">
        <v>4114</v>
      </c>
      <c r="J186" s="57">
        <v>4465</v>
      </c>
      <c r="K186" s="57" t="s">
        <v>346</v>
      </c>
      <c r="L186" s="57" t="s">
        <v>346</v>
      </c>
      <c r="M186" s="57" t="s">
        <v>346</v>
      </c>
      <c r="N186" s="57">
        <v>0</v>
      </c>
      <c r="O186" s="57">
        <v>2626</v>
      </c>
      <c r="P186" s="57" t="s">
        <v>346</v>
      </c>
      <c r="Q186" s="57" t="s">
        <v>346</v>
      </c>
      <c r="R186" s="57">
        <v>4465</v>
      </c>
      <c r="Y186" s="68">
        <f t="shared" si="19"/>
        <v>4218.5</v>
      </c>
      <c r="Z186" s="72">
        <f t="shared" si="16"/>
        <v>3.4588536013668136E-3</v>
      </c>
      <c r="AA186" s="71">
        <f t="shared" si="20"/>
        <v>3.9592855662883061E-3</v>
      </c>
      <c r="AB186" s="72">
        <f t="shared" si="21"/>
        <v>2.8180822210643046E-2</v>
      </c>
      <c r="AC186" s="68">
        <f t="shared" si="22"/>
        <v>149694</v>
      </c>
      <c r="AD186" s="72">
        <f t="shared" si="23"/>
        <v>0.12273785255493749</v>
      </c>
    </row>
    <row r="187" spans="1:30" x14ac:dyDescent="0.25">
      <c r="A187" s="60">
        <v>41823</v>
      </c>
      <c r="B187">
        <f t="shared" si="17"/>
        <v>2014</v>
      </c>
      <c r="C187">
        <f t="shared" si="18"/>
        <v>7</v>
      </c>
      <c r="D187" s="57" t="s">
        <v>346</v>
      </c>
      <c r="E187" s="57" t="s">
        <v>346</v>
      </c>
      <c r="F187" s="57" t="s">
        <v>346</v>
      </c>
      <c r="G187" s="57">
        <v>103</v>
      </c>
      <c r="H187" s="57">
        <v>4516</v>
      </c>
      <c r="I187" s="57">
        <v>3274</v>
      </c>
      <c r="J187" s="57">
        <v>3214</v>
      </c>
      <c r="K187" s="57" t="s">
        <v>346</v>
      </c>
      <c r="L187" s="57" t="s">
        <v>346</v>
      </c>
      <c r="M187" s="57" t="s">
        <v>346</v>
      </c>
      <c r="N187" s="57">
        <v>0</v>
      </c>
      <c r="O187" s="57">
        <v>2099</v>
      </c>
      <c r="P187" s="57" t="s">
        <v>346</v>
      </c>
      <c r="Q187" s="57" t="s">
        <v>346</v>
      </c>
      <c r="R187" s="57">
        <v>3214</v>
      </c>
      <c r="Y187" s="68">
        <f t="shared" si="19"/>
        <v>3275.75</v>
      </c>
      <c r="Z187" s="72">
        <f t="shared" si="16"/>
        <v>2.6858693101048572E-3</v>
      </c>
      <c r="AA187" s="71">
        <f t="shared" si="20"/>
        <v>3.9592855662883061E-3</v>
      </c>
      <c r="AB187" s="72">
        <f t="shared" si="21"/>
        <v>2.1882974601520434E-2</v>
      </c>
      <c r="AC187" s="68">
        <f t="shared" si="22"/>
        <v>149694</v>
      </c>
      <c r="AD187" s="72">
        <f t="shared" si="23"/>
        <v>0.12273785255493749</v>
      </c>
    </row>
    <row r="188" spans="1:30" x14ac:dyDescent="0.25">
      <c r="A188" s="60">
        <v>41824</v>
      </c>
      <c r="B188">
        <f t="shared" si="17"/>
        <v>2014</v>
      </c>
      <c r="C188">
        <f t="shared" si="18"/>
        <v>7</v>
      </c>
      <c r="D188" s="57" t="s">
        <v>346</v>
      </c>
      <c r="E188" s="57" t="s">
        <v>346</v>
      </c>
      <c r="F188" s="57" t="s">
        <v>346</v>
      </c>
      <c r="G188" s="57">
        <v>95</v>
      </c>
      <c r="H188" s="57">
        <v>1574</v>
      </c>
      <c r="I188" s="57">
        <v>1805</v>
      </c>
      <c r="J188" s="57">
        <v>981</v>
      </c>
      <c r="K188" s="57" t="s">
        <v>346</v>
      </c>
      <c r="L188" s="57" t="s">
        <v>346</v>
      </c>
      <c r="M188" s="57" t="s">
        <v>346</v>
      </c>
      <c r="N188" s="57">
        <v>0</v>
      </c>
      <c r="O188" s="57">
        <v>506</v>
      </c>
      <c r="P188" s="57" t="s">
        <v>346</v>
      </c>
      <c r="Q188" s="57" t="s">
        <v>346</v>
      </c>
      <c r="R188" s="57">
        <v>981</v>
      </c>
      <c r="Y188" s="68">
        <f t="shared" si="19"/>
        <v>1216.5</v>
      </c>
      <c r="Z188" s="72">
        <f t="shared" si="16"/>
        <v>9.9743875928949371E-4</v>
      </c>
      <c r="AA188" s="71">
        <f t="shared" si="20"/>
        <v>3.9592855662883061E-3</v>
      </c>
      <c r="AB188" s="72">
        <f t="shared" si="21"/>
        <v>8.1265782195679183E-3</v>
      </c>
      <c r="AC188" s="68">
        <f t="shared" si="22"/>
        <v>149694</v>
      </c>
      <c r="AD188" s="72">
        <f t="shared" si="23"/>
        <v>0.12273785255493749</v>
      </c>
    </row>
    <row r="189" spans="1:30" x14ac:dyDescent="0.25">
      <c r="A189" s="60">
        <v>41825</v>
      </c>
      <c r="B189">
        <f t="shared" si="17"/>
        <v>2014</v>
      </c>
      <c r="C189">
        <f t="shared" si="18"/>
        <v>7</v>
      </c>
      <c r="D189" s="57" t="s">
        <v>346</v>
      </c>
      <c r="E189" s="57" t="s">
        <v>346</v>
      </c>
      <c r="F189" s="57" t="s">
        <v>346</v>
      </c>
      <c r="G189" s="57">
        <v>154</v>
      </c>
      <c r="H189" s="57">
        <v>4935</v>
      </c>
      <c r="I189" s="57">
        <v>3509</v>
      </c>
      <c r="J189" s="57">
        <v>3310</v>
      </c>
      <c r="K189" s="57" t="s">
        <v>346</v>
      </c>
      <c r="L189" s="57" t="s">
        <v>346</v>
      </c>
      <c r="M189" s="57" t="s">
        <v>346</v>
      </c>
      <c r="N189" s="57">
        <v>0</v>
      </c>
      <c r="O189" s="57">
        <v>2881</v>
      </c>
      <c r="P189" s="57" t="s">
        <v>346</v>
      </c>
      <c r="Q189" s="57" t="s">
        <v>346</v>
      </c>
      <c r="R189" s="57">
        <v>3310</v>
      </c>
      <c r="Y189" s="68">
        <f t="shared" si="19"/>
        <v>3658.75</v>
      </c>
      <c r="Z189" s="72">
        <f t="shared" si="16"/>
        <v>2.9999005840940689E-3</v>
      </c>
      <c r="AA189" s="71">
        <f t="shared" si="20"/>
        <v>3.9592855662883061E-3</v>
      </c>
      <c r="AB189" s="72">
        <f t="shared" si="21"/>
        <v>2.4441527382527022E-2</v>
      </c>
      <c r="AC189" s="68">
        <f t="shared" si="22"/>
        <v>149694</v>
      </c>
      <c r="AD189" s="72">
        <f t="shared" si="23"/>
        <v>0.12273785255493749</v>
      </c>
    </row>
    <row r="190" spans="1:30" x14ac:dyDescent="0.25">
      <c r="A190" s="60">
        <v>41826</v>
      </c>
      <c r="B190">
        <f t="shared" si="17"/>
        <v>2014</v>
      </c>
      <c r="C190">
        <f t="shared" si="18"/>
        <v>7</v>
      </c>
      <c r="D190" s="57" t="s">
        <v>346</v>
      </c>
      <c r="E190" s="57" t="s">
        <v>346</v>
      </c>
      <c r="F190" s="57" t="s">
        <v>346</v>
      </c>
      <c r="G190" s="57">
        <v>202</v>
      </c>
      <c r="H190" s="57">
        <v>5352</v>
      </c>
      <c r="I190" s="57">
        <v>3867</v>
      </c>
      <c r="J190" s="57">
        <v>3803</v>
      </c>
      <c r="K190" s="57" t="s">
        <v>346</v>
      </c>
      <c r="L190" s="57" t="s">
        <v>346</v>
      </c>
      <c r="M190" s="57" t="s">
        <v>346</v>
      </c>
      <c r="N190" s="57">
        <v>0</v>
      </c>
      <c r="O190" s="57">
        <v>3010</v>
      </c>
      <c r="P190" s="57" t="s">
        <v>346</v>
      </c>
      <c r="Q190" s="57" t="s">
        <v>346</v>
      </c>
      <c r="R190" s="57">
        <v>3803</v>
      </c>
      <c r="Y190" s="68">
        <f t="shared" si="19"/>
        <v>4008</v>
      </c>
      <c r="Z190" s="72">
        <f t="shared" si="16"/>
        <v>3.2862593894223513E-3</v>
      </c>
      <c r="AA190" s="71">
        <f t="shared" si="20"/>
        <v>3.9592855662883061E-3</v>
      </c>
      <c r="AB190" s="72">
        <f t="shared" si="21"/>
        <v>2.6774620225259529E-2</v>
      </c>
      <c r="AC190" s="68">
        <f t="shared" si="22"/>
        <v>149694</v>
      </c>
      <c r="AD190" s="72">
        <f t="shared" si="23"/>
        <v>0.12273785255493749</v>
      </c>
    </row>
    <row r="191" spans="1:30" x14ac:dyDescent="0.25">
      <c r="A191" s="60">
        <v>41827</v>
      </c>
      <c r="B191">
        <f t="shared" si="17"/>
        <v>2014</v>
      </c>
      <c r="C191">
        <f t="shared" si="18"/>
        <v>7</v>
      </c>
      <c r="D191" s="57" t="s">
        <v>346</v>
      </c>
      <c r="E191" s="57" t="s">
        <v>346</v>
      </c>
      <c r="F191" s="57" t="s">
        <v>346</v>
      </c>
      <c r="G191" s="57">
        <v>144</v>
      </c>
      <c r="H191" s="57">
        <v>7328</v>
      </c>
      <c r="I191" s="57">
        <v>4837</v>
      </c>
      <c r="J191" s="57">
        <v>5825</v>
      </c>
      <c r="K191" s="57" t="s">
        <v>346</v>
      </c>
      <c r="L191" s="57" t="s">
        <v>346</v>
      </c>
      <c r="M191" s="57" t="s">
        <v>346</v>
      </c>
      <c r="N191" s="57">
        <v>0</v>
      </c>
      <c r="O191" s="57">
        <v>3375</v>
      </c>
      <c r="P191" s="57" t="s">
        <v>346</v>
      </c>
      <c r="Q191" s="57" t="s">
        <v>346</v>
      </c>
      <c r="R191" s="57">
        <v>5825</v>
      </c>
      <c r="Y191" s="68">
        <f t="shared" si="19"/>
        <v>5341.25</v>
      </c>
      <c r="Z191" s="72">
        <f t="shared" si="16"/>
        <v>4.379424392153726E-3</v>
      </c>
      <c r="AA191" s="71">
        <f t="shared" si="20"/>
        <v>3.9592855662883061E-3</v>
      </c>
      <c r="AB191" s="72">
        <f t="shared" si="21"/>
        <v>3.5681122823894081E-2</v>
      </c>
      <c r="AC191" s="68">
        <f t="shared" si="22"/>
        <v>149694</v>
      </c>
      <c r="AD191" s="72">
        <f t="shared" si="23"/>
        <v>0.12273785255493749</v>
      </c>
    </row>
    <row r="192" spans="1:30" x14ac:dyDescent="0.25">
      <c r="A192" s="60">
        <v>41828</v>
      </c>
      <c r="B192">
        <f t="shared" si="17"/>
        <v>2014</v>
      </c>
      <c r="C192">
        <f t="shared" si="18"/>
        <v>7</v>
      </c>
      <c r="D192" s="57" t="s">
        <v>346</v>
      </c>
      <c r="E192" s="57" t="s">
        <v>346</v>
      </c>
      <c r="F192" s="57" t="s">
        <v>346</v>
      </c>
      <c r="G192" s="57">
        <v>164</v>
      </c>
      <c r="H192" s="57">
        <v>7335</v>
      </c>
      <c r="I192" s="57">
        <v>4939</v>
      </c>
      <c r="J192" s="57">
        <v>5730</v>
      </c>
      <c r="K192" s="57" t="s">
        <v>346</v>
      </c>
      <c r="L192" s="57" t="s">
        <v>346</v>
      </c>
      <c r="M192" s="57" t="s">
        <v>346</v>
      </c>
      <c r="N192" s="57">
        <v>0</v>
      </c>
      <c r="O192" s="57">
        <v>3311</v>
      </c>
      <c r="P192" s="57" t="s">
        <v>346</v>
      </c>
      <c r="Q192" s="57" t="s">
        <v>346</v>
      </c>
      <c r="R192" s="57">
        <v>5730</v>
      </c>
      <c r="Y192" s="68">
        <f t="shared" si="19"/>
        <v>5328.75</v>
      </c>
      <c r="Z192" s="72">
        <f t="shared" si="16"/>
        <v>4.3691753296867149E-3</v>
      </c>
      <c r="AA192" s="71">
        <f t="shared" si="20"/>
        <v>3.9592855662883061E-3</v>
      </c>
      <c r="AB192" s="72">
        <f t="shared" si="21"/>
        <v>3.5597619143051824E-2</v>
      </c>
      <c r="AC192" s="68">
        <f t="shared" si="22"/>
        <v>149694</v>
      </c>
      <c r="AD192" s="72">
        <f t="shared" si="23"/>
        <v>0.12273785255493749</v>
      </c>
    </row>
    <row r="193" spans="1:30" x14ac:dyDescent="0.25">
      <c r="A193" s="60">
        <v>41829</v>
      </c>
      <c r="B193">
        <f t="shared" si="17"/>
        <v>2014</v>
      </c>
      <c r="C193">
        <f t="shared" si="18"/>
        <v>7</v>
      </c>
      <c r="D193" s="57" t="s">
        <v>346</v>
      </c>
      <c r="E193" s="57" t="s">
        <v>346</v>
      </c>
      <c r="F193" s="57" t="s">
        <v>346</v>
      </c>
      <c r="G193" s="57">
        <v>206</v>
      </c>
      <c r="H193" s="57">
        <v>7586</v>
      </c>
      <c r="I193" s="57">
        <v>5018</v>
      </c>
      <c r="J193" s="57">
        <v>6095</v>
      </c>
      <c r="K193" s="57" t="s">
        <v>346</v>
      </c>
      <c r="L193" s="57" t="s">
        <v>346</v>
      </c>
      <c r="M193" s="57" t="s">
        <v>346</v>
      </c>
      <c r="N193" s="57">
        <v>0</v>
      </c>
      <c r="O193" s="57">
        <v>3261</v>
      </c>
      <c r="P193" s="57" t="s">
        <v>346</v>
      </c>
      <c r="Q193" s="57" t="s">
        <v>346</v>
      </c>
      <c r="R193" s="57">
        <v>6095</v>
      </c>
      <c r="Y193" s="68">
        <f t="shared" si="19"/>
        <v>5490</v>
      </c>
      <c r="Z193" s="72">
        <f t="shared" si="16"/>
        <v>4.5013882355111551E-3</v>
      </c>
      <c r="AA193" s="71">
        <f t="shared" si="20"/>
        <v>3.9592855662883061E-3</v>
      </c>
      <c r="AB193" s="72">
        <f t="shared" si="21"/>
        <v>3.6674816625916873E-2</v>
      </c>
      <c r="AC193" s="68">
        <f t="shared" si="22"/>
        <v>149694</v>
      </c>
      <c r="AD193" s="72">
        <f t="shared" si="23"/>
        <v>0.12273785255493749</v>
      </c>
    </row>
    <row r="194" spans="1:30" x14ac:dyDescent="0.25">
      <c r="A194" s="60">
        <v>41830</v>
      </c>
      <c r="B194">
        <f t="shared" si="17"/>
        <v>2014</v>
      </c>
      <c r="C194">
        <f t="shared" si="18"/>
        <v>7</v>
      </c>
      <c r="D194" s="57" t="s">
        <v>346</v>
      </c>
      <c r="E194" s="57" t="s">
        <v>346</v>
      </c>
      <c r="F194" s="57" t="s">
        <v>346</v>
      </c>
      <c r="G194" s="57">
        <v>193</v>
      </c>
      <c r="H194" s="57">
        <v>8022</v>
      </c>
      <c r="I194" s="57">
        <v>5326</v>
      </c>
      <c r="J194" s="57">
        <v>6368</v>
      </c>
      <c r="K194" s="57" t="s">
        <v>346</v>
      </c>
      <c r="L194" s="57" t="s">
        <v>346</v>
      </c>
      <c r="M194" s="57" t="s">
        <v>346</v>
      </c>
      <c r="N194" s="57">
        <v>0</v>
      </c>
      <c r="O194" s="57">
        <v>3630</v>
      </c>
      <c r="P194" s="57" t="s">
        <v>346</v>
      </c>
      <c r="Q194" s="57" t="s">
        <v>346</v>
      </c>
      <c r="R194" s="57">
        <v>6368</v>
      </c>
      <c r="Y194" s="68">
        <f t="shared" si="19"/>
        <v>5836.5</v>
      </c>
      <c r="Z194" s="72">
        <f t="shared" si="16"/>
        <v>4.7854922470966952E-3</v>
      </c>
      <c r="AA194" s="71">
        <f t="shared" si="20"/>
        <v>3.9592855662883061E-3</v>
      </c>
      <c r="AB194" s="72">
        <f t="shared" si="21"/>
        <v>3.8989538658864085E-2</v>
      </c>
      <c r="AC194" s="68">
        <f t="shared" si="22"/>
        <v>149694</v>
      </c>
      <c r="AD194" s="72">
        <f t="shared" si="23"/>
        <v>0.12273785255493749</v>
      </c>
    </row>
    <row r="195" spans="1:30" x14ac:dyDescent="0.25">
      <c r="A195" s="60">
        <v>41831</v>
      </c>
      <c r="B195">
        <f t="shared" si="17"/>
        <v>2014</v>
      </c>
      <c r="C195">
        <f t="shared" si="18"/>
        <v>7</v>
      </c>
      <c r="D195" s="57" t="s">
        <v>346</v>
      </c>
      <c r="E195" s="57" t="s">
        <v>346</v>
      </c>
      <c r="F195" s="57" t="s">
        <v>346</v>
      </c>
      <c r="G195" s="57">
        <v>204</v>
      </c>
      <c r="H195" s="57">
        <v>7860</v>
      </c>
      <c r="I195" s="57">
        <v>5060</v>
      </c>
      <c r="J195" s="57">
        <v>5989</v>
      </c>
      <c r="K195" s="57" t="s">
        <v>346</v>
      </c>
      <c r="L195" s="57" t="s">
        <v>346</v>
      </c>
      <c r="M195" s="57" t="s">
        <v>346</v>
      </c>
      <c r="N195" s="57">
        <v>0</v>
      </c>
      <c r="O195" s="57">
        <v>3578</v>
      </c>
      <c r="P195" s="57" t="s">
        <v>346</v>
      </c>
      <c r="Q195" s="57" t="s">
        <v>346</v>
      </c>
      <c r="R195" s="57">
        <v>5989</v>
      </c>
      <c r="Y195" s="68">
        <f t="shared" si="19"/>
        <v>5621.75</v>
      </c>
      <c r="Z195" s="72">
        <f t="shared" si="16"/>
        <v>4.6094133539134486E-3</v>
      </c>
      <c r="AA195" s="71">
        <f t="shared" si="20"/>
        <v>3.9592855662883061E-3</v>
      </c>
      <c r="AB195" s="72">
        <f t="shared" si="21"/>
        <v>3.7554945421994203E-2</v>
      </c>
      <c r="AC195" s="68">
        <f t="shared" si="22"/>
        <v>149694</v>
      </c>
      <c r="AD195" s="72">
        <f t="shared" si="23"/>
        <v>0.12273785255493749</v>
      </c>
    </row>
    <row r="196" spans="1:30" x14ac:dyDescent="0.25">
      <c r="A196" s="60">
        <v>41832</v>
      </c>
      <c r="B196">
        <f t="shared" si="17"/>
        <v>2014</v>
      </c>
      <c r="C196">
        <f t="shared" si="18"/>
        <v>7</v>
      </c>
      <c r="D196" s="57" t="s">
        <v>346</v>
      </c>
      <c r="E196" s="57" t="s">
        <v>346</v>
      </c>
      <c r="F196" s="57" t="s">
        <v>346</v>
      </c>
      <c r="G196" s="57">
        <v>274</v>
      </c>
      <c r="H196" s="57">
        <v>6310</v>
      </c>
      <c r="I196" s="57">
        <v>4450</v>
      </c>
      <c r="J196" s="57">
        <v>4518</v>
      </c>
      <c r="K196" s="57" t="s">
        <v>346</v>
      </c>
      <c r="L196" s="57" t="s">
        <v>346</v>
      </c>
      <c r="M196" s="57" t="s">
        <v>346</v>
      </c>
      <c r="N196" s="57">
        <v>0</v>
      </c>
      <c r="O196" s="57">
        <v>3307</v>
      </c>
      <c r="P196" s="57" t="s">
        <v>346</v>
      </c>
      <c r="Q196" s="57" t="s">
        <v>346</v>
      </c>
      <c r="R196" s="57">
        <v>4518</v>
      </c>
      <c r="Y196" s="68">
        <f t="shared" si="19"/>
        <v>4646.25</v>
      </c>
      <c r="Z196" s="72">
        <f t="shared" ref="Z196:Z259" si="24">+Y196/SUMIF($B$4:$B$1829,B196,$Y$4:$Y$1829)</f>
        <v>3.8095765189879241E-3</v>
      </c>
      <c r="AA196" s="71">
        <f t="shared" si="20"/>
        <v>3.9592855662883061E-3</v>
      </c>
      <c r="AB196" s="72">
        <f t="shared" si="21"/>
        <v>3.1038318169064893E-2</v>
      </c>
      <c r="AC196" s="68">
        <f t="shared" si="22"/>
        <v>149694</v>
      </c>
      <c r="AD196" s="72">
        <f t="shared" si="23"/>
        <v>0.12273785255493749</v>
      </c>
    </row>
    <row r="197" spans="1:30" x14ac:dyDescent="0.25">
      <c r="A197" s="60">
        <v>41833</v>
      </c>
      <c r="B197">
        <f t="shared" ref="B197:B260" si="25">+YEAR(A197)</f>
        <v>2014</v>
      </c>
      <c r="C197">
        <f t="shared" ref="C197:C260" si="26">+MONTH(A197)</f>
        <v>7</v>
      </c>
      <c r="D197" s="57" t="s">
        <v>346</v>
      </c>
      <c r="E197" s="57" t="s">
        <v>346</v>
      </c>
      <c r="F197" s="57" t="s">
        <v>346</v>
      </c>
      <c r="G197" s="57">
        <v>153</v>
      </c>
      <c r="H197" s="57">
        <v>5015</v>
      </c>
      <c r="I197" s="57">
        <v>3210</v>
      </c>
      <c r="J197" s="57">
        <v>3333</v>
      </c>
      <c r="K197" s="57" t="s">
        <v>346</v>
      </c>
      <c r="L197" s="57" t="s">
        <v>346</v>
      </c>
      <c r="M197" s="57" t="s">
        <v>346</v>
      </c>
      <c r="N197" s="57">
        <v>0</v>
      </c>
      <c r="O197" s="57">
        <v>2597</v>
      </c>
      <c r="P197" s="57" t="s">
        <v>346</v>
      </c>
      <c r="Q197" s="57" t="s">
        <v>346</v>
      </c>
      <c r="R197" s="57">
        <v>3333</v>
      </c>
      <c r="Y197" s="68">
        <f t="shared" ref="Y197:Y260" si="27">AVERAGE(H197,I197,O197,R197)</f>
        <v>3538.75</v>
      </c>
      <c r="Z197" s="72">
        <f t="shared" si="24"/>
        <v>2.901509584410765E-3</v>
      </c>
      <c r="AA197" s="71">
        <f t="shared" ref="AA197:AA260" si="28">+AVERAGEIFS($Z$4:$Z$1829,$B$4:$B$1829,B197,$C$4:$C$1829,C197)</f>
        <v>3.9592855662883061E-3</v>
      </c>
      <c r="AB197" s="72">
        <f t="shared" ref="AB197:AB260" si="29">+Y197/SUMIFS($Y$4:$Y$1829,$B$4:$B$1829,B197,$C$4:$C$1829,C197)</f>
        <v>2.3639892046441405E-2</v>
      </c>
      <c r="AC197" s="68">
        <f t="shared" ref="AC197:AC260" si="30">+Y197/AB197</f>
        <v>149694</v>
      </c>
      <c r="AD197" s="72">
        <f t="shared" ref="AD197:AD260" si="31">+AC197/SUMIF($B$4:$B$1829,B197,$Y$4:$Y$1829)</f>
        <v>0.12273785255493749</v>
      </c>
    </row>
    <row r="198" spans="1:30" x14ac:dyDescent="0.25">
      <c r="A198" s="60">
        <v>41834</v>
      </c>
      <c r="B198">
        <f t="shared" si="25"/>
        <v>2014</v>
      </c>
      <c r="C198">
        <f t="shared" si="26"/>
        <v>7</v>
      </c>
      <c r="D198" s="57" t="s">
        <v>346</v>
      </c>
      <c r="E198" s="57" t="s">
        <v>346</v>
      </c>
      <c r="F198" s="57" t="s">
        <v>346</v>
      </c>
      <c r="G198" s="57">
        <v>104</v>
      </c>
      <c r="H198" s="57">
        <v>4605</v>
      </c>
      <c r="I198" s="57">
        <v>3406</v>
      </c>
      <c r="J198" s="57">
        <v>3677</v>
      </c>
      <c r="K198" s="57" t="s">
        <v>346</v>
      </c>
      <c r="L198" s="57" t="s">
        <v>346</v>
      </c>
      <c r="M198" s="57" t="s">
        <v>346</v>
      </c>
      <c r="N198" s="57">
        <v>0</v>
      </c>
      <c r="O198" s="57">
        <v>2222</v>
      </c>
      <c r="P198" s="57" t="s">
        <v>346</v>
      </c>
      <c r="Q198" s="57" t="s">
        <v>346</v>
      </c>
      <c r="R198" s="57">
        <v>3677</v>
      </c>
      <c r="Y198" s="68">
        <f t="shared" si="27"/>
        <v>3477.5</v>
      </c>
      <c r="Z198" s="72">
        <f t="shared" si="24"/>
        <v>2.8512891783224119E-3</v>
      </c>
      <c r="AA198" s="71">
        <f t="shared" si="28"/>
        <v>3.9592855662883061E-3</v>
      </c>
      <c r="AB198" s="72">
        <f t="shared" si="29"/>
        <v>2.3230724010314376E-2</v>
      </c>
      <c r="AC198" s="68">
        <f t="shared" si="30"/>
        <v>149694</v>
      </c>
      <c r="AD198" s="72">
        <f t="shared" si="31"/>
        <v>0.12273785255493749</v>
      </c>
    </row>
    <row r="199" spans="1:30" x14ac:dyDescent="0.25">
      <c r="A199" s="60">
        <v>41835</v>
      </c>
      <c r="B199">
        <f t="shared" si="25"/>
        <v>2014</v>
      </c>
      <c r="C199">
        <f t="shared" si="26"/>
        <v>7</v>
      </c>
      <c r="D199" s="57" t="s">
        <v>346</v>
      </c>
      <c r="E199" s="57" t="s">
        <v>346</v>
      </c>
      <c r="F199" s="57" t="s">
        <v>346</v>
      </c>
      <c r="G199" s="57">
        <v>104</v>
      </c>
      <c r="H199" s="57">
        <v>3779</v>
      </c>
      <c r="I199" s="57">
        <v>2975</v>
      </c>
      <c r="J199" s="57">
        <v>2744</v>
      </c>
      <c r="K199" s="57" t="s">
        <v>346</v>
      </c>
      <c r="L199" s="57" t="s">
        <v>346</v>
      </c>
      <c r="M199" s="57" t="s">
        <v>346</v>
      </c>
      <c r="N199" s="57">
        <v>0</v>
      </c>
      <c r="O199" s="57">
        <v>1329</v>
      </c>
      <c r="P199" s="57" t="s">
        <v>346</v>
      </c>
      <c r="Q199" s="57" t="s">
        <v>346</v>
      </c>
      <c r="R199" s="57">
        <v>2744</v>
      </c>
      <c r="Y199" s="68">
        <f t="shared" si="27"/>
        <v>2706.75</v>
      </c>
      <c r="Z199" s="72">
        <f t="shared" si="24"/>
        <v>2.2193319866065245E-3</v>
      </c>
      <c r="AA199" s="71">
        <f t="shared" si="28"/>
        <v>3.9592855662883061E-3</v>
      </c>
      <c r="AB199" s="72">
        <f t="shared" si="29"/>
        <v>1.8081887049581146E-2</v>
      </c>
      <c r="AC199" s="68">
        <f t="shared" si="30"/>
        <v>149694</v>
      </c>
      <c r="AD199" s="72">
        <f t="shared" si="31"/>
        <v>0.12273785255493749</v>
      </c>
    </row>
    <row r="200" spans="1:30" x14ac:dyDescent="0.25">
      <c r="A200" s="60">
        <v>41836</v>
      </c>
      <c r="B200">
        <f t="shared" si="25"/>
        <v>2014</v>
      </c>
      <c r="C200">
        <f t="shared" si="26"/>
        <v>7</v>
      </c>
      <c r="D200" s="57" t="s">
        <v>346</v>
      </c>
      <c r="E200" s="57" t="s">
        <v>346</v>
      </c>
      <c r="F200" s="57" t="s">
        <v>346</v>
      </c>
      <c r="G200" s="57">
        <v>166</v>
      </c>
      <c r="H200" s="57">
        <v>6305</v>
      </c>
      <c r="I200" s="57">
        <v>4162</v>
      </c>
      <c r="J200" s="57">
        <v>4824</v>
      </c>
      <c r="K200" s="57" t="s">
        <v>346</v>
      </c>
      <c r="L200" s="57" t="s">
        <v>346</v>
      </c>
      <c r="M200" s="57" t="s">
        <v>346</v>
      </c>
      <c r="N200" s="57">
        <v>0</v>
      </c>
      <c r="O200" s="57">
        <v>2313</v>
      </c>
      <c r="P200" s="57" t="s">
        <v>346</v>
      </c>
      <c r="Q200" s="57" t="s">
        <v>346</v>
      </c>
      <c r="R200" s="57">
        <v>4824</v>
      </c>
      <c r="Y200" s="68">
        <f t="shared" si="27"/>
        <v>4401</v>
      </c>
      <c r="Z200" s="72">
        <f t="shared" si="24"/>
        <v>3.6084899133851716E-3</v>
      </c>
      <c r="AA200" s="71">
        <f t="shared" si="28"/>
        <v>3.9592855662883061E-3</v>
      </c>
      <c r="AB200" s="72">
        <f t="shared" si="29"/>
        <v>2.9399975950939919E-2</v>
      </c>
      <c r="AC200" s="68">
        <f t="shared" si="30"/>
        <v>149694</v>
      </c>
      <c r="AD200" s="72">
        <f t="shared" si="31"/>
        <v>0.12273785255493749</v>
      </c>
    </row>
    <row r="201" spans="1:30" x14ac:dyDescent="0.25">
      <c r="A201" s="60">
        <v>41837</v>
      </c>
      <c r="B201">
        <f t="shared" si="25"/>
        <v>2014</v>
      </c>
      <c r="C201">
        <f t="shared" si="26"/>
        <v>7</v>
      </c>
      <c r="D201" s="57" t="s">
        <v>346</v>
      </c>
      <c r="E201" s="57" t="s">
        <v>346</v>
      </c>
      <c r="F201" s="57" t="s">
        <v>346</v>
      </c>
      <c r="G201" s="57">
        <v>186</v>
      </c>
      <c r="H201" s="57">
        <v>8228</v>
      </c>
      <c r="I201" s="57">
        <v>5686</v>
      </c>
      <c r="J201" s="57">
        <v>6810</v>
      </c>
      <c r="K201" s="57" t="s">
        <v>346</v>
      </c>
      <c r="L201" s="57" t="s">
        <v>346</v>
      </c>
      <c r="M201" s="57" t="s">
        <v>346</v>
      </c>
      <c r="N201" s="57">
        <v>0</v>
      </c>
      <c r="O201" s="57">
        <v>3565</v>
      </c>
      <c r="P201" s="57" t="s">
        <v>346</v>
      </c>
      <c r="Q201" s="57" t="s">
        <v>346</v>
      </c>
      <c r="R201" s="57">
        <v>6810</v>
      </c>
      <c r="Y201" s="68">
        <f t="shared" si="27"/>
        <v>6072.25</v>
      </c>
      <c r="Z201" s="72">
        <f t="shared" si="24"/>
        <v>4.9787895652245191E-3</v>
      </c>
      <c r="AA201" s="71">
        <f t="shared" si="28"/>
        <v>3.9592855662883061E-3</v>
      </c>
      <c r="AB201" s="72">
        <f t="shared" si="29"/>
        <v>4.0564418079548949E-2</v>
      </c>
      <c r="AC201" s="68">
        <f t="shared" si="30"/>
        <v>149694</v>
      </c>
      <c r="AD201" s="72">
        <f t="shared" si="31"/>
        <v>0.12273785255493749</v>
      </c>
    </row>
    <row r="202" spans="1:30" x14ac:dyDescent="0.25">
      <c r="A202" s="60">
        <v>41838</v>
      </c>
      <c r="B202">
        <f t="shared" si="25"/>
        <v>2014</v>
      </c>
      <c r="C202">
        <f t="shared" si="26"/>
        <v>7</v>
      </c>
      <c r="D202" s="57" t="s">
        <v>346</v>
      </c>
      <c r="E202" s="57" t="s">
        <v>346</v>
      </c>
      <c r="F202" s="57" t="s">
        <v>346</v>
      </c>
      <c r="G202" s="57">
        <v>205</v>
      </c>
      <c r="H202" s="57">
        <v>7897</v>
      </c>
      <c r="I202" s="57">
        <v>5317</v>
      </c>
      <c r="J202" s="57">
        <v>6206</v>
      </c>
      <c r="K202" s="57" t="s">
        <v>346</v>
      </c>
      <c r="L202" s="57" t="s">
        <v>346</v>
      </c>
      <c r="M202" s="57" t="s">
        <v>346</v>
      </c>
      <c r="N202" s="57">
        <v>0</v>
      </c>
      <c r="O202" s="57">
        <v>3214</v>
      </c>
      <c r="P202" s="57" t="s">
        <v>346</v>
      </c>
      <c r="Q202" s="57" t="s">
        <v>346</v>
      </c>
      <c r="R202" s="57">
        <v>6206</v>
      </c>
      <c r="Y202" s="68">
        <f t="shared" si="27"/>
        <v>5658.5</v>
      </c>
      <c r="Z202" s="72">
        <f t="shared" si="24"/>
        <v>4.6395455975664609E-3</v>
      </c>
      <c r="AA202" s="71">
        <f t="shared" si="28"/>
        <v>3.9592855662883061E-3</v>
      </c>
      <c r="AB202" s="72">
        <f t="shared" si="29"/>
        <v>3.7800446243670419E-2</v>
      </c>
      <c r="AC202" s="68">
        <f t="shared" si="30"/>
        <v>149694</v>
      </c>
      <c r="AD202" s="72">
        <f t="shared" si="31"/>
        <v>0.12273785255493749</v>
      </c>
    </row>
    <row r="203" spans="1:30" x14ac:dyDescent="0.25">
      <c r="A203" s="60">
        <v>41839</v>
      </c>
      <c r="B203">
        <f t="shared" si="25"/>
        <v>2014</v>
      </c>
      <c r="C203">
        <f t="shared" si="26"/>
        <v>7</v>
      </c>
      <c r="D203" s="57" t="s">
        <v>346</v>
      </c>
      <c r="E203" s="57" t="s">
        <v>346</v>
      </c>
      <c r="F203" s="57" t="s">
        <v>346</v>
      </c>
      <c r="G203" s="57">
        <v>222</v>
      </c>
      <c r="H203" s="57">
        <v>6300</v>
      </c>
      <c r="I203" s="57">
        <v>4443</v>
      </c>
      <c r="J203" s="57">
        <v>4227</v>
      </c>
      <c r="K203" s="57" t="s">
        <v>346</v>
      </c>
      <c r="L203" s="57" t="s">
        <v>346</v>
      </c>
      <c r="M203" s="57" t="s">
        <v>346</v>
      </c>
      <c r="N203" s="57">
        <v>0</v>
      </c>
      <c r="O203" s="57">
        <v>2719</v>
      </c>
      <c r="P203" s="57" t="s">
        <v>346</v>
      </c>
      <c r="Q203" s="57" t="s">
        <v>346</v>
      </c>
      <c r="R203" s="57">
        <v>4227</v>
      </c>
      <c r="Y203" s="68">
        <f t="shared" si="27"/>
        <v>4422.25</v>
      </c>
      <c r="Z203" s="72">
        <f t="shared" si="24"/>
        <v>3.6259133195790903E-3</v>
      </c>
      <c r="AA203" s="71">
        <f t="shared" si="28"/>
        <v>3.9592855662883061E-3</v>
      </c>
      <c r="AB203" s="72">
        <f t="shared" si="29"/>
        <v>2.9541932208371743E-2</v>
      </c>
      <c r="AC203" s="68">
        <f t="shared" si="30"/>
        <v>149694</v>
      </c>
      <c r="AD203" s="72">
        <f t="shared" si="31"/>
        <v>0.12273785255493749</v>
      </c>
    </row>
    <row r="204" spans="1:30" x14ac:dyDescent="0.25">
      <c r="A204" s="60">
        <v>41840</v>
      </c>
      <c r="B204">
        <f t="shared" si="25"/>
        <v>2014</v>
      </c>
      <c r="C204">
        <f t="shared" si="26"/>
        <v>7</v>
      </c>
      <c r="D204" s="57" t="s">
        <v>346</v>
      </c>
      <c r="E204" s="57" t="s">
        <v>346</v>
      </c>
      <c r="F204" s="57" t="s">
        <v>346</v>
      </c>
      <c r="G204" s="57">
        <v>217</v>
      </c>
      <c r="H204" s="57">
        <v>6123</v>
      </c>
      <c r="I204" s="57">
        <v>4063</v>
      </c>
      <c r="J204" s="57">
        <v>4402</v>
      </c>
      <c r="K204" s="57" t="s">
        <v>346</v>
      </c>
      <c r="L204" s="57" t="s">
        <v>346</v>
      </c>
      <c r="M204" s="57" t="s">
        <v>346</v>
      </c>
      <c r="N204" s="57">
        <v>0</v>
      </c>
      <c r="O204" s="57">
        <v>3227</v>
      </c>
      <c r="P204" s="57" t="s">
        <v>346</v>
      </c>
      <c r="Q204" s="57" t="s">
        <v>346</v>
      </c>
      <c r="R204" s="57">
        <v>4402</v>
      </c>
      <c r="Y204" s="68">
        <f t="shared" si="27"/>
        <v>4453.75</v>
      </c>
      <c r="Z204" s="72">
        <f t="shared" si="24"/>
        <v>3.6517409569959574E-3</v>
      </c>
      <c r="AA204" s="71">
        <f t="shared" si="28"/>
        <v>3.9592855662883061E-3</v>
      </c>
      <c r="AB204" s="72">
        <f t="shared" si="29"/>
        <v>2.9752361484094218E-2</v>
      </c>
      <c r="AC204" s="68">
        <f t="shared" si="30"/>
        <v>149694</v>
      </c>
      <c r="AD204" s="72">
        <f t="shared" si="31"/>
        <v>0.12273785255493749</v>
      </c>
    </row>
    <row r="205" spans="1:30" x14ac:dyDescent="0.25">
      <c r="A205" s="60">
        <v>41841</v>
      </c>
      <c r="B205">
        <f t="shared" si="25"/>
        <v>2014</v>
      </c>
      <c r="C205">
        <f t="shared" si="26"/>
        <v>7</v>
      </c>
      <c r="D205" s="57" t="s">
        <v>346</v>
      </c>
      <c r="E205" s="57" t="s">
        <v>346</v>
      </c>
      <c r="F205" s="57" t="s">
        <v>346</v>
      </c>
      <c r="G205" s="57">
        <v>168</v>
      </c>
      <c r="H205" s="57">
        <v>7998</v>
      </c>
      <c r="I205" s="57">
        <v>5345</v>
      </c>
      <c r="J205" s="57">
        <v>6677</v>
      </c>
      <c r="K205" s="57" t="s">
        <v>346</v>
      </c>
      <c r="L205" s="57" t="s">
        <v>346</v>
      </c>
      <c r="M205" s="57" t="s">
        <v>346</v>
      </c>
      <c r="N205" s="57">
        <v>0</v>
      </c>
      <c r="O205" s="57">
        <v>3345</v>
      </c>
      <c r="P205" s="57" t="s">
        <v>346</v>
      </c>
      <c r="Q205" s="57" t="s">
        <v>346</v>
      </c>
      <c r="R205" s="57">
        <v>6677</v>
      </c>
      <c r="Y205" s="68">
        <f t="shared" si="27"/>
        <v>5841.25</v>
      </c>
      <c r="Z205" s="72">
        <f t="shared" si="24"/>
        <v>4.7893868908341587E-3</v>
      </c>
      <c r="AA205" s="71">
        <f t="shared" si="28"/>
        <v>3.9592855662883061E-3</v>
      </c>
      <c r="AB205" s="72">
        <f t="shared" si="29"/>
        <v>3.9021270057584136E-2</v>
      </c>
      <c r="AC205" s="68">
        <f t="shared" si="30"/>
        <v>149694</v>
      </c>
      <c r="AD205" s="72">
        <f t="shared" si="31"/>
        <v>0.12273785255493749</v>
      </c>
    </row>
    <row r="206" spans="1:30" x14ac:dyDescent="0.25">
      <c r="A206" s="60">
        <v>41842</v>
      </c>
      <c r="B206">
        <f t="shared" si="25"/>
        <v>2014</v>
      </c>
      <c r="C206">
        <f t="shared" si="26"/>
        <v>7</v>
      </c>
      <c r="D206" s="57" t="s">
        <v>346</v>
      </c>
      <c r="E206" s="57" t="s">
        <v>346</v>
      </c>
      <c r="F206" s="57" t="s">
        <v>346</v>
      </c>
      <c r="G206" s="57">
        <v>217</v>
      </c>
      <c r="H206" s="57">
        <v>8271</v>
      </c>
      <c r="I206" s="57">
        <v>5765</v>
      </c>
      <c r="J206" s="57">
        <v>6858</v>
      </c>
      <c r="K206" s="57" t="s">
        <v>346</v>
      </c>
      <c r="L206" s="57" t="s">
        <v>346</v>
      </c>
      <c r="M206" s="57" t="s">
        <v>346</v>
      </c>
      <c r="N206" s="57">
        <v>0</v>
      </c>
      <c r="O206" s="57">
        <v>3276</v>
      </c>
      <c r="P206" s="57" t="s">
        <v>346</v>
      </c>
      <c r="Q206" s="57" t="s">
        <v>346</v>
      </c>
      <c r="R206" s="57">
        <v>6858</v>
      </c>
      <c r="Y206" s="68">
        <f t="shared" si="27"/>
        <v>6042.5</v>
      </c>
      <c r="Z206" s="72">
        <f t="shared" si="24"/>
        <v>4.9543967965530334E-3</v>
      </c>
      <c r="AA206" s="71">
        <f t="shared" si="28"/>
        <v>3.9592855662883061E-3</v>
      </c>
      <c r="AB206" s="72">
        <f t="shared" si="29"/>
        <v>4.0365679319144386E-2</v>
      </c>
      <c r="AC206" s="68">
        <f t="shared" si="30"/>
        <v>149694</v>
      </c>
      <c r="AD206" s="72">
        <f t="shared" si="31"/>
        <v>0.12273785255493749</v>
      </c>
    </row>
    <row r="207" spans="1:30" x14ac:dyDescent="0.25">
      <c r="A207" s="60">
        <v>41843</v>
      </c>
      <c r="B207">
        <f t="shared" si="25"/>
        <v>2014</v>
      </c>
      <c r="C207">
        <f t="shared" si="26"/>
        <v>7</v>
      </c>
      <c r="D207" s="57" t="s">
        <v>346</v>
      </c>
      <c r="E207" s="57" t="s">
        <v>346</v>
      </c>
      <c r="F207" s="57" t="s">
        <v>346</v>
      </c>
      <c r="G207" s="57">
        <v>169</v>
      </c>
      <c r="H207" s="57">
        <v>7175</v>
      </c>
      <c r="I207" s="57">
        <v>5173</v>
      </c>
      <c r="J207" s="57">
        <v>5718</v>
      </c>
      <c r="K207" s="57" t="s">
        <v>346</v>
      </c>
      <c r="L207" s="57" t="s">
        <v>346</v>
      </c>
      <c r="M207" s="57" t="s">
        <v>346</v>
      </c>
      <c r="N207" s="57">
        <v>0</v>
      </c>
      <c r="O207" s="57">
        <v>3278</v>
      </c>
      <c r="P207" s="57" t="s">
        <v>346</v>
      </c>
      <c r="Q207" s="57" t="s">
        <v>346</v>
      </c>
      <c r="R207" s="57">
        <v>5718</v>
      </c>
      <c r="Y207" s="68">
        <f t="shared" si="27"/>
        <v>5336</v>
      </c>
      <c r="Z207" s="72">
        <f t="shared" si="24"/>
        <v>4.3751197859175812E-3</v>
      </c>
      <c r="AA207" s="71">
        <f t="shared" si="28"/>
        <v>3.9592855662883061E-3</v>
      </c>
      <c r="AB207" s="72">
        <f t="shared" si="29"/>
        <v>3.5646051277940329E-2</v>
      </c>
      <c r="AC207" s="68">
        <f t="shared" si="30"/>
        <v>149694</v>
      </c>
      <c r="AD207" s="72">
        <f t="shared" si="31"/>
        <v>0.12273785255493749</v>
      </c>
    </row>
    <row r="208" spans="1:30" x14ac:dyDescent="0.25">
      <c r="A208" s="60">
        <v>41844</v>
      </c>
      <c r="B208">
        <f t="shared" si="25"/>
        <v>2014</v>
      </c>
      <c r="C208">
        <f t="shared" si="26"/>
        <v>7</v>
      </c>
      <c r="D208" s="57" t="s">
        <v>346</v>
      </c>
      <c r="E208" s="57" t="s">
        <v>346</v>
      </c>
      <c r="F208" s="57" t="s">
        <v>346</v>
      </c>
      <c r="G208" s="57">
        <v>180</v>
      </c>
      <c r="H208" s="57">
        <v>7443</v>
      </c>
      <c r="I208" s="57">
        <v>5235</v>
      </c>
      <c r="J208" s="57">
        <v>6096</v>
      </c>
      <c r="K208" s="57" t="s">
        <v>346</v>
      </c>
      <c r="L208" s="57" t="s">
        <v>346</v>
      </c>
      <c r="M208" s="57" t="s">
        <v>346</v>
      </c>
      <c r="N208" s="57">
        <v>0</v>
      </c>
      <c r="O208" s="57">
        <v>3492</v>
      </c>
      <c r="P208" s="57" t="s">
        <v>346</v>
      </c>
      <c r="Q208" s="57" t="s">
        <v>346</v>
      </c>
      <c r="R208" s="57">
        <v>6096</v>
      </c>
      <c r="Y208" s="68">
        <f t="shared" si="27"/>
        <v>5566.5</v>
      </c>
      <c r="Z208" s="72">
        <f t="shared" si="24"/>
        <v>4.5641124978092612E-3</v>
      </c>
      <c r="AA208" s="71">
        <f t="shared" si="28"/>
        <v>3.9592855662883061E-3</v>
      </c>
      <c r="AB208" s="72">
        <f t="shared" si="29"/>
        <v>3.7185859152671447E-2</v>
      </c>
      <c r="AC208" s="68">
        <f t="shared" si="30"/>
        <v>149694</v>
      </c>
      <c r="AD208" s="72">
        <f t="shared" si="31"/>
        <v>0.12273785255493749</v>
      </c>
    </row>
    <row r="209" spans="1:30" x14ac:dyDescent="0.25">
      <c r="A209" s="60">
        <v>41845</v>
      </c>
      <c r="B209">
        <f t="shared" si="25"/>
        <v>2014</v>
      </c>
      <c r="C209">
        <f t="shared" si="26"/>
        <v>7</v>
      </c>
      <c r="D209" s="57" t="s">
        <v>346</v>
      </c>
      <c r="E209" s="57" t="s">
        <v>346</v>
      </c>
      <c r="F209" s="57" t="s">
        <v>346</v>
      </c>
      <c r="G209" s="57">
        <v>194</v>
      </c>
      <c r="H209" s="57">
        <v>7847</v>
      </c>
      <c r="I209" s="57">
        <v>5346</v>
      </c>
      <c r="J209" s="57">
        <v>5992</v>
      </c>
      <c r="K209" s="57" t="s">
        <v>346</v>
      </c>
      <c r="L209" s="57" t="s">
        <v>346</v>
      </c>
      <c r="M209" s="57" t="s">
        <v>346</v>
      </c>
      <c r="N209" s="57">
        <v>0</v>
      </c>
      <c r="O209" s="57">
        <v>3858</v>
      </c>
      <c r="P209" s="57" t="s">
        <v>346</v>
      </c>
      <c r="Q209" s="57" t="s">
        <v>346</v>
      </c>
      <c r="R209" s="57">
        <v>5992</v>
      </c>
      <c r="Y209" s="68">
        <f t="shared" si="27"/>
        <v>5760.75</v>
      </c>
      <c r="Z209" s="72">
        <f t="shared" si="24"/>
        <v>4.7233829285466093E-3</v>
      </c>
      <c r="AA209" s="71">
        <f t="shared" si="28"/>
        <v>3.9592855662883061E-3</v>
      </c>
      <c r="AB209" s="72">
        <f t="shared" si="29"/>
        <v>3.8483506352960037E-2</v>
      </c>
      <c r="AC209" s="68">
        <f t="shared" si="30"/>
        <v>149694</v>
      </c>
      <c r="AD209" s="72">
        <f t="shared" si="31"/>
        <v>0.12273785255493749</v>
      </c>
    </row>
    <row r="210" spans="1:30" x14ac:dyDescent="0.25">
      <c r="A210" s="60">
        <v>41846</v>
      </c>
      <c r="B210">
        <f t="shared" si="25"/>
        <v>2014</v>
      </c>
      <c r="C210">
        <f t="shared" si="26"/>
        <v>7</v>
      </c>
      <c r="D210" s="57" t="s">
        <v>346</v>
      </c>
      <c r="E210" s="57" t="s">
        <v>346</v>
      </c>
      <c r="F210" s="57" t="s">
        <v>346</v>
      </c>
      <c r="G210" s="57">
        <v>189</v>
      </c>
      <c r="H210" s="57">
        <v>5910</v>
      </c>
      <c r="I210" s="57">
        <v>4426</v>
      </c>
      <c r="J210" s="57">
        <v>4071</v>
      </c>
      <c r="K210" s="57" t="s">
        <v>346</v>
      </c>
      <c r="L210" s="57" t="s">
        <v>346</v>
      </c>
      <c r="M210" s="57" t="s">
        <v>346</v>
      </c>
      <c r="N210" s="57">
        <v>0</v>
      </c>
      <c r="O210" s="57">
        <v>3037</v>
      </c>
      <c r="P210" s="57" t="s">
        <v>346</v>
      </c>
      <c r="Q210" s="57" t="s">
        <v>346</v>
      </c>
      <c r="R210" s="57">
        <v>4071</v>
      </c>
      <c r="Y210" s="68">
        <f t="shared" si="27"/>
        <v>4361</v>
      </c>
      <c r="Z210" s="72">
        <f t="shared" si="24"/>
        <v>3.5756929134907372E-3</v>
      </c>
      <c r="AA210" s="71">
        <f t="shared" si="28"/>
        <v>3.9592855662883061E-3</v>
      </c>
      <c r="AB210" s="72">
        <f t="shared" si="29"/>
        <v>2.9132764172244714E-2</v>
      </c>
      <c r="AC210" s="68">
        <f t="shared" si="30"/>
        <v>149694</v>
      </c>
      <c r="AD210" s="72">
        <f t="shared" si="31"/>
        <v>0.12273785255493749</v>
      </c>
    </row>
    <row r="211" spans="1:30" x14ac:dyDescent="0.25">
      <c r="A211" s="60">
        <v>41847</v>
      </c>
      <c r="B211">
        <f t="shared" si="25"/>
        <v>2014</v>
      </c>
      <c r="C211">
        <f t="shared" si="26"/>
        <v>7</v>
      </c>
      <c r="D211" s="57" t="s">
        <v>346</v>
      </c>
      <c r="E211" s="57" t="s">
        <v>346</v>
      </c>
      <c r="F211" s="57" t="s">
        <v>346</v>
      </c>
      <c r="G211" s="57">
        <v>190</v>
      </c>
      <c r="H211" s="57">
        <v>5123</v>
      </c>
      <c r="I211" s="57">
        <v>3429</v>
      </c>
      <c r="J211" s="57">
        <v>3343</v>
      </c>
      <c r="K211" s="57" t="s">
        <v>346</v>
      </c>
      <c r="L211" s="57" t="s">
        <v>346</v>
      </c>
      <c r="M211" s="57" t="s">
        <v>346</v>
      </c>
      <c r="N211" s="57">
        <v>0</v>
      </c>
      <c r="O211" s="57">
        <v>2519</v>
      </c>
      <c r="P211" s="57" t="s">
        <v>346</v>
      </c>
      <c r="Q211" s="57" t="s">
        <v>346</v>
      </c>
      <c r="R211" s="57">
        <v>3343</v>
      </c>
      <c r="Y211" s="68">
        <f t="shared" si="27"/>
        <v>3603.5</v>
      </c>
      <c r="Z211" s="72">
        <f t="shared" si="24"/>
        <v>2.9545997279898811E-3</v>
      </c>
      <c r="AA211" s="71">
        <f t="shared" si="28"/>
        <v>3.9592855662883061E-3</v>
      </c>
      <c r="AB211" s="72">
        <f t="shared" si="29"/>
        <v>2.4072441113204269E-2</v>
      </c>
      <c r="AC211" s="68">
        <f t="shared" si="30"/>
        <v>149694</v>
      </c>
      <c r="AD211" s="72">
        <f t="shared" si="31"/>
        <v>0.12273785255493749</v>
      </c>
    </row>
    <row r="212" spans="1:30" x14ac:dyDescent="0.25">
      <c r="A212" s="60">
        <v>41848</v>
      </c>
      <c r="B212">
        <f t="shared" si="25"/>
        <v>2014</v>
      </c>
      <c r="C212">
        <f t="shared" si="26"/>
        <v>7</v>
      </c>
      <c r="D212" s="57" t="s">
        <v>346</v>
      </c>
      <c r="E212" s="57" t="s">
        <v>346</v>
      </c>
      <c r="F212" s="57" t="s">
        <v>346</v>
      </c>
      <c r="G212" s="57">
        <v>151</v>
      </c>
      <c r="H212" s="57">
        <v>7149</v>
      </c>
      <c r="I212" s="57">
        <v>4723</v>
      </c>
      <c r="J212" s="57">
        <v>5672</v>
      </c>
      <c r="K212" s="57" t="s">
        <v>346</v>
      </c>
      <c r="L212" s="57" t="s">
        <v>346</v>
      </c>
      <c r="M212" s="57" t="s">
        <v>346</v>
      </c>
      <c r="N212" s="57">
        <v>0</v>
      </c>
      <c r="O212" s="57">
        <v>3334</v>
      </c>
      <c r="P212" s="57" t="s">
        <v>346</v>
      </c>
      <c r="Q212" s="57" t="s">
        <v>346</v>
      </c>
      <c r="R212" s="57">
        <v>5672</v>
      </c>
      <c r="Y212" s="68">
        <f t="shared" si="27"/>
        <v>5219.5</v>
      </c>
      <c r="Z212" s="72">
        <f t="shared" si="24"/>
        <v>4.2795985237250407E-3</v>
      </c>
      <c r="AA212" s="71">
        <f t="shared" si="28"/>
        <v>3.9592855662883061E-3</v>
      </c>
      <c r="AB212" s="72">
        <f t="shared" si="29"/>
        <v>3.4867796972490546E-2</v>
      </c>
      <c r="AC212" s="68">
        <f t="shared" si="30"/>
        <v>149694</v>
      </c>
      <c r="AD212" s="72">
        <f t="shared" si="31"/>
        <v>0.12273785255493749</v>
      </c>
    </row>
    <row r="213" spans="1:30" x14ac:dyDescent="0.25">
      <c r="A213" s="60">
        <v>41849</v>
      </c>
      <c r="B213">
        <f t="shared" si="25"/>
        <v>2014</v>
      </c>
      <c r="C213">
        <f t="shared" si="26"/>
        <v>7</v>
      </c>
      <c r="D213" s="57" t="s">
        <v>346</v>
      </c>
      <c r="E213" s="57" t="s">
        <v>346</v>
      </c>
      <c r="F213" s="57" t="s">
        <v>346</v>
      </c>
      <c r="G213" s="57">
        <v>191</v>
      </c>
      <c r="H213" s="57">
        <v>8847</v>
      </c>
      <c r="I213" s="57">
        <v>5945</v>
      </c>
      <c r="J213" s="57">
        <v>7241</v>
      </c>
      <c r="K213" s="57" t="s">
        <v>346</v>
      </c>
      <c r="L213" s="57" t="s">
        <v>346</v>
      </c>
      <c r="M213" s="57" t="s">
        <v>346</v>
      </c>
      <c r="N213" s="57">
        <v>0</v>
      </c>
      <c r="O213" s="57">
        <v>4116</v>
      </c>
      <c r="P213" s="57" t="s">
        <v>346</v>
      </c>
      <c r="Q213" s="57" t="s">
        <v>346</v>
      </c>
      <c r="R213" s="57">
        <v>7241</v>
      </c>
      <c r="Y213" s="68">
        <f t="shared" si="27"/>
        <v>6537.25</v>
      </c>
      <c r="Z213" s="72">
        <f t="shared" si="24"/>
        <v>5.3600546889973223E-3</v>
      </c>
      <c r="AA213" s="71">
        <f t="shared" si="28"/>
        <v>3.9592855662883061E-3</v>
      </c>
      <c r="AB213" s="72">
        <f t="shared" si="29"/>
        <v>4.3670755006880703E-2</v>
      </c>
      <c r="AC213" s="68">
        <f t="shared" si="30"/>
        <v>149694</v>
      </c>
      <c r="AD213" s="72">
        <f t="shared" si="31"/>
        <v>0.12273785255493749</v>
      </c>
    </row>
    <row r="214" spans="1:30" x14ac:dyDescent="0.25">
      <c r="A214" s="60">
        <v>41850</v>
      </c>
      <c r="B214">
        <f t="shared" si="25"/>
        <v>2014</v>
      </c>
      <c r="C214">
        <f t="shared" si="26"/>
        <v>7</v>
      </c>
      <c r="D214" s="57" t="s">
        <v>346</v>
      </c>
      <c r="E214" s="57" t="s">
        <v>346</v>
      </c>
      <c r="F214" s="57" t="s">
        <v>346</v>
      </c>
      <c r="G214" s="57">
        <v>160</v>
      </c>
      <c r="H214" s="57">
        <v>8754</v>
      </c>
      <c r="I214" s="57">
        <v>6143</v>
      </c>
      <c r="J214" s="57">
        <v>7199</v>
      </c>
      <c r="K214" s="57" t="s">
        <v>346</v>
      </c>
      <c r="L214" s="57" t="s">
        <v>346</v>
      </c>
      <c r="M214" s="57" t="s">
        <v>346</v>
      </c>
      <c r="N214" s="57">
        <v>0</v>
      </c>
      <c r="O214" s="57">
        <v>4054</v>
      </c>
      <c r="P214" s="57" t="s">
        <v>346</v>
      </c>
      <c r="Q214" s="57" t="s">
        <v>346</v>
      </c>
      <c r="R214" s="57">
        <v>7199</v>
      </c>
      <c r="Y214" s="68">
        <f t="shared" si="27"/>
        <v>6537.5</v>
      </c>
      <c r="Z214" s="72">
        <f t="shared" si="24"/>
        <v>5.360259670246662E-3</v>
      </c>
      <c r="AA214" s="71">
        <f t="shared" si="28"/>
        <v>3.9592855662883061E-3</v>
      </c>
      <c r="AB214" s="72">
        <f t="shared" si="29"/>
        <v>4.3672425080497547E-2</v>
      </c>
      <c r="AC214" s="68">
        <f t="shared" si="30"/>
        <v>149694</v>
      </c>
      <c r="AD214" s="72">
        <f t="shared" si="31"/>
        <v>0.12273785255493749</v>
      </c>
    </row>
    <row r="215" spans="1:30" x14ac:dyDescent="0.25">
      <c r="A215" s="60">
        <v>41851</v>
      </c>
      <c r="B215">
        <f t="shared" si="25"/>
        <v>2014</v>
      </c>
      <c r="C215">
        <f t="shared" si="26"/>
        <v>7</v>
      </c>
      <c r="D215" s="57" t="s">
        <v>346</v>
      </c>
      <c r="E215" s="57" t="s">
        <v>346</v>
      </c>
      <c r="F215" s="57" t="s">
        <v>346</v>
      </c>
      <c r="G215" s="57">
        <v>173</v>
      </c>
      <c r="H215" s="57">
        <v>7887</v>
      </c>
      <c r="I215" s="57">
        <v>5434</v>
      </c>
      <c r="J215" s="57">
        <v>6352</v>
      </c>
      <c r="K215" s="57" t="s">
        <v>346</v>
      </c>
      <c r="L215" s="57" t="s">
        <v>346</v>
      </c>
      <c r="M215" s="57" t="s">
        <v>346</v>
      </c>
      <c r="N215" s="57">
        <v>0</v>
      </c>
      <c r="O215" s="57">
        <v>3591</v>
      </c>
      <c r="P215" s="57" t="s">
        <v>346</v>
      </c>
      <c r="Q215" s="57" t="s">
        <v>346</v>
      </c>
      <c r="R215" s="57">
        <v>6352</v>
      </c>
      <c r="Y215" s="68">
        <f t="shared" si="27"/>
        <v>5816</v>
      </c>
      <c r="Z215" s="72">
        <f t="shared" si="24"/>
        <v>4.7686837846507976E-3</v>
      </c>
      <c r="AA215" s="71">
        <f t="shared" si="28"/>
        <v>3.9592855662883061E-3</v>
      </c>
      <c r="AB215" s="72">
        <f t="shared" si="29"/>
        <v>3.8852592622282793E-2</v>
      </c>
      <c r="AC215" s="68">
        <f t="shared" si="30"/>
        <v>149694</v>
      </c>
      <c r="AD215" s="72">
        <f t="shared" si="31"/>
        <v>0.12273785255493749</v>
      </c>
    </row>
    <row r="216" spans="1:30" x14ac:dyDescent="0.25">
      <c r="A216" s="60">
        <v>41852</v>
      </c>
      <c r="B216">
        <f t="shared" si="25"/>
        <v>2014</v>
      </c>
      <c r="C216">
        <f t="shared" si="26"/>
        <v>8</v>
      </c>
      <c r="D216" s="57" t="s">
        <v>346</v>
      </c>
      <c r="E216" s="57" t="s">
        <v>346</v>
      </c>
      <c r="F216" s="57" t="s">
        <v>346</v>
      </c>
      <c r="G216" s="57">
        <v>170</v>
      </c>
      <c r="H216" s="57">
        <v>6899</v>
      </c>
      <c r="I216" s="57">
        <v>4975</v>
      </c>
      <c r="J216" s="57">
        <v>5216</v>
      </c>
      <c r="K216" s="57" t="s">
        <v>346</v>
      </c>
      <c r="L216" s="57" t="s">
        <v>346</v>
      </c>
      <c r="M216" s="57" t="s">
        <v>346</v>
      </c>
      <c r="N216" s="57">
        <v>0</v>
      </c>
      <c r="O216" s="57">
        <v>3183</v>
      </c>
      <c r="P216" s="57" t="s">
        <v>346</v>
      </c>
      <c r="Q216" s="57" t="s">
        <v>346</v>
      </c>
      <c r="R216" s="57">
        <v>5216</v>
      </c>
      <c r="Y216" s="68">
        <f t="shared" si="27"/>
        <v>5068.25</v>
      </c>
      <c r="Z216" s="72">
        <f t="shared" si="24"/>
        <v>4.1555848678742095E-3</v>
      </c>
      <c r="AA216" s="71">
        <f t="shared" si="28"/>
        <v>4.1063034081538002E-3</v>
      </c>
      <c r="AB216" s="72">
        <f t="shared" si="29"/>
        <v>3.2645207001497561E-2</v>
      </c>
      <c r="AC216" s="68">
        <f t="shared" si="30"/>
        <v>155252.5</v>
      </c>
      <c r="AD216" s="72">
        <f t="shared" si="31"/>
        <v>0.12729540565276787</v>
      </c>
    </row>
    <row r="217" spans="1:30" x14ac:dyDescent="0.25">
      <c r="A217" s="60">
        <v>41853</v>
      </c>
      <c r="B217">
        <f t="shared" si="25"/>
        <v>2014</v>
      </c>
      <c r="C217">
        <f t="shared" si="26"/>
        <v>8</v>
      </c>
      <c r="D217" s="57" t="s">
        <v>346</v>
      </c>
      <c r="E217" s="57" t="s">
        <v>346</v>
      </c>
      <c r="F217" s="57" t="s">
        <v>346</v>
      </c>
      <c r="G217" s="57">
        <v>130</v>
      </c>
      <c r="H217" s="57">
        <v>4787</v>
      </c>
      <c r="I217" s="57">
        <v>3125</v>
      </c>
      <c r="J217" s="57">
        <v>3032</v>
      </c>
      <c r="K217" s="57" t="s">
        <v>346</v>
      </c>
      <c r="L217" s="57" t="s">
        <v>346</v>
      </c>
      <c r="M217" s="57" t="s">
        <v>346</v>
      </c>
      <c r="N217" s="57">
        <v>0</v>
      </c>
      <c r="O217" s="57">
        <v>2778</v>
      </c>
      <c r="P217" s="57" t="s">
        <v>346</v>
      </c>
      <c r="Q217" s="57" t="s">
        <v>346</v>
      </c>
      <c r="R217" s="57">
        <v>3032</v>
      </c>
      <c r="Y217" s="68">
        <f t="shared" si="27"/>
        <v>3430.5</v>
      </c>
      <c r="Z217" s="72">
        <f t="shared" si="24"/>
        <v>2.8127527034464512E-3</v>
      </c>
      <c r="AA217" s="71">
        <f t="shared" si="28"/>
        <v>4.1063034081538002E-3</v>
      </c>
      <c r="AB217" s="72">
        <f t="shared" si="29"/>
        <v>2.2096262540055717E-2</v>
      </c>
      <c r="AC217" s="68">
        <f t="shared" si="30"/>
        <v>155252.5</v>
      </c>
      <c r="AD217" s="72">
        <f t="shared" si="31"/>
        <v>0.12729540565276787</v>
      </c>
    </row>
    <row r="218" spans="1:30" x14ac:dyDescent="0.25">
      <c r="A218" s="60">
        <v>41854</v>
      </c>
      <c r="B218">
        <f t="shared" si="25"/>
        <v>2014</v>
      </c>
      <c r="C218">
        <f t="shared" si="26"/>
        <v>8</v>
      </c>
      <c r="D218" s="57" t="s">
        <v>346</v>
      </c>
      <c r="E218" s="57" t="s">
        <v>346</v>
      </c>
      <c r="F218" s="57" t="s">
        <v>346</v>
      </c>
      <c r="G218" s="57">
        <v>162</v>
      </c>
      <c r="H218" s="57">
        <v>4831</v>
      </c>
      <c r="I218" s="57">
        <v>3388</v>
      </c>
      <c r="J218" s="57">
        <v>3544</v>
      </c>
      <c r="K218" s="57" t="s">
        <v>346</v>
      </c>
      <c r="L218" s="57" t="s">
        <v>346</v>
      </c>
      <c r="M218" s="57" t="s">
        <v>346</v>
      </c>
      <c r="N218" s="57">
        <v>0</v>
      </c>
      <c r="O218" s="57">
        <v>2855</v>
      </c>
      <c r="P218" s="57" t="s">
        <v>346</v>
      </c>
      <c r="Q218" s="57" t="s">
        <v>346</v>
      </c>
      <c r="R218" s="57">
        <v>3544</v>
      </c>
      <c r="Y218" s="68">
        <f t="shared" si="27"/>
        <v>3654.5</v>
      </c>
      <c r="Z218" s="72">
        <f t="shared" si="24"/>
        <v>2.996415902855285E-3</v>
      </c>
      <c r="AA218" s="71">
        <f t="shared" si="28"/>
        <v>4.1063034081538002E-3</v>
      </c>
      <c r="AB218" s="72">
        <f t="shared" si="29"/>
        <v>2.3539073444872063E-2</v>
      </c>
      <c r="AC218" s="68">
        <f t="shared" si="30"/>
        <v>155252.5</v>
      </c>
      <c r="AD218" s="72">
        <f t="shared" si="31"/>
        <v>0.12729540565276787</v>
      </c>
    </row>
    <row r="219" spans="1:30" x14ac:dyDescent="0.25">
      <c r="A219" s="60">
        <v>41855</v>
      </c>
      <c r="B219">
        <f t="shared" si="25"/>
        <v>2014</v>
      </c>
      <c r="C219">
        <f t="shared" si="26"/>
        <v>8</v>
      </c>
      <c r="D219" s="57" t="s">
        <v>346</v>
      </c>
      <c r="E219" s="57" t="s">
        <v>346</v>
      </c>
      <c r="F219" s="57" t="s">
        <v>346</v>
      </c>
      <c r="G219" s="57">
        <v>169</v>
      </c>
      <c r="H219" s="57">
        <v>7853</v>
      </c>
      <c r="I219" s="57">
        <v>5451</v>
      </c>
      <c r="J219" s="57">
        <v>6352</v>
      </c>
      <c r="K219" s="57" t="s">
        <v>346</v>
      </c>
      <c r="L219" s="57" t="s">
        <v>346</v>
      </c>
      <c r="M219" s="57" t="s">
        <v>346</v>
      </c>
      <c r="N219" s="57">
        <v>0</v>
      </c>
      <c r="O219" s="57">
        <v>3774</v>
      </c>
      <c r="P219" s="57" t="s">
        <v>346</v>
      </c>
      <c r="Q219" s="57" t="s">
        <v>346</v>
      </c>
      <c r="R219" s="57">
        <v>6352</v>
      </c>
      <c r="Y219" s="68">
        <f t="shared" si="27"/>
        <v>5857.5</v>
      </c>
      <c r="Z219" s="72">
        <f t="shared" si="24"/>
        <v>4.8027106720412733E-3</v>
      </c>
      <c r="AA219" s="71">
        <f t="shared" si="28"/>
        <v>4.1063034081538002E-3</v>
      </c>
      <c r="AB219" s="72">
        <f t="shared" si="29"/>
        <v>3.7728861048936413E-2</v>
      </c>
      <c r="AC219" s="68">
        <f t="shared" si="30"/>
        <v>155252.5</v>
      </c>
      <c r="AD219" s="72">
        <f t="shared" si="31"/>
        <v>0.12729540565276787</v>
      </c>
    </row>
    <row r="220" spans="1:30" x14ac:dyDescent="0.25">
      <c r="A220" s="60">
        <v>41856</v>
      </c>
      <c r="B220">
        <f t="shared" si="25"/>
        <v>2014</v>
      </c>
      <c r="C220">
        <f t="shared" si="26"/>
        <v>8</v>
      </c>
      <c r="D220" s="57" t="s">
        <v>346</v>
      </c>
      <c r="E220" s="57" t="s">
        <v>346</v>
      </c>
      <c r="F220" s="57" t="s">
        <v>346</v>
      </c>
      <c r="G220" s="57">
        <v>162</v>
      </c>
      <c r="H220" s="57">
        <v>8341</v>
      </c>
      <c r="I220" s="57">
        <v>5774</v>
      </c>
      <c r="J220" s="57">
        <v>6722</v>
      </c>
      <c r="K220" s="57" t="s">
        <v>346</v>
      </c>
      <c r="L220" s="57" t="s">
        <v>346</v>
      </c>
      <c r="M220" s="57" t="s">
        <v>346</v>
      </c>
      <c r="N220" s="57">
        <v>0</v>
      </c>
      <c r="O220" s="57">
        <v>3627</v>
      </c>
      <c r="P220" s="57" t="s">
        <v>346</v>
      </c>
      <c r="Q220" s="57" t="s">
        <v>346</v>
      </c>
      <c r="R220" s="57">
        <v>6722</v>
      </c>
      <c r="Y220" s="68">
        <f t="shared" si="27"/>
        <v>6116</v>
      </c>
      <c r="Z220" s="72">
        <f t="shared" si="24"/>
        <v>5.014661283859057E-3</v>
      </c>
      <c r="AA220" s="71">
        <f t="shared" si="28"/>
        <v>4.1063034081538002E-3</v>
      </c>
      <c r="AB220" s="72">
        <f t="shared" si="29"/>
        <v>3.9393890597574921E-2</v>
      </c>
      <c r="AC220" s="68">
        <f t="shared" si="30"/>
        <v>155252.5</v>
      </c>
      <c r="AD220" s="72">
        <f t="shared" si="31"/>
        <v>0.12729540565276787</v>
      </c>
    </row>
    <row r="221" spans="1:30" x14ac:dyDescent="0.25">
      <c r="A221" s="60">
        <v>41857</v>
      </c>
      <c r="B221">
        <f t="shared" si="25"/>
        <v>2014</v>
      </c>
      <c r="C221">
        <f t="shared" si="26"/>
        <v>8</v>
      </c>
      <c r="D221" s="57" t="s">
        <v>346</v>
      </c>
      <c r="E221" s="57" t="s">
        <v>346</v>
      </c>
      <c r="F221" s="57" t="s">
        <v>346</v>
      </c>
      <c r="G221" s="57">
        <v>183</v>
      </c>
      <c r="H221" s="57">
        <v>8009</v>
      </c>
      <c r="I221" s="57">
        <v>5390</v>
      </c>
      <c r="J221" s="57">
        <v>6278</v>
      </c>
      <c r="K221" s="57" t="s">
        <v>346</v>
      </c>
      <c r="L221" s="57" t="s">
        <v>346</v>
      </c>
      <c r="M221" s="57" t="s">
        <v>346</v>
      </c>
      <c r="N221" s="57">
        <v>0</v>
      </c>
      <c r="O221" s="57">
        <v>3122</v>
      </c>
      <c r="P221" s="57" t="s">
        <v>346</v>
      </c>
      <c r="Q221" s="57" t="s">
        <v>346</v>
      </c>
      <c r="R221" s="57">
        <v>6278</v>
      </c>
      <c r="Y221" s="68">
        <f t="shared" si="27"/>
        <v>5699.75</v>
      </c>
      <c r="Z221" s="72">
        <f t="shared" si="24"/>
        <v>4.6733675037075968E-3</v>
      </c>
      <c r="AA221" s="71">
        <f t="shared" si="28"/>
        <v>4.1063034081538002E-3</v>
      </c>
      <c r="AB221" s="72">
        <f t="shared" si="29"/>
        <v>3.6712774351459719E-2</v>
      </c>
      <c r="AC221" s="68">
        <f t="shared" si="30"/>
        <v>155252.5</v>
      </c>
      <c r="AD221" s="72">
        <f t="shared" si="31"/>
        <v>0.12729540565276787</v>
      </c>
    </row>
    <row r="222" spans="1:30" x14ac:dyDescent="0.25">
      <c r="A222" s="60">
        <v>41858</v>
      </c>
      <c r="B222">
        <f t="shared" si="25"/>
        <v>2014</v>
      </c>
      <c r="C222">
        <f t="shared" si="26"/>
        <v>8</v>
      </c>
      <c r="D222" s="57" t="s">
        <v>346</v>
      </c>
      <c r="E222" s="57" t="s">
        <v>346</v>
      </c>
      <c r="F222" s="57" t="s">
        <v>346</v>
      </c>
      <c r="G222" s="57">
        <v>212</v>
      </c>
      <c r="H222" s="57">
        <v>8205</v>
      </c>
      <c r="I222" s="57">
        <v>5821</v>
      </c>
      <c r="J222" s="57">
        <v>6796</v>
      </c>
      <c r="K222" s="57" t="s">
        <v>346</v>
      </c>
      <c r="L222" s="57" t="s">
        <v>346</v>
      </c>
      <c r="M222" s="57" t="s">
        <v>346</v>
      </c>
      <c r="N222" s="57">
        <v>0</v>
      </c>
      <c r="O222" s="57">
        <v>4014</v>
      </c>
      <c r="P222" s="57" t="s">
        <v>346</v>
      </c>
      <c r="Q222" s="57" t="s">
        <v>346</v>
      </c>
      <c r="R222" s="57">
        <v>6796</v>
      </c>
      <c r="Y222" s="68">
        <f t="shared" si="27"/>
        <v>6209</v>
      </c>
      <c r="Z222" s="72">
        <f t="shared" si="24"/>
        <v>5.0909143086136175E-3</v>
      </c>
      <c r="AA222" s="71">
        <f t="shared" si="28"/>
        <v>4.1063034081538002E-3</v>
      </c>
      <c r="AB222" s="72">
        <f t="shared" si="29"/>
        <v>3.9992914767878134E-2</v>
      </c>
      <c r="AC222" s="68">
        <f t="shared" si="30"/>
        <v>155252.5</v>
      </c>
      <c r="AD222" s="72">
        <f t="shared" si="31"/>
        <v>0.12729540565276787</v>
      </c>
    </row>
    <row r="223" spans="1:30" x14ac:dyDescent="0.25">
      <c r="A223" s="60">
        <v>41859</v>
      </c>
      <c r="B223">
        <f t="shared" si="25"/>
        <v>2014</v>
      </c>
      <c r="C223">
        <f t="shared" si="26"/>
        <v>8</v>
      </c>
      <c r="D223" s="57" t="s">
        <v>346</v>
      </c>
      <c r="E223" s="57" t="s">
        <v>346</v>
      </c>
      <c r="F223" s="57" t="s">
        <v>346</v>
      </c>
      <c r="G223" s="57">
        <v>182</v>
      </c>
      <c r="H223" s="57">
        <v>7648</v>
      </c>
      <c r="I223" s="57">
        <v>5298</v>
      </c>
      <c r="J223" s="57">
        <v>6035</v>
      </c>
      <c r="K223" s="57" t="s">
        <v>346</v>
      </c>
      <c r="L223" s="57" t="s">
        <v>346</v>
      </c>
      <c r="M223" s="57" t="s">
        <v>346</v>
      </c>
      <c r="N223" s="57">
        <v>0</v>
      </c>
      <c r="O223" s="57">
        <v>3185</v>
      </c>
      <c r="P223" s="57" t="s">
        <v>346</v>
      </c>
      <c r="Q223" s="57" t="s">
        <v>346</v>
      </c>
      <c r="R223" s="57">
        <v>6035</v>
      </c>
      <c r="Y223" s="68">
        <f t="shared" si="27"/>
        <v>5541.5</v>
      </c>
      <c r="Z223" s="72">
        <f t="shared" si="24"/>
        <v>4.5436143728752399E-3</v>
      </c>
      <c r="AA223" s="71">
        <f t="shared" si="28"/>
        <v>4.1063034081538002E-3</v>
      </c>
      <c r="AB223" s="72">
        <f t="shared" si="29"/>
        <v>3.5693467093927636E-2</v>
      </c>
      <c r="AC223" s="68">
        <f t="shared" si="30"/>
        <v>155252.5</v>
      </c>
      <c r="AD223" s="72">
        <f t="shared" si="31"/>
        <v>0.12729540565276787</v>
      </c>
    </row>
    <row r="224" spans="1:30" x14ac:dyDescent="0.25">
      <c r="A224" s="60">
        <v>41860</v>
      </c>
      <c r="B224">
        <f t="shared" si="25"/>
        <v>2014</v>
      </c>
      <c r="C224">
        <f t="shared" si="26"/>
        <v>8</v>
      </c>
      <c r="D224" s="57" t="s">
        <v>346</v>
      </c>
      <c r="E224" s="57" t="s">
        <v>346</v>
      </c>
      <c r="F224" s="57" t="s">
        <v>346</v>
      </c>
      <c r="G224" s="57">
        <v>217</v>
      </c>
      <c r="H224" s="57">
        <v>6380</v>
      </c>
      <c r="I224" s="57">
        <v>5212</v>
      </c>
      <c r="J224" s="57">
        <v>4916</v>
      </c>
      <c r="K224" s="57" t="s">
        <v>346</v>
      </c>
      <c r="L224" s="57" t="s">
        <v>346</v>
      </c>
      <c r="M224" s="57" t="s">
        <v>346</v>
      </c>
      <c r="N224" s="57">
        <v>0</v>
      </c>
      <c r="O224" s="57">
        <v>4976</v>
      </c>
      <c r="P224" s="57" t="s">
        <v>346</v>
      </c>
      <c r="Q224" s="57" t="s">
        <v>346</v>
      </c>
      <c r="R224" s="57">
        <v>4916</v>
      </c>
      <c r="Y224" s="68">
        <f t="shared" si="27"/>
        <v>5371</v>
      </c>
      <c r="Z224" s="72">
        <f t="shared" si="24"/>
        <v>4.4038171608252116E-3</v>
      </c>
      <c r="AA224" s="71">
        <f t="shared" si="28"/>
        <v>4.1063034081538002E-3</v>
      </c>
      <c r="AB224" s="72">
        <f t="shared" si="29"/>
        <v>3.4595256115038407E-2</v>
      </c>
      <c r="AC224" s="68">
        <f t="shared" si="30"/>
        <v>155252.5</v>
      </c>
      <c r="AD224" s="72">
        <f t="shared" si="31"/>
        <v>0.12729540565276787</v>
      </c>
    </row>
    <row r="225" spans="1:30" x14ac:dyDescent="0.25">
      <c r="A225" s="60">
        <v>41861</v>
      </c>
      <c r="B225">
        <f t="shared" si="25"/>
        <v>2014</v>
      </c>
      <c r="C225">
        <f t="shared" si="26"/>
        <v>8</v>
      </c>
      <c r="D225" s="57" t="s">
        <v>346</v>
      </c>
      <c r="E225" s="57" t="s">
        <v>346</v>
      </c>
      <c r="F225" s="57" t="s">
        <v>346</v>
      </c>
      <c r="G225" s="57">
        <v>161</v>
      </c>
      <c r="H225" s="57">
        <v>5577</v>
      </c>
      <c r="I225" s="57">
        <v>3800</v>
      </c>
      <c r="J225" s="57">
        <v>4164</v>
      </c>
      <c r="K225" s="57" t="s">
        <v>346</v>
      </c>
      <c r="L225" s="57" t="s">
        <v>346</v>
      </c>
      <c r="M225" s="57" t="s">
        <v>346</v>
      </c>
      <c r="N225" s="57">
        <v>0</v>
      </c>
      <c r="O225" s="57">
        <v>2892</v>
      </c>
      <c r="P225" s="57" t="s">
        <v>346</v>
      </c>
      <c r="Q225" s="57" t="s">
        <v>346</v>
      </c>
      <c r="R225" s="57">
        <v>4164</v>
      </c>
      <c r="Y225" s="68">
        <f t="shared" si="27"/>
        <v>4108.25</v>
      </c>
      <c r="Z225" s="72">
        <f t="shared" si="24"/>
        <v>3.3684568704077781E-3</v>
      </c>
      <c r="AA225" s="71">
        <f t="shared" si="28"/>
        <v>4.1063034081538002E-3</v>
      </c>
      <c r="AB225" s="72">
        <f t="shared" si="29"/>
        <v>2.6461731695141787E-2</v>
      </c>
      <c r="AC225" s="68">
        <f t="shared" si="30"/>
        <v>155252.5</v>
      </c>
      <c r="AD225" s="72">
        <f t="shared" si="31"/>
        <v>0.12729540565276787</v>
      </c>
    </row>
    <row r="226" spans="1:30" x14ac:dyDescent="0.25">
      <c r="A226" s="60">
        <v>41862</v>
      </c>
      <c r="B226">
        <f t="shared" si="25"/>
        <v>2014</v>
      </c>
      <c r="C226">
        <f t="shared" si="26"/>
        <v>8</v>
      </c>
      <c r="D226" s="57" t="s">
        <v>346</v>
      </c>
      <c r="E226" s="57" t="s">
        <v>346</v>
      </c>
      <c r="F226" s="57" t="s">
        <v>346</v>
      </c>
      <c r="G226" s="57">
        <v>162</v>
      </c>
      <c r="H226" s="57">
        <v>7857</v>
      </c>
      <c r="I226" s="57">
        <v>5262</v>
      </c>
      <c r="J226" s="57">
        <v>6494</v>
      </c>
      <c r="K226" s="57" t="s">
        <v>346</v>
      </c>
      <c r="L226" s="57" t="s">
        <v>346</v>
      </c>
      <c r="M226" s="57" t="s">
        <v>346</v>
      </c>
      <c r="N226" s="57">
        <v>0</v>
      </c>
      <c r="O226" s="57">
        <v>3104</v>
      </c>
      <c r="P226" s="57" t="s">
        <v>346</v>
      </c>
      <c r="Q226" s="57" t="s">
        <v>346</v>
      </c>
      <c r="R226" s="57">
        <v>6494</v>
      </c>
      <c r="Y226" s="68">
        <f t="shared" si="27"/>
        <v>5679.25</v>
      </c>
      <c r="Z226" s="72">
        <f t="shared" si="24"/>
        <v>4.6565590412616991E-3</v>
      </c>
      <c r="AA226" s="71">
        <f t="shared" si="28"/>
        <v>4.1063034081538002E-3</v>
      </c>
      <c r="AB226" s="72">
        <f t="shared" si="29"/>
        <v>3.6580731389188582E-2</v>
      </c>
      <c r="AC226" s="68">
        <f t="shared" si="30"/>
        <v>155252.5</v>
      </c>
      <c r="AD226" s="72">
        <f t="shared" si="31"/>
        <v>0.12729540565276787</v>
      </c>
    </row>
    <row r="227" spans="1:30" x14ac:dyDescent="0.25">
      <c r="A227" s="60">
        <v>41863</v>
      </c>
      <c r="B227">
        <f t="shared" si="25"/>
        <v>2014</v>
      </c>
      <c r="C227">
        <f t="shared" si="26"/>
        <v>8</v>
      </c>
      <c r="D227" s="57" t="s">
        <v>346</v>
      </c>
      <c r="E227" s="57" t="s">
        <v>346</v>
      </c>
      <c r="F227" s="57" t="s">
        <v>346</v>
      </c>
      <c r="G227" s="57">
        <v>106</v>
      </c>
      <c r="H227" s="57">
        <v>4797</v>
      </c>
      <c r="I227" s="57">
        <v>3655</v>
      </c>
      <c r="J227" s="57">
        <v>3683</v>
      </c>
      <c r="K227" s="57" t="s">
        <v>346</v>
      </c>
      <c r="L227" s="57" t="s">
        <v>346</v>
      </c>
      <c r="M227" s="57" t="s">
        <v>346</v>
      </c>
      <c r="N227" s="57">
        <v>0</v>
      </c>
      <c r="O227" s="57">
        <v>1706</v>
      </c>
      <c r="P227" s="57" t="s">
        <v>346</v>
      </c>
      <c r="Q227" s="57" t="s">
        <v>346</v>
      </c>
      <c r="R227" s="57">
        <v>3683</v>
      </c>
      <c r="Y227" s="68">
        <f t="shared" si="27"/>
        <v>3460.25</v>
      </c>
      <c r="Z227" s="72">
        <f t="shared" si="24"/>
        <v>2.8371454721179369E-3</v>
      </c>
      <c r="AA227" s="71">
        <f t="shared" si="28"/>
        <v>4.1063034081538002E-3</v>
      </c>
      <c r="AB227" s="72">
        <f t="shared" si="29"/>
        <v>2.2287885863351637E-2</v>
      </c>
      <c r="AC227" s="68">
        <f t="shared" si="30"/>
        <v>155252.5</v>
      </c>
      <c r="AD227" s="72">
        <f t="shared" si="31"/>
        <v>0.12729540565276787</v>
      </c>
    </row>
    <row r="228" spans="1:30" x14ac:dyDescent="0.25">
      <c r="A228" s="60">
        <v>41864</v>
      </c>
      <c r="B228">
        <f t="shared" si="25"/>
        <v>2014</v>
      </c>
      <c r="C228">
        <f t="shared" si="26"/>
        <v>8</v>
      </c>
      <c r="D228" s="57" t="s">
        <v>346</v>
      </c>
      <c r="E228" s="57" t="s">
        <v>346</v>
      </c>
      <c r="F228" s="57" t="s">
        <v>346</v>
      </c>
      <c r="G228" s="57">
        <v>115</v>
      </c>
      <c r="H228" s="57">
        <v>4978</v>
      </c>
      <c r="I228" s="57">
        <v>3260</v>
      </c>
      <c r="J228" s="57">
        <v>3649</v>
      </c>
      <c r="K228" s="57" t="s">
        <v>346</v>
      </c>
      <c r="L228" s="57" t="s">
        <v>346</v>
      </c>
      <c r="M228" s="57" t="s">
        <v>346</v>
      </c>
      <c r="N228" s="57">
        <v>0</v>
      </c>
      <c r="O228" s="57">
        <v>1838</v>
      </c>
      <c r="P228" s="57" t="s">
        <v>346</v>
      </c>
      <c r="Q228" s="57" t="s">
        <v>346</v>
      </c>
      <c r="R228" s="57">
        <v>3649</v>
      </c>
      <c r="Y228" s="68">
        <f t="shared" si="27"/>
        <v>3431.25</v>
      </c>
      <c r="Z228" s="72">
        <f t="shared" si="24"/>
        <v>2.8133676471944718E-3</v>
      </c>
      <c r="AA228" s="71">
        <f t="shared" si="28"/>
        <v>4.1063034081538002E-3</v>
      </c>
      <c r="AB228" s="72">
        <f t="shared" si="29"/>
        <v>2.2101093380138805E-2</v>
      </c>
      <c r="AC228" s="68">
        <f t="shared" si="30"/>
        <v>155252.5</v>
      </c>
      <c r="AD228" s="72">
        <f t="shared" si="31"/>
        <v>0.12729540565276787</v>
      </c>
    </row>
    <row r="229" spans="1:30" x14ac:dyDescent="0.25">
      <c r="A229" s="60">
        <v>41865</v>
      </c>
      <c r="B229">
        <f t="shared" si="25"/>
        <v>2014</v>
      </c>
      <c r="C229">
        <f t="shared" si="26"/>
        <v>8</v>
      </c>
      <c r="D229" s="57" t="s">
        <v>346</v>
      </c>
      <c r="E229" s="57" t="s">
        <v>346</v>
      </c>
      <c r="F229" s="57" t="s">
        <v>346</v>
      </c>
      <c r="G229" s="57">
        <v>170</v>
      </c>
      <c r="H229" s="57">
        <v>8221</v>
      </c>
      <c r="I229" s="57">
        <v>5836</v>
      </c>
      <c r="J229" s="57">
        <v>7005</v>
      </c>
      <c r="K229" s="57" t="s">
        <v>346</v>
      </c>
      <c r="L229" s="57" t="s">
        <v>346</v>
      </c>
      <c r="M229" s="57">
        <v>1792</v>
      </c>
      <c r="N229" s="57">
        <v>0</v>
      </c>
      <c r="O229" s="57">
        <v>3586</v>
      </c>
      <c r="P229" s="57" t="s">
        <v>346</v>
      </c>
      <c r="Q229" s="57" t="s">
        <v>346</v>
      </c>
      <c r="R229" s="57">
        <v>7005</v>
      </c>
      <c r="Y229" s="68">
        <f t="shared" si="27"/>
        <v>6162</v>
      </c>
      <c r="Z229" s="72">
        <f t="shared" si="24"/>
        <v>5.0523778337376573E-3</v>
      </c>
      <c r="AA229" s="71">
        <f t="shared" si="28"/>
        <v>4.1063034081538002E-3</v>
      </c>
      <c r="AB229" s="72">
        <f t="shared" si="29"/>
        <v>3.9690182122671135E-2</v>
      </c>
      <c r="AC229" s="68">
        <f t="shared" si="30"/>
        <v>155252.5</v>
      </c>
      <c r="AD229" s="72">
        <f t="shared" si="31"/>
        <v>0.12729540565276787</v>
      </c>
    </row>
    <row r="230" spans="1:30" x14ac:dyDescent="0.25">
      <c r="A230" s="60">
        <v>41866</v>
      </c>
      <c r="B230">
        <f t="shared" si="25"/>
        <v>2014</v>
      </c>
      <c r="C230">
        <f t="shared" si="26"/>
        <v>8</v>
      </c>
      <c r="D230" s="57" t="s">
        <v>346</v>
      </c>
      <c r="E230" s="57" t="s">
        <v>346</v>
      </c>
      <c r="F230" s="57" t="s">
        <v>346</v>
      </c>
      <c r="G230" s="57">
        <v>169</v>
      </c>
      <c r="H230" s="57">
        <v>7402</v>
      </c>
      <c r="I230" s="57">
        <v>5216</v>
      </c>
      <c r="J230" s="57">
        <v>5739</v>
      </c>
      <c r="K230" s="57" t="s">
        <v>346</v>
      </c>
      <c r="L230" s="57" t="s">
        <v>346</v>
      </c>
      <c r="M230" s="57">
        <v>3192</v>
      </c>
      <c r="N230" s="57">
        <v>0</v>
      </c>
      <c r="O230" s="57">
        <v>3415</v>
      </c>
      <c r="P230" s="57" t="s">
        <v>346</v>
      </c>
      <c r="Q230" s="57" t="s">
        <v>346</v>
      </c>
      <c r="R230" s="57">
        <v>5739</v>
      </c>
      <c r="Y230" s="68">
        <f t="shared" si="27"/>
        <v>5443</v>
      </c>
      <c r="Z230" s="72">
        <f t="shared" si="24"/>
        <v>4.462851760635194E-3</v>
      </c>
      <c r="AA230" s="71">
        <f t="shared" si="28"/>
        <v>4.1063034081538002E-3</v>
      </c>
      <c r="AB230" s="72">
        <f t="shared" si="29"/>
        <v>3.5059016763015087E-2</v>
      </c>
      <c r="AC230" s="68">
        <f t="shared" si="30"/>
        <v>155252.5</v>
      </c>
      <c r="AD230" s="72">
        <f t="shared" si="31"/>
        <v>0.12729540565276787</v>
      </c>
    </row>
    <row r="231" spans="1:30" x14ac:dyDescent="0.25">
      <c r="A231" s="60">
        <v>41867</v>
      </c>
      <c r="B231">
        <f t="shared" si="25"/>
        <v>2014</v>
      </c>
      <c r="C231">
        <f t="shared" si="26"/>
        <v>8</v>
      </c>
      <c r="D231" s="57" t="s">
        <v>346</v>
      </c>
      <c r="E231" s="57" t="s">
        <v>346</v>
      </c>
      <c r="F231" s="57" t="s">
        <v>346</v>
      </c>
      <c r="G231" s="57">
        <v>196</v>
      </c>
      <c r="H231" s="57">
        <v>6626</v>
      </c>
      <c r="I231" s="57">
        <v>5188</v>
      </c>
      <c r="J231" s="57">
        <v>5020</v>
      </c>
      <c r="K231" s="57" t="s">
        <v>346</v>
      </c>
      <c r="L231" s="57" t="s">
        <v>346</v>
      </c>
      <c r="M231" s="57">
        <v>4441</v>
      </c>
      <c r="N231" s="57">
        <v>0</v>
      </c>
      <c r="O231" s="57">
        <v>5143</v>
      </c>
      <c r="P231" s="57" t="s">
        <v>346</v>
      </c>
      <c r="Q231" s="57" t="s">
        <v>346</v>
      </c>
      <c r="R231" s="57">
        <v>5020</v>
      </c>
      <c r="Y231" s="68">
        <f t="shared" si="27"/>
        <v>5494.25</v>
      </c>
      <c r="Z231" s="72">
        <f t="shared" si="24"/>
        <v>4.5048729167499382E-3</v>
      </c>
      <c r="AA231" s="71">
        <f t="shared" si="28"/>
        <v>4.1063034081538002E-3</v>
      </c>
      <c r="AB231" s="72">
        <f t="shared" si="29"/>
        <v>3.5389124168692936E-2</v>
      </c>
      <c r="AC231" s="68">
        <f t="shared" si="30"/>
        <v>155252.5</v>
      </c>
      <c r="AD231" s="72">
        <f t="shared" si="31"/>
        <v>0.12729540565276787</v>
      </c>
    </row>
    <row r="232" spans="1:30" x14ac:dyDescent="0.25">
      <c r="A232" s="60">
        <v>41868</v>
      </c>
      <c r="B232">
        <f t="shared" si="25"/>
        <v>2014</v>
      </c>
      <c r="C232">
        <f t="shared" si="26"/>
        <v>8</v>
      </c>
      <c r="D232" s="57" t="s">
        <v>346</v>
      </c>
      <c r="E232" s="57" t="s">
        <v>346</v>
      </c>
      <c r="F232" s="57" t="s">
        <v>346</v>
      </c>
      <c r="G232" s="57">
        <v>154</v>
      </c>
      <c r="H232" s="57">
        <v>5372</v>
      </c>
      <c r="I232" s="57">
        <v>3556</v>
      </c>
      <c r="J232" s="57">
        <v>3865</v>
      </c>
      <c r="K232" s="57" t="s">
        <v>346</v>
      </c>
      <c r="L232" s="57" t="s">
        <v>346</v>
      </c>
      <c r="M232" s="57">
        <v>3874</v>
      </c>
      <c r="N232" s="57">
        <v>0</v>
      </c>
      <c r="O232" s="57">
        <v>2766</v>
      </c>
      <c r="P232" s="57" t="s">
        <v>346</v>
      </c>
      <c r="Q232" s="57" t="s">
        <v>346</v>
      </c>
      <c r="R232" s="57">
        <v>3865</v>
      </c>
      <c r="Y232" s="68">
        <f t="shared" si="27"/>
        <v>3889.75</v>
      </c>
      <c r="Z232" s="72">
        <f t="shared" si="24"/>
        <v>3.1893032584844288E-3</v>
      </c>
      <c r="AA232" s="71">
        <f t="shared" si="28"/>
        <v>4.1063034081538002E-3</v>
      </c>
      <c r="AB232" s="72">
        <f t="shared" si="29"/>
        <v>2.5054346950934767E-2</v>
      </c>
      <c r="AC232" s="68">
        <f t="shared" si="30"/>
        <v>155252.5</v>
      </c>
      <c r="AD232" s="72">
        <f t="shared" si="31"/>
        <v>0.12729540565276787</v>
      </c>
    </row>
    <row r="233" spans="1:30" x14ac:dyDescent="0.25">
      <c r="A233" s="60">
        <v>41869</v>
      </c>
      <c r="B233">
        <f t="shared" si="25"/>
        <v>2014</v>
      </c>
      <c r="C233">
        <f t="shared" si="26"/>
        <v>8</v>
      </c>
      <c r="D233" s="57" t="s">
        <v>346</v>
      </c>
      <c r="E233" s="57" t="s">
        <v>346</v>
      </c>
      <c r="F233" s="57" t="s">
        <v>346</v>
      </c>
      <c r="G233" s="57">
        <v>151</v>
      </c>
      <c r="H233" s="57">
        <v>7890</v>
      </c>
      <c r="I233" s="57">
        <v>5414</v>
      </c>
      <c r="J233" s="57">
        <v>6586</v>
      </c>
      <c r="K233" s="57" t="s">
        <v>346</v>
      </c>
      <c r="L233" s="57" t="s">
        <v>346</v>
      </c>
      <c r="M233" s="57">
        <v>3305</v>
      </c>
      <c r="N233" s="57">
        <v>0</v>
      </c>
      <c r="O233" s="57">
        <v>3552</v>
      </c>
      <c r="P233" s="57" t="s">
        <v>346</v>
      </c>
      <c r="Q233" s="57" t="s">
        <v>346</v>
      </c>
      <c r="R233" s="57">
        <v>6586</v>
      </c>
      <c r="Y233" s="68">
        <f t="shared" si="27"/>
        <v>5860.5</v>
      </c>
      <c r="Z233" s="72">
        <f t="shared" si="24"/>
        <v>4.8051704470333557E-3</v>
      </c>
      <c r="AA233" s="71">
        <f t="shared" si="28"/>
        <v>4.1063034081538002E-3</v>
      </c>
      <c r="AB233" s="72">
        <f t="shared" si="29"/>
        <v>3.7748184409268769E-2</v>
      </c>
      <c r="AC233" s="68">
        <f t="shared" si="30"/>
        <v>155252.5</v>
      </c>
      <c r="AD233" s="72">
        <f t="shared" si="31"/>
        <v>0.12729540565276787</v>
      </c>
    </row>
    <row r="234" spans="1:30" x14ac:dyDescent="0.25">
      <c r="A234" s="60">
        <v>41870</v>
      </c>
      <c r="B234">
        <f t="shared" si="25"/>
        <v>2014</v>
      </c>
      <c r="C234">
        <f t="shared" si="26"/>
        <v>8</v>
      </c>
      <c r="D234" s="57" t="s">
        <v>346</v>
      </c>
      <c r="E234" s="57" t="s">
        <v>346</v>
      </c>
      <c r="F234" s="57" t="s">
        <v>346</v>
      </c>
      <c r="G234" s="57">
        <v>171</v>
      </c>
      <c r="H234" s="57">
        <v>8380</v>
      </c>
      <c r="I234" s="57">
        <v>5696</v>
      </c>
      <c r="J234" s="57">
        <v>6964</v>
      </c>
      <c r="K234" s="57" t="s">
        <v>346</v>
      </c>
      <c r="L234" s="57" t="s">
        <v>346</v>
      </c>
      <c r="M234" s="57">
        <v>3204</v>
      </c>
      <c r="N234" s="57">
        <v>0</v>
      </c>
      <c r="O234" s="57">
        <v>3563</v>
      </c>
      <c r="P234" s="57" t="s">
        <v>346</v>
      </c>
      <c r="Q234" s="57" t="s">
        <v>346</v>
      </c>
      <c r="R234" s="57">
        <v>6964</v>
      </c>
      <c r="Y234" s="68">
        <f t="shared" si="27"/>
        <v>6150.75</v>
      </c>
      <c r="Z234" s="72">
        <f t="shared" si="24"/>
        <v>5.0431536775173468E-3</v>
      </c>
      <c r="AA234" s="71">
        <f t="shared" si="28"/>
        <v>4.1063034081538002E-3</v>
      </c>
      <c r="AB234" s="72">
        <f t="shared" si="29"/>
        <v>3.9617719521424774E-2</v>
      </c>
      <c r="AC234" s="68">
        <f t="shared" si="30"/>
        <v>155252.5</v>
      </c>
      <c r="AD234" s="72">
        <f t="shared" si="31"/>
        <v>0.12729540565276787</v>
      </c>
    </row>
    <row r="235" spans="1:30" x14ac:dyDescent="0.25">
      <c r="A235" s="60">
        <v>41871</v>
      </c>
      <c r="B235">
        <f t="shared" si="25"/>
        <v>2014</v>
      </c>
      <c r="C235">
        <f t="shared" si="26"/>
        <v>8</v>
      </c>
      <c r="D235" s="57" t="s">
        <v>346</v>
      </c>
      <c r="E235" s="57" t="s">
        <v>346</v>
      </c>
      <c r="F235" s="57" t="s">
        <v>346</v>
      </c>
      <c r="G235" s="57">
        <v>171</v>
      </c>
      <c r="H235" s="57">
        <v>8180</v>
      </c>
      <c r="I235" s="57">
        <v>5608</v>
      </c>
      <c r="J235" s="57">
        <v>6748</v>
      </c>
      <c r="K235" s="57" t="s">
        <v>346</v>
      </c>
      <c r="L235" s="57" t="s">
        <v>346</v>
      </c>
      <c r="M235" s="57">
        <v>3201</v>
      </c>
      <c r="N235" s="57">
        <v>0</v>
      </c>
      <c r="O235" s="57">
        <v>3605</v>
      </c>
      <c r="P235" s="57" t="s">
        <v>346</v>
      </c>
      <c r="Q235" s="57" t="s">
        <v>346</v>
      </c>
      <c r="R235" s="57">
        <v>6748</v>
      </c>
      <c r="Y235" s="68">
        <f t="shared" si="27"/>
        <v>6035.25</v>
      </c>
      <c r="Z235" s="72">
        <f t="shared" si="24"/>
        <v>4.948452340322167E-3</v>
      </c>
      <c r="AA235" s="71">
        <f t="shared" si="28"/>
        <v>4.1063034081538002E-3</v>
      </c>
      <c r="AB235" s="72">
        <f t="shared" si="29"/>
        <v>3.8873770148628847E-2</v>
      </c>
      <c r="AC235" s="68">
        <f t="shared" si="30"/>
        <v>155252.5</v>
      </c>
      <c r="AD235" s="72">
        <f t="shared" si="31"/>
        <v>0.12729540565276787</v>
      </c>
    </row>
    <row r="236" spans="1:30" x14ac:dyDescent="0.25">
      <c r="A236" s="60">
        <v>41872</v>
      </c>
      <c r="B236">
        <f t="shared" si="25"/>
        <v>2014</v>
      </c>
      <c r="C236">
        <f t="shared" si="26"/>
        <v>8</v>
      </c>
      <c r="D236" s="57" t="s">
        <v>346</v>
      </c>
      <c r="E236" s="57" t="s">
        <v>346</v>
      </c>
      <c r="F236" s="57" t="s">
        <v>346</v>
      </c>
      <c r="G236" s="57">
        <v>141</v>
      </c>
      <c r="H236" s="57">
        <v>7256</v>
      </c>
      <c r="I236" s="57">
        <v>4878</v>
      </c>
      <c r="J236" s="57">
        <v>5785</v>
      </c>
      <c r="K236" s="57" t="s">
        <v>346</v>
      </c>
      <c r="L236" s="57" t="s">
        <v>346</v>
      </c>
      <c r="M236" s="57">
        <v>2985</v>
      </c>
      <c r="N236" s="57">
        <v>0</v>
      </c>
      <c r="O236" s="57">
        <v>3193</v>
      </c>
      <c r="P236" s="57" t="s">
        <v>346</v>
      </c>
      <c r="Q236" s="57" t="s">
        <v>346</v>
      </c>
      <c r="R236" s="57">
        <v>5785</v>
      </c>
      <c r="Y236" s="68">
        <f t="shared" si="27"/>
        <v>5278</v>
      </c>
      <c r="Z236" s="72">
        <f t="shared" si="24"/>
        <v>4.3275641360706512E-3</v>
      </c>
      <c r="AA236" s="71">
        <f t="shared" si="28"/>
        <v>4.1063034081538002E-3</v>
      </c>
      <c r="AB236" s="72">
        <f t="shared" si="29"/>
        <v>3.3996231944735188E-2</v>
      </c>
      <c r="AC236" s="68">
        <f t="shared" si="30"/>
        <v>155252.5</v>
      </c>
      <c r="AD236" s="72">
        <f t="shared" si="31"/>
        <v>0.12729540565276787</v>
      </c>
    </row>
    <row r="237" spans="1:30" x14ac:dyDescent="0.25">
      <c r="A237" s="60">
        <v>41873</v>
      </c>
      <c r="B237">
        <f t="shared" si="25"/>
        <v>2014</v>
      </c>
      <c r="C237">
        <f t="shared" si="26"/>
        <v>8</v>
      </c>
      <c r="D237" s="57" t="s">
        <v>346</v>
      </c>
      <c r="E237" s="57" t="s">
        <v>346</v>
      </c>
      <c r="F237" s="57" t="s">
        <v>346</v>
      </c>
      <c r="G237" s="57">
        <v>104</v>
      </c>
      <c r="H237" s="57">
        <v>5804</v>
      </c>
      <c r="I237" s="57">
        <v>4222</v>
      </c>
      <c r="J237" s="57">
        <v>4422</v>
      </c>
      <c r="K237" s="57" t="s">
        <v>346</v>
      </c>
      <c r="L237" s="57" t="s">
        <v>346</v>
      </c>
      <c r="M237" s="57">
        <v>2422</v>
      </c>
      <c r="N237" s="57">
        <v>0</v>
      </c>
      <c r="O237" s="57">
        <v>2342</v>
      </c>
      <c r="P237" s="57" t="s">
        <v>346</v>
      </c>
      <c r="Q237" s="57" t="s">
        <v>346</v>
      </c>
      <c r="R237" s="57">
        <v>4422</v>
      </c>
      <c r="Y237" s="68">
        <f t="shared" si="27"/>
        <v>4197.5</v>
      </c>
      <c r="Z237" s="72">
        <f t="shared" si="24"/>
        <v>3.4416351764222355E-3</v>
      </c>
      <c r="AA237" s="71">
        <f t="shared" si="28"/>
        <v>4.1063034081538002E-3</v>
      </c>
      <c r="AB237" s="72">
        <f t="shared" si="29"/>
        <v>2.7036601665029549E-2</v>
      </c>
      <c r="AC237" s="68">
        <f t="shared" si="30"/>
        <v>155252.5</v>
      </c>
      <c r="AD237" s="72">
        <f t="shared" si="31"/>
        <v>0.12729540565276787</v>
      </c>
    </row>
    <row r="238" spans="1:30" x14ac:dyDescent="0.25">
      <c r="A238" s="60">
        <v>41874</v>
      </c>
      <c r="B238">
        <f t="shared" si="25"/>
        <v>2014</v>
      </c>
      <c r="C238">
        <f t="shared" si="26"/>
        <v>8</v>
      </c>
      <c r="D238" s="57" t="s">
        <v>346</v>
      </c>
      <c r="E238" s="57" t="s">
        <v>346</v>
      </c>
      <c r="F238" s="57" t="s">
        <v>346</v>
      </c>
      <c r="G238" s="57">
        <v>136</v>
      </c>
      <c r="H238" s="57">
        <v>5287</v>
      </c>
      <c r="I238" s="57">
        <v>4196</v>
      </c>
      <c r="J238" s="57">
        <v>3887</v>
      </c>
      <c r="K238" s="57" t="s">
        <v>346</v>
      </c>
      <c r="L238" s="57" t="s">
        <v>346</v>
      </c>
      <c r="M238" s="57">
        <v>3544</v>
      </c>
      <c r="N238" s="57">
        <v>0</v>
      </c>
      <c r="O238" s="57">
        <v>2609</v>
      </c>
      <c r="P238" s="57" t="s">
        <v>346</v>
      </c>
      <c r="Q238" s="57" t="s">
        <v>346</v>
      </c>
      <c r="R238" s="57">
        <v>3887</v>
      </c>
      <c r="Y238" s="68">
        <f t="shared" si="27"/>
        <v>3994.75</v>
      </c>
      <c r="Z238" s="72">
        <f t="shared" si="24"/>
        <v>3.27539538320732E-3</v>
      </c>
      <c r="AA238" s="71">
        <f t="shared" si="28"/>
        <v>4.1063034081538002E-3</v>
      </c>
      <c r="AB238" s="72">
        <f t="shared" si="29"/>
        <v>2.573066456256743E-2</v>
      </c>
      <c r="AC238" s="68">
        <f t="shared" si="30"/>
        <v>155252.5</v>
      </c>
      <c r="AD238" s="72">
        <f t="shared" si="31"/>
        <v>0.12729540565276787</v>
      </c>
    </row>
    <row r="239" spans="1:30" x14ac:dyDescent="0.25">
      <c r="A239" s="60">
        <v>41875</v>
      </c>
      <c r="B239">
        <f t="shared" si="25"/>
        <v>2014</v>
      </c>
      <c r="C239">
        <f t="shared" si="26"/>
        <v>8</v>
      </c>
      <c r="D239" s="57" t="s">
        <v>346</v>
      </c>
      <c r="E239" s="57" t="s">
        <v>346</v>
      </c>
      <c r="F239" s="57" t="s">
        <v>346</v>
      </c>
      <c r="G239" s="57">
        <v>163</v>
      </c>
      <c r="H239" s="57">
        <v>5858</v>
      </c>
      <c r="I239" s="57">
        <v>4050</v>
      </c>
      <c r="J239" s="57">
        <v>4683</v>
      </c>
      <c r="K239" s="57" t="s">
        <v>346</v>
      </c>
      <c r="L239" s="57" t="s">
        <v>346</v>
      </c>
      <c r="M239" s="57">
        <v>4526</v>
      </c>
      <c r="N239" s="57">
        <v>0</v>
      </c>
      <c r="O239" s="57">
        <v>3281</v>
      </c>
      <c r="P239" s="57" t="s">
        <v>346</v>
      </c>
      <c r="Q239" s="57" t="s">
        <v>346</v>
      </c>
      <c r="R239" s="57">
        <v>4683</v>
      </c>
      <c r="Y239" s="68">
        <f t="shared" si="27"/>
        <v>4468</v>
      </c>
      <c r="Z239" s="72">
        <f t="shared" si="24"/>
        <v>3.6634248882083499E-3</v>
      </c>
      <c r="AA239" s="71">
        <f t="shared" si="28"/>
        <v>4.1063034081538002E-3</v>
      </c>
      <c r="AB239" s="72">
        <f t="shared" si="29"/>
        <v>2.8778924654997505E-2</v>
      </c>
      <c r="AC239" s="68">
        <f t="shared" si="30"/>
        <v>155252.5</v>
      </c>
      <c r="AD239" s="72">
        <f t="shared" si="31"/>
        <v>0.12729540565276787</v>
      </c>
    </row>
    <row r="240" spans="1:30" x14ac:dyDescent="0.25">
      <c r="A240" s="60">
        <v>41876</v>
      </c>
      <c r="B240">
        <f t="shared" si="25"/>
        <v>2014</v>
      </c>
      <c r="C240">
        <f t="shared" si="26"/>
        <v>8</v>
      </c>
      <c r="D240" s="57" t="s">
        <v>346</v>
      </c>
      <c r="E240" s="57" t="s">
        <v>346</v>
      </c>
      <c r="F240" s="57" t="s">
        <v>346</v>
      </c>
      <c r="G240" s="57">
        <v>130</v>
      </c>
      <c r="H240" s="57">
        <v>7687</v>
      </c>
      <c r="I240" s="57">
        <v>5181</v>
      </c>
      <c r="J240" s="57">
        <v>6191</v>
      </c>
      <c r="K240" s="57" t="s">
        <v>346</v>
      </c>
      <c r="L240" s="57" t="s">
        <v>346</v>
      </c>
      <c r="M240" s="57">
        <v>3107</v>
      </c>
      <c r="N240" s="57">
        <v>0</v>
      </c>
      <c r="O240" s="57">
        <v>3231</v>
      </c>
      <c r="P240" s="57" t="s">
        <v>346</v>
      </c>
      <c r="Q240" s="57" t="s">
        <v>346</v>
      </c>
      <c r="R240" s="57">
        <v>6191</v>
      </c>
      <c r="Y240" s="68">
        <f t="shared" si="27"/>
        <v>5572.5</v>
      </c>
      <c r="Z240" s="72">
        <f t="shared" si="24"/>
        <v>4.5690320477934261E-3</v>
      </c>
      <c r="AA240" s="71">
        <f t="shared" si="28"/>
        <v>4.1063034081538002E-3</v>
      </c>
      <c r="AB240" s="72">
        <f t="shared" si="29"/>
        <v>3.5893141817362043E-2</v>
      </c>
      <c r="AC240" s="68">
        <f t="shared" si="30"/>
        <v>155252.5</v>
      </c>
      <c r="AD240" s="72">
        <f t="shared" si="31"/>
        <v>0.12729540565276787</v>
      </c>
    </row>
    <row r="241" spans="1:30" x14ac:dyDescent="0.25">
      <c r="A241" s="60">
        <v>41877</v>
      </c>
      <c r="B241">
        <f t="shared" si="25"/>
        <v>2014</v>
      </c>
      <c r="C241">
        <f t="shared" si="26"/>
        <v>8</v>
      </c>
      <c r="D241" s="57" t="s">
        <v>346</v>
      </c>
      <c r="E241" s="57" t="s">
        <v>346</v>
      </c>
      <c r="F241" s="57" t="s">
        <v>346</v>
      </c>
      <c r="G241" s="57">
        <v>169</v>
      </c>
      <c r="H241" s="57">
        <v>8023</v>
      </c>
      <c r="I241" s="57">
        <v>5615</v>
      </c>
      <c r="J241" s="57">
        <v>6604</v>
      </c>
      <c r="K241" s="57" t="s">
        <v>346</v>
      </c>
      <c r="L241" s="57" t="s">
        <v>346</v>
      </c>
      <c r="M241" s="57">
        <v>3355</v>
      </c>
      <c r="N241" s="57">
        <v>0</v>
      </c>
      <c r="O241" s="57">
        <v>3684</v>
      </c>
      <c r="P241" s="57" t="s">
        <v>346</v>
      </c>
      <c r="Q241" s="57" t="s">
        <v>346</v>
      </c>
      <c r="R241" s="57">
        <v>6604</v>
      </c>
      <c r="Y241" s="68">
        <f t="shared" si="27"/>
        <v>5981.5</v>
      </c>
      <c r="Z241" s="72">
        <f t="shared" si="24"/>
        <v>4.9043813717140209E-3</v>
      </c>
      <c r="AA241" s="71">
        <f t="shared" si="28"/>
        <v>4.1063034081538002E-3</v>
      </c>
      <c r="AB241" s="72">
        <f t="shared" si="29"/>
        <v>3.8527559942674032E-2</v>
      </c>
      <c r="AC241" s="68">
        <f t="shared" si="30"/>
        <v>155252.5</v>
      </c>
      <c r="AD241" s="72">
        <f t="shared" si="31"/>
        <v>0.12729540565276787</v>
      </c>
    </row>
    <row r="242" spans="1:30" x14ac:dyDescent="0.25">
      <c r="A242" s="60">
        <v>41878</v>
      </c>
      <c r="B242">
        <f t="shared" si="25"/>
        <v>2014</v>
      </c>
      <c r="C242">
        <f t="shared" si="26"/>
        <v>8</v>
      </c>
      <c r="D242" s="57" t="s">
        <v>346</v>
      </c>
      <c r="E242" s="57" t="s">
        <v>346</v>
      </c>
      <c r="F242" s="57" t="s">
        <v>346</v>
      </c>
      <c r="G242" s="57">
        <v>147</v>
      </c>
      <c r="H242" s="57">
        <v>7643</v>
      </c>
      <c r="I242" s="57">
        <v>5498</v>
      </c>
      <c r="J242" s="57">
        <v>6287</v>
      </c>
      <c r="K242" s="57" t="s">
        <v>346</v>
      </c>
      <c r="L242" s="57" t="s">
        <v>346</v>
      </c>
      <c r="M242" s="57">
        <v>3295</v>
      </c>
      <c r="N242" s="57">
        <v>0</v>
      </c>
      <c r="O242" s="57">
        <v>3083</v>
      </c>
      <c r="P242" s="57" t="s">
        <v>346</v>
      </c>
      <c r="Q242" s="57" t="s">
        <v>346</v>
      </c>
      <c r="R242" s="57">
        <v>6287</v>
      </c>
      <c r="Y242" s="68">
        <f t="shared" si="27"/>
        <v>5627.75</v>
      </c>
      <c r="Z242" s="72">
        <f t="shared" si="24"/>
        <v>4.6143329038976144E-3</v>
      </c>
      <c r="AA242" s="71">
        <f t="shared" si="28"/>
        <v>4.1063034081538002E-3</v>
      </c>
      <c r="AB242" s="72">
        <f t="shared" si="29"/>
        <v>3.6249013703483032E-2</v>
      </c>
      <c r="AC242" s="68">
        <f t="shared" si="30"/>
        <v>155252.5</v>
      </c>
      <c r="AD242" s="72">
        <f t="shared" si="31"/>
        <v>0.12729540565276787</v>
      </c>
    </row>
    <row r="243" spans="1:30" x14ac:dyDescent="0.25">
      <c r="A243" s="60">
        <v>41879</v>
      </c>
      <c r="B243">
        <f t="shared" si="25"/>
        <v>2014</v>
      </c>
      <c r="C243">
        <f t="shared" si="26"/>
        <v>8</v>
      </c>
      <c r="D243" s="57" t="s">
        <v>346</v>
      </c>
      <c r="E243" s="57" t="s">
        <v>346</v>
      </c>
      <c r="F243" s="57" t="s">
        <v>346</v>
      </c>
      <c r="G243" s="57">
        <v>138</v>
      </c>
      <c r="H243" s="57">
        <v>7844</v>
      </c>
      <c r="I243" s="57">
        <v>5587</v>
      </c>
      <c r="J243" s="57">
        <v>6340</v>
      </c>
      <c r="K243" s="57" t="s">
        <v>346</v>
      </c>
      <c r="L243" s="57" t="s">
        <v>346</v>
      </c>
      <c r="M243" s="57">
        <v>3200</v>
      </c>
      <c r="N243" s="57">
        <v>0</v>
      </c>
      <c r="O243" s="57">
        <v>3352</v>
      </c>
      <c r="P243" s="57" t="s">
        <v>346</v>
      </c>
      <c r="Q243" s="57" t="s">
        <v>346</v>
      </c>
      <c r="R243" s="57">
        <v>6340</v>
      </c>
      <c r="Y243" s="68">
        <f t="shared" si="27"/>
        <v>5780.75</v>
      </c>
      <c r="Z243" s="72">
        <f t="shared" si="24"/>
        <v>4.7397814284938266E-3</v>
      </c>
      <c r="AA243" s="71">
        <f t="shared" si="28"/>
        <v>4.1063034081538002E-3</v>
      </c>
      <c r="AB243" s="72">
        <f t="shared" si="29"/>
        <v>3.7234505080433487E-2</v>
      </c>
      <c r="AC243" s="68">
        <f t="shared" si="30"/>
        <v>155252.5</v>
      </c>
      <c r="AD243" s="72">
        <f t="shared" si="31"/>
        <v>0.12729540565276787</v>
      </c>
    </row>
    <row r="244" spans="1:30" x14ac:dyDescent="0.25">
      <c r="A244" s="60">
        <v>41880</v>
      </c>
      <c r="B244">
        <f t="shared" si="25"/>
        <v>2014</v>
      </c>
      <c r="C244">
        <f t="shared" si="26"/>
        <v>8</v>
      </c>
      <c r="D244" s="57" t="s">
        <v>346</v>
      </c>
      <c r="E244" s="57" t="s">
        <v>346</v>
      </c>
      <c r="F244" s="57" t="s">
        <v>346</v>
      </c>
      <c r="G244" s="57">
        <v>148</v>
      </c>
      <c r="H244" s="57">
        <v>7036</v>
      </c>
      <c r="I244" s="57">
        <v>5199</v>
      </c>
      <c r="J244" s="57">
        <v>5661</v>
      </c>
      <c r="K244" s="57" t="s">
        <v>346</v>
      </c>
      <c r="L244" s="57" t="s">
        <v>346</v>
      </c>
      <c r="M244" s="57">
        <v>3190</v>
      </c>
      <c r="N244" s="57">
        <v>0</v>
      </c>
      <c r="O244" s="57">
        <v>2542</v>
      </c>
      <c r="P244" s="57" t="s">
        <v>346</v>
      </c>
      <c r="Q244" s="57" t="s">
        <v>346</v>
      </c>
      <c r="R244" s="57">
        <v>5661</v>
      </c>
      <c r="Y244" s="68">
        <f t="shared" si="27"/>
        <v>5109.5</v>
      </c>
      <c r="Z244" s="72">
        <f t="shared" si="24"/>
        <v>4.1894067740153454E-3</v>
      </c>
      <c r="AA244" s="71">
        <f t="shared" si="28"/>
        <v>4.1063034081538002E-3</v>
      </c>
      <c r="AB244" s="72">
        <f t="shared" si="29"/>
        <v>3.2910903206067536E-2</v>
      </c>
      <c r="AC244" s="68">
        <f t="shared" si="30"/>
        <v>155252.5</v>
      </c>
      <c r="AD244" s="72">
        <f t="shared" si="31"/>
        <v>0.12729540565276787</v>
      </c>
    </row>
    <row r="245" spans="1:30" x14ac:dyDescent="0.25">
      <c r="A245" s="60">
        <v>41881</v>
      </c>
      <c r="B245">
        <f t="shared" si="25"/>
        <v>2014</v>
      </c>
      <c r="C245">
        <f t="shared" si="26"/>
        <v>8</v>
      </c>
      <c r="D245" s="57" t="s">
        <v>346</v>
      </c>
      <c r="E245" s="57" t="s">
        <v>346</v>
      </c>
      <c r="F245" s="57" t="s">
        <v>346</v>
      </c>
      <c r="G245" s="57">
        <v>145</v>
      </c>
      <c r="H245" s="57">
        <v>5057</v>
      </c>
      <c r="I245" s="57">
        <v>4151</v>
      </c>
      <c r="J245" s="57">
        <v>3783</v>
      </c>
      <c r="K245" s="57" t="s">
        <v>346</v>
      </c>
      <c r="L245" s="57" t="s">
        <v>346</v>
      </c>
      <c r="M245" s="57">
        <v>3324</v>
      </c>
      <c r="N245" s="57">
        <v>0</v>
      </c>
      <c r="O245" s="57">
        <v>2499</v>
      </c>
      <c r="P245" s="57" t="s">
        <v>346</v>
      </c>
      <c r="Q245" s="57" t="s">
        <v>346</v>
      </c>
      <c r="R245" s="57">
        <v>3783</v>
      </c>
      <c r="Y245" s="68">
        <f t="shared" si="27"/>
        <v>3872.5</v>
      </c>
      <c r="Z245" s="72">
        <f t="shared" si="24"/>
        <v>3.1751595522799539E-3</v>
      </c>
      <c r="AA245" s="71">
        <f t="shared" si="28"/>
        <v>4.1063034081538002E-3</v>
      </c>
      <c r="AB245" s="72">
        <f t="shared" si="29"/>
        <v>2.4943237629023687E-2</v>
      </c>
      <c r="AC245" s="68">
        <f t="shared" si="30"/>
        <v>155252.5</v>
      </c>
      <c r="AD245" s="72">
        <f t="shared" si="31"/>
        <v>0.12729540565276787</v>
      </c>
    </row>
    <row r="246" spans="1:30" x14ac:dyDescent="0.25">
      <c r="A246" s="60">
        <v>41882</v>
      </c>
      <c r="B246">
        <f t="shared" si="25"/>
        <v>2014</v>
      </c>
      <c r="C246">
        <f t="shared" si="26"/>
        <v>8</v>
      </c>
      <c r="D246" s="57" t="s">
        <v>346</v>
      </c>
      <c r="E246" s="57" t="s">
        <v>346</v>
      </c>
      <c r="F246" s="57" t="s">
        <v>346</v>
      </c>
      <c r="G246" s="57">
        <v>93</v>
      </c>
      <c r="H246" s="57">
        <v>3394</v>
      </c>
      <c r="I246" s="57">
        <v>2931</v>
      </c>
      <c r="J246" s="57">
        <v>2619</v>
      </c>
      <c r="K246" s="57" t="s">
        <v>346</v>
      </c>
      <c r="L246" s="57" t="s">
        <v>346</v>
      </c>
      <c r="M246" s="57">
        <v>2397</v>
      </c>
      <c r="N246" s="57">
        <v>0</v>
      </c>
      <c r="O246" s="57">
        <v>1885</v>
      </c>
      <c r="P246" s="57" t="s">
        <v>346</v>
      </c>
      <c r="Q246" s="57" t="s">
        <v>346</v>
      </c>
      <c r="R246" s="57">
        <v>2619</v>
      </c>
      <c r="Y246" s="68">
        <f t="shared" si="27"/>
        <v>2707.25</v>
      </c>
      <c r="Z246" s="72">
        <f t="shared" si="24"/>
        <v>2.2197419491052049E-3</v>
      </c>
      <c r="AA246" s="71">
        <f t="shared" si="28"/>
        <v>4.1063034081538002E-3</v>
      </c>
      <c r="AB246" s="72">
        <f t="shared" si="29"/>
        <v>1.7437722419928827E-2</v>
      </c>
      <c r="AC246" s="68">
        <f t="shared" si="30"/>
        <v>155252.5</v>
      </c>
      <c r="AD246" s="72">
        <f t="shared" si="31"/>
        <v>0.12729540565276787</v>
      </c>
    </row>
    <row r="247" spans="1:30" x14ac:dyDescent="0.25">
      <c r="A247" s="60">
        <v>41883</v>
      </c>
      <c r="B247">
        <f t="shared" si="25"/>
        <v>2014</v>
      </c>
      <c r="C247">
        <f t="shared" si="26"/>
        <v>9</v>
      </c>
      <c r="D247" s="57" t="s">
        <v>346</v>
      </c>
      <c r="E247" s="57" t="s">
        <v>346</v>
      </c>
      <c r="F247" s="57" t="s">
        <v>346</v>
      </c>
      <c r="G247" s="57">
        <v>83</v>
      </c>
      <c r="H247" s="57">
        <v>4310</v>
      </c>
      <c r="I247" s="57">
        <v>3224</v>
      </c>
      <c r="J247" s="57">
        <v>3146</v>
      </c>
      <c r="K247" s="57" t="s">
        <v>346</v>
      </c>
      <c r="L247" s="57" t="s">
        <v>346</v>
      </c>
      <c r="M247" s="57">
        <v>3158</v>
      </c>
      <c r="N247" s="57">
        <v>0</v>
      </c>
      <c r="O247" s="57">
        <v>1972</v>
      </c>
      <c r="P247" s="57" t="s">
        <v>346</v>
      </c>
      <c r="Q247" s="57" t="s">
        <v>346</v>
      </c>
      <c r="R247" s="57">
        <v>3146</v>
      </c>
      <c r="Y247" s="68">
        <f t="shared" si="27"/>
        <v>3163</v>
      </c>
      <c r="Z247" s="72">
        <f t="shared" si="24"/>
        <v>2.5934227666524197E-3</v>
      </c>
      <c r="AA247" s="71">
        <f t="shared" si="28"/>
        <v>4.3143724538908896E-3</v>
      </c>
      <c r="AB247" s="72">
        <f t="shared" si="29"/>
        <v>2.0037079894926219E-2</v>
      </c>
      <c r="AC247" s="68">
        <f t="shared" si="30"/>
        <v>157857.33333333334</v>
      </c>
      <c r="AD247" s="72">
        <f t="shared" si="31"/>
        <v>0.12943117361672671</v>
      </c>
    </row>
    <row r="248" spans="1:30" x14ac:dyDescent="0.25">
      <c r="A248" s="60">
        <v>41884</v>
      </c>
      <c r="B248">
        <f t="shared" si="25"/>
        <v>2014</v>
      </c>
      <c r="C248">
        <f t="shared" si="26"/>
        <v>9</v>
      </c>
      <c r="D248" s="57" t="s">
        <v>346</v>
      </c>
      <c r="E248" s="57" t="s">
        <v>346</v>
      </c>
      <c r="F248" s="57" t="s">
        <v>346</v>
      </c>
      <c r="G248" s="57">
        <v>121</v>
      </c>
      <c r="H248" s="57">
        <v>6895</v>
      </c>
      <c r="I248" s="57">
        <v>4963</v>
      </c>
      <c r="J248" s="57">
        <v>5625</v>
      </c>
      <c r="K248" s="57" t="s">
        <v>346</v>
      </c>
      <c r="L248" s="57" t="s">
        <v>346</v>
      </c>
      <c r="M248" s="57">
        <v>2804</v>
      </c>
      <c r="N248" s="57">
        <v>0</v>
      </c>
      <c r="O248" s="57">
        <v>2537</v>
      </c>
      <c r="P248" s="57" t="s">
        <v>346</v>
      </c>
      <c r="Q248" s="57" t="s">
        <v>346</v>
      </c>
      <c r="R248" s="57">
        <v>5625</v>
      </c>
      <c r="Y248" s="68">
        <f t="shared" si="27"/>
        <v>5005</v>
      </c>
      <c r="Z248" s="72">
        <f t="shared" si="24"/>
        <v>4.1037246117911347E-3</v>
      </c>
      <c r="AA248" s="71">
        <f t="shared" si="28"/>
        <v>4.3143724538908896E-3</v>
      </c>
      <c r="AB248" s="72">
        <f t="shared" si="29"/>
        <v>3.17058440955124E-2</v>
      </c>
      <c r="AC248" s="68">
        <f t="shared" si="30"/>
        <v>157857.33333333334</v>
      </c>
      <c r="AD248" s="72">
        <f t="shared" si="31"/>
        <v>0.12943117361672671</v>
      </c>
    </row>
    <row r="249" spans="1:30" x14ac:dyDescent="0.25">
      <c r="A249" s="60">
        <v>41885</v>
      </c>
      <c r="B249">
        <f t="shared" si="25"/>
        <v>2014</v>
      </c>
      <c r="C249">
        <f t="shared" si="26"/>
        <v>9</v>
      </c>
      <c r="D249" s="57" t="s">
        <v>346</v>
      </c>
      <c r="E249" s="57" t="s">
        <v>346</v>
      </c>
      <c r="F249" s="57" t="s">
        <v>346</v>
      </c>
      <c r="G249" s="57">
        <v>145</v>
      </c>
      <c r="H249" s="57">
        <v>8090</v>
      </c>
      <c r="I249" s="57">
        <v>5623</v>
      </c>
      <c r="J249" s="57">
        <v>6563</v>
      </c>
      <c r="K249" s="57" t="s">
        <v>346</v>
      </c>
      <c r="L249" s="57" t="s">
        <v>346</v>
      </c>
      <c r="M249" s="57">
        <v>3122</v>
      </c>
      <c r="N249" s="57">
        <v>0</v>
      </c>
      <c r="O249" s="57">
        <v>3043</v>
      </c>
      <c r="P249" s="57" t="s">
        <v>346</v>
      </c>
      <c r="Q249" s="57" t="s">
        <v>346</v>
      </c>
      <c r="R249" s="57">
        <v>6563</v>
      </c>
      <c r="Y249" s="68">
        <f t="shared" si="27"/>
        <v>5829.75</v>
      </c>
      <c r="Z249" s="72">
        <f t="shared" si="24"/>
        <v>4.7799577533645093E-3</v>
      </c>
      <c r="AA249" s="71">
        <f t="shared" si="28"/>
        <v>4.3143724538908896E-3</v>
      </c>
      <c r="AB249" s="72">
        <f t="shared" si="29"/>
        <v>3.6930498424737945E-2</v>
      </c>
      <c r="AC249" s="68">
        <f t="shared" si="30"/>
        <v>157857.33333333334</v>
      </c>
      <c r="AD249" s="72">
        <f t="shared" si="31"/>
        <v>0.12943117361672671</v>
      </c>
    </row>
    <row r="250" spans="1:30" x14ac:dyDescent="0.25">
      <c r="A250" s="60">
        <v>41886</v>
      </c>
      <c r="B250">
        <f t="shared" si="25"/>
        <v>2014</v>
      </c>
      <c r="C250">
        <f t="shared" si="26"/>
        <v>9</v>
      </c>
      <c r="D250" s="57" t="s">
        <v>346</v>
      </c>
      <c r="E250" s="57" t="s">
        <v>346</v>
      </c>
      <c r="F250" s="57" t="s">
        <v>346</v>
      </c>
      <c r="G250" s="57">
        <v>126</v>
      </c>
      <c r="H250" s="57">
        <v>8061</v>
      </c>
      <c r="I250" s="57">
        <v>5641</v>
      </c>
      <c r="J250" s="57">
        <v>6602</v>
      </c>
      <c r="K250" s="57" t="s">
        <v>346</v>
      </c>
      <c r="L250" s="57" t="s">
        <v>346</v>
      </c>
      <c r="M250" s="57">
        <v>3154</v>
      </c>
      <c r="N250" s="57">
        <v>0</v>
      </c>
      <c r="O250" s="57">
        <v>3238</v>
      </c>
      <c r="P250" s="57" t="s">
        <v>346</v>
      </c>
      <c r="Q250" s="57" t="s">
        <v>346</v>
      </c>
      <c r="R250" s="57">
        <v>6602</v>
      </c>
      <c r="Y250" s="68">
        <f t="shared" si="27"/>
        <v>5885.5</v>
      </c>
      <c r="Z250" s="72">
        <f t="shared" si="24"/>
        <v>4.8256685719673771E-3</v>
      </c>
      <c r="AA250" s="71">
        <f t="shared" si="28"/>
        <v>4.3143724538908896E-3</v>
      </c>
      <c r="AB250" s="72">
        <f t="shared" si="29"/>
        <v>3.7283665419408238E-2</v>
      </c>
      <c r="AC250" s="68">
        <f t="shared" si="30"/>
        <v>157857.33333333334</v>
      </c>
      <c r="AD250" s="72">
        <f t="shared" si="31"/>
        <v>0.12943117361672671</v>
      </c>
    </row>
    <row r="251" spans="1:30" x14ac:dyDescent="0.25">
      <c r="A251" s="60">
        <v>41887</v>
      </c>
      <c r="B251">
        <f t="shared" si="25"/>
        <v>2014</v>
      </c>
      <c r="C251">
        <f t="shared" si="26"/>
        <v>9</v>
      </c>
      <c r="D251" s="57" t="s">
        <v>346</v>
      </c>
      <c r="E251" s="57" t="s">
        <v>346</v>
      </c>
      <c r="F251" s="57" t="s">
        <v>346</v>
      </c>
      <c r="G251" s="57">
        <v>103</v>
      </c>
      <c r="H251" s="57">
        <v>7399</v>
      </c>
      <c r="I251" s="57">
        <v>5190</v>
      </c>
      <c r="J251" s="57">
        <v>5758</v>
      </c>
      <c r="K251" s="57" t="s">
        <v>346</v>
      </c>
      <c r="L251" s="57" t="s">
        <v>346</v>
      </c>
      <c r="M251" s="57">
        <v>2908</v>
      </c>
      <c r="N251" s="57">
        <v>0</v>
      </c>
      <c r="O251" s="57">
        <v>2984</v>
      </c>
      <c r="P251" s="57" t="s">
        <v>346</v>
      </c>
      <c r="Q251" s="57" t="s">
        <v>346</v>
      </c>
      <c r="R251" s="57">
        <v>5758</v>
      </c>
      <c r="Y251" s="68">
        <f t="shared" si="27"/>
        <v>5332.75</v>
      </c>
      <c r="Z251" s="72">
        <f t="shared" si="24"/>
        <v>4.372455029676159E-3</v>
      </c>
      <c r="AA251" s="71">
        <f t="shared" si="28"/>
        <v>4.3143724538908896E-3</v>
      </c>
      <c r="AB251" s="72">
        <f t="shared" si="29"/>
        <v>3.378208593413462E-2</v>
      </c>
      <c r="AC251" s="68">
        <f t="shared" si="30"/>
        <v>157857.33333333334</v>
      </c>
      <c r="AD251" s="72">
        <f t="shared" si="31"/>
        <v>0.12943117361672671</v>
      </c>
    </row>
    <row r="252" spans="1:30" x14ac:dyDescent="0.25">
      <c r="A252" s="60">
        <v>41888</v>
      </c>
      <c r="B252">
        <f t="shared" si="25"/>
        <v>2014</v>
      </c>
      <c r="C252">
        <f t="shared" si="26"/>
        <v>9</v>
      </c>
      <c r="D252" s="57" t="s">
        <v>346</v>
      </c>
      <c r="E252" s="57" t="s">
        <v>346</v>
      </c>
      <c r="F252" s="57" t="s">
        <v>346</v>
      </c>
      <c r="G252" s="57">
        <v>128</v>
      </c>
      <c r="H252" s="57">
        <v>4616</v>
      </c>
      <c r="I252" s="57">
        <v>3671</v>
      </c>
      <c r="J252" s="57">
        <v>3063</v>
      </c>
      <c r="K252" s="57" t="s">
        <v>346</v>
      </c>
      <c r="L252" s="57" t="s">
        <v>346</v>
      </c>
      <c r="M252" s="57">
        <v>2907</v>
      </c>
      <c r="N252" s="57">
        <v>0</v>
      </c>
      <c r="O252" s="57">
        <v>1877</v>
      </c>
      <c r="P252" s="57" t="s">
        <v>346</v>
      </c>
      <c r="Q252" s="57" t="s">
        <v>346</v>
      </c>
      <c r="R252" s="57">
        <v>3063</v>
      </c>
      <c r="Y252" s="68">
        <f t="shared" si="27"/>
        <v>3306.75</v>
      </c>
      <c r="Z252" s="72">
        <f t="shared" si="24"/>
        <v>2.7112869850230439E-3</v>
      </c>
      <c r="AA252" s="71">
        <f t="shared" si="28"/>
        <v>4.3143724538908896E-3</v>
      </c>
      <c r="AB252" s="72">
        <f t="shared" si="29"/>
        <v>2.0947712280286839E-2</v>
      </c>
      <c r="AC252" s="68">
        <f t="shared" si="30"/>
        <v>157857.33333333334</v>
      </c>
      <c r="AD252" s="72">
        <f t="shared" si="31"/>
        <v>0.12943117361672671</v>
      </c>
    </row>
    <row r="253" spans="1:30" x14ac:dyDescent="0.25">
      <c r="A253" s="60">
        <v>41889</v>
      </c>
      <c r="B253">
        <f t="shared" si="25"/>
        <v>2014</v>
      </c>
      <c r="C253">
        <f t="shared" si="26"/>
        <v>9</v>
      </c>
      <c r="D253" s="57" t="s">
        <v>346</v>
      </c>
      <c r="E253" s="57" t="s">
        <v>346</v>
      </c>
      <c r="F253" s="57" t="s">
        <v>346</v>
      </c>
      <c r="G253" s="57">
        <v>137</v>
      </c>
      <c r="H253" s="57">
        <v>6265</v>
      </c>
      <c r="I253" s="57">
        <v>4550</v>
      </c>
      <c r="J253" s="57">
        <v>5259</v>
      </c>
      <c r="K253" s="57" t="s">
        <v>346</v>
      </c>
      <c r="L253" s="57" t="s">
        <v>346</v>
      </c>
      <c r="M253" s="57">
        <v>6676</v>
      </c>
      <c r="N253" s="57">
        <v>0</v>
      </c>
      <c r="O253" s="57">
        <v>6740</v>
      </c>
      <c r="P253" s="57" t="s">
        <v>346</v>
      </c>
      <c r="Q253" s="57" t="s">
        <v>346</v>
      </c>
      <c r="R253" s="57">
        <v>5259</v>
      </c>
      <c r="Y253" s="68">
        <f t="shared" si="27"/>
        <v>5703.5</v>
      </c>
      <c r="Z253" s="72">
        <f t="shared" si="24"/>
        <v>4.6764422224476994E-3</v>
      </c>
      <c r="AA253" s="71">
        <f t="shared" si="28"/>
        <v>4.3143724538908896E-3</v>
      </c>
      <c r="AB253" s="72">
        <f t="shared" si="29"/>
        <v>3.6130725634116879E-2</v>
      </c>
      <c r="AC253" s="68">
        <f t="shared" si="30"/>
        <v>157857.33333333334</v>
      </c>
      <c r="AD253" s="72">
        <f t="shared" si="31"/>
        <v>0.12943117361672671</v>
      </c>
    </row>
    <row r="254" spans="1:30" x14ac:dyDescent="0.25">
      <c r="A254" s="60">
        <v>41890</v>
      </c>
      <c r="B254">
        <f t="shared" si="25"/>
        <v>2014</v>
      </c>
      <c r="C254">
        <f t="shared" si="26"/>
        <v>9</v>
      </c>
      <c r="D254" s="57" t="s">
        <v>346</v>
      </c>
      <c r="E254" s="57" t="s">
        <v>346</v>
      </c>
      <c r="F254" s="57" t="s">
        <v>346</v>
      </c>
      <c r="G254" s="57">
        <v>128</v>
      </c>
      <c r="H254" s="57">
        <v>7978</v>
      </c>
      <c r="I254" s="57">
        <v>5292</v>
      </c>
      <c r="J254" s="57">
        <v>6598</v>
      </c>
      <c r="K254" s="57" t="s">
        <v>346</v>
      </c>
      <c r="L254" s="57" t="s">
        <v>346</v>
      </c>
      <c r="M254" s="57">
        <v>3014</v>
      </c>
      <c r="N254" s="57">
        <v>0</v>
      </c>
      <c r="O254" s="57">
        <v>3764</v>
      </c>
      <c r="P254" s="57" t="s">
        <v>346</v>
      </c>
      <c r="Q254" s="57" t="s">
        <v>346</v>
      </c>
      <c r="R254" s="57">
        <v>6598</v>
      </c>
      <c r="Y254" s="68">
        <f t="shared" si="27"/>
        <v>5908</v>
      </c>
      <c r="Z254" s="72">
        <f t="shared" si="24"/>
        <v>4.8441168844079972E-3</v>
      </c>
      <c r="AA254" s="71">
        <f t="shared" si="28"/>
        <v>4.3143724538908896E-3</v>
      </c>
      <c r="AB254" s="72">
        <f t="shared" si="29"/>
        <v>3.7426199184073382E-2</v>
      </c>
      <c r="AC254" s="68">
        <f t="shared" si="30"/>
        <v>157857.33333333334</v>
      </c>
      <c r="AD254" s="72">
        <f t="shared" si="31"/>
        <v>0.12943117361672671</v>
      </c>
    </row>
    <row r="255" spans="1:30" x14ac:dyDescent="0.25">
      <c r="A255" s="60">
        <v>41891</v>
      </c>
      <c r="B255">
        <f t="shared" si="25"/>
        <v>2014</v>
      </c>
      <c r="C255">
        <f t="shared" si="26"/>
        <v>9</v>
      </c>
      <c r="D255" s="57" t="s">
        <v>346</v>
      </c>
      <c r="E255" s="57" t="s">
        <v>346</v>
      </c>
      <c r="F255" s="57" t="s">
        <v>346</v>
      </c>
      <c r="G255" s="57">
        <v>113</v>
      </c>
      <c r="H255" s="57">
        <v>7505</v>
      </c>
      <c r="I255" s="57">
        <v>5128</v>
      </c>
      <c r="J255" s="57">
        <v>6259</v>
      </c>
      <c r="K255" s="57" t="s">
        <v>346</v>
      </c>
      <c r="L255" s="57" t="s">
        <v>346</v>
      </c>
      <c r="M255" s="57">
        <v>2812</v>
      </c>
      <c r="N255" s="57">
        <v>0</v>
      </c>
      <c r="O255" s="57">
        <v>3312</v>
      </c>
      <c r="P255" s="57" t="s">
        <v>346</v>
      </c>
      <c r="Q255" s="57" t="s">
        <v>346</v>
      </c>
      <c r="R255" s="57">
        <v>6259</v>
      </c>
      <c r="Y255" s="68">
        <f t="shared" si="27"/>
        <v>5551</v>
      </c>
      <c r="Z255" s="72">
        <f t="shared" si="24"/>
        <v>4.5514036603501676E-3</v>
      </c>
      <c r="AA255" s="71">
        <f t="shared" si="28"/>
        <v>4.3143724538908896E-3</v>
      </c>
      <c r="AB255" s="72">
        <f t="shared" si="29"/>
        <v>3.5164663451386483E-2</v>
      </c>
      <c r="AC255" s="68">
        <f t="shared" si="30"/>
        <v>157857.33333333334</v>
      </c>
      <c r="AD255" s="72">
        <f t="shared" si="31"/>
        <v>0.12943117361672671</v>
      </c>
    </row>
    <row r="256" spans="1:30" x14ac:dyDescent="0.25">
      <c r="A256" s="60">
        <v>41892</v>
      </c>
      <c r="B256">
        <f t="shared" si="25"/>
        <v>2014</v>
      </c>
      <c r="C256">
        <f t="shared" si="26"/>
        <v>9</v>
      </c>
      <c r="D256" s="57" t="s">
        <v>346</v>
      </c>
      <c r="E256" s="57" t="s">
        <v>346</v>
      </c>
      <c r="F256" s="57" t="s">
        <v>346</v>
      </c>
      <c r="G256" s="57">
        <v>117</v>
      </c>
      <c r="H256" s="57">
        <v>8151</v>
      </c>
      <c r="I256" s="57">
        <v>5534</v>
      </c>
      <c r="J256" s="57">
        <v>6949</v>
      </c>
      <c r="K256" s="57" t="s">
        <v>346</v>
      </c>
      <c r="L256" s="57" t="s">
        <v>346</v>
      </c>
      <c r="M256" s="57">
        <v>3110</v>
      </c>
      <c r="N256" s="57">
        <v>0</v>
      </c>
      <c r="O256" s="57">
        <v>3541</v>
      </c>
      <c r="P256" s="57" t="s">
        <v>346</v>
      </c>
      <c r="Q256" s="57" t="s">
        <v>346</v>
      </c>
      <c r="R256" s="57">
        <v>6949</v>
      </c>
      <c r="Y256" s="68">
        <f t="shared" si="27"/>
        <v>6043.75</v>
      </c>
      <c r="Z256" s="72">
        <f t="shared" si="24"/>
        <v>4.9554217027997349E-3</v>
      </c>
      <c r="AA256" s="71">
        <f t="shared" si="28"/>
        <v>4.3143724538908896E-3</v>
      </c>
      <c r="AB256" s="72">
        <f t="shared" si="29"/>
        <v>3.8286152897553064E-2</v>
      </c>
      <c r="AC256" s="68">
        <f t="shared" si="30"/>
        <v>157857.33333333334</v>
      </c>
      <c r="AD256" s="72">
        <f t="shared" si="31"/>
        <v>0.12943117361672671</v>
      </c>
    </row>
    <row r="257" spans="1:30" x14ac:dyDescent="0.25">
      <c r="A257" s="60">
        <v>41893</v>
      </c>
      <c r="B257">
        <f t="shared" si="25"/>
        <v>2014</v>
      </c>
      <c r="C257">
        <f t="shared" si="26"/>
        <v>9</v>
      </c>
      <c r="D257" s="57" t="s">
        <v>346</v>
      </c>
      <c r="E257" s="57" t="s">
        <v>346</v>
      </c>
      <c r="F257" s="57" t="s">
        <v>346</v>
      </c>
      <c r="G257" s="57">
        <v>105</v>
      </c>
      <c r="H257" s="57">
        <v>7057</v>
      </c>
      <c r="I257" s="57">
        <v>4820</v>
      </c>
      <c r="J257" s="57">
        <v>5745</v>
      </c>
      <c r="K257" s="57" t="s">
        <v>346</v>
      </c>
      <c r="L257" s="57" t="s">
        <v>346</v>
      </c>
      <c r="M257" s="57">
        <v>2704</v>
      </c>
      <c r="N257" s="57">
        <v>0</v>
      </c>
      <c r="O257" s="57">
        <v>3103</v>
      </c>
      <c r="P257" s="57" t="s">
        <v>346</v>
      </c>
      <c r="Q257" s="57" t="s">
        <v>346</v>
      </c>
      <c r="R257" s="57">
        <v>5745</v>
      </c>
      <c r="Y257" s="68">
        <f t="shared" si="27"/>
        <v>5181.25</v>
      </c>
      <c r="Z257" s="72">
        <f t="shared" si="24"/>
        <v>4.2482363925759872E-3</v>
      </c>
      <c r="AA257" s="71">
        <f t="shared" si="28"/>
        <v>4.3143724538908896E-3</v>
      </c>
      <c r="AB257" s="72">
        <f t="shared" si="29"/>
        <v>3.2822358585389337E-2</v>
      </c>
      <c r="AC257" s="68">
        <f t="shared" si="30"/>
        <v>157857.33333333334</v>
      </c>
      <c r="AD257" s="72">
        <f t="shared" si="31"/>
        <v>0.12943117361672671</v>
      </c>
    </row>
    <row r="258" spans="1:30" x14ac:dyDescent="0.25">
      <c r="A258" s="60">
        <v>41894</v>
      </c>
      <c r="B258">
        <f t="shared" si="25"/>
        <v>2014</v>
      </c>
      <c r="C258">
        <f t="shared" si="26"/>
        <v>9</v>
      </c>
      <c r="D258" s="57" t="s">
        <v>346</v>
      </c>
      <c r="E258" s="57" t="s">
        <v>346</v>
      </c>
      <c r="F258" s="57" t="s">
        <v>346</v>
      </c>
      <c r="G258" s="57">
        <v>155</v>
      </c>
      <c r="H258" s="57">
        <v>7665</v>
      </c>
      <c r="I258" s="57">
        <v>5315</v>
      </c>
      <c r="J258" s="57">
        <v>6197</v>
      </c>
      <c r="K258" s="57" t="s">
        <v>346</v>
      </c>
      <c r="L258" s="57" t="s">
        <v>346</v>
      </c>
      <c r="M258" s="57">
        <v>3111</v>
      </c>
      <c r="N258" s="57">
        <v>0</v>
      </c>
      <c r="O258" s="57">
        <v>3467</v>
      </c>
      <c r="P258" s="57" t="s">
        <v>346</v>
      </c>
      <c r="Q258" s="57" t="s">
        <v>346</v>
      </c>
      <c r="R258" s="57">
        <v>6197</v>
      </c>
      <c r="Y258" s="68">
        <f t="shared" si="27"/>
        <v>5661</v>
      </c>
      <c r="Z258" s="72">
        <f t="shared" si="24"/>
        <v>4.6415954100598629E-3</v>
      </c>
      <c r="AA258" s="71">
        <f t="shared" si="28"/>
        <v>4.3143724538908896E-3</v>
      </c>
      <c r="AB258" s="72">
        <f t="shared" si="29"/>
        <v>3.586149518974939E-2</v>
      </c>
      <c r="AC258" s="68">
        <f t="shared" si="30"/>
        <v>157857.33333333334</v>
      </c>
      <c r="AD258" s="72">
        <f t="shared" si="31"/>
        <v>0.12943117361672671</v>
      </c>
    </row>
    <row r="259" spans="1:30" x14ac:dyDescent="0.25">
      <c r="A259" s="60">
        <v>41895</v>
      </c>
      <c r="B259">
        <f t="shared" si="25"/>
        <v>2014</v>
      </c>
      <c r="C259">
        <f t="shared" si="26"/>
        <v>9</v>
      </c>
      <c r="D259" s="57" t="s">
        <v>346</v>
      </c>
      <c r="E259" s="57" t="s">
        <v>346</v>
      </c>
      <c r="F259" s="57" t="s">
        <v>346</v>
      </c>
      <c r="G259" s="57">
        <v>64</v>
      </c>
      <c r="H259" s="57">
        <v>3230</v>
      </c>
      <c r="I259" s="57">
        <v>2830</v>
      </c>
      <c r="J259" s="57">
        <v>2172</v>
      </c>
      <c r="K259" s="57" t="s">
        <v>346</v>
      </c>
      <c r="L259" s="57" t="s">
        <v>346</v>
      </c>
      <c r="M259" s="57">
        <v>1958</v>
      </c>
      <c r="N259" s="57">
        <v>0</v>
      </c>
      <c r="O259" s="57">
        <v>1235</v>
      </c>
      <c r="P259" s="57" t="s">
        <v>346</v>
      </c>
      <c r="Q259" s="57" t="s">
        <v>346</v>
      </c>
      <c r="R259" s="57">
        <v>2172</v>
      </c>
      <c r="Y259" s="68">
        <f t="shared" si="27"/>
        <v>2366.75</v>
      </c>
      <c r="Z259" s="72">
        <f t="shared" si="24"/>
        <v>1.9405574875038299E-3</v>
      </c>
      <c r="AA259" s="71">
        <f t="shared" si="28"/>
        <v>4.3143724538908896E-3</v>
      </c>
      <c r="AB259" s="72">
        <f t="shared" si="29"/>
        <v>1.4992968334276519E-2</v>
      </c>
      <c r="AC259" s="68">
        <f t="shared" si="30"/>
        <v>157857.33333333334</v>
      </c>
      <c r="AD259" s="72">
        <f t="shared" si="31"/>
        <v>0.12943117361672671</v>
      </c>
    </row>
    <row r="260" spans="1:30" x14ac:dyDescent="0.25">
      <c r="A260" s="60">
        <v>41896</v>
      </c>
      <c r="B260">
        <f t="shared" si="25"/>
        <v>2014</v>
      </c>
      <c r="C260">
        <f t="shared" si="26"/>
        <v>9</v>
      </c>
      <c r="D260" s="57" t="s">
        <v>346</v>
      </c>
      <c r="E260" s="57" t="s">
        <v>346</v>
      </c>
      <c r="F260" s="57" t="s">
        <v>346</v>
      </c>
      <c r="G260" s="57">
        <v>151</v>
      </c>
      <c r="H260" s="57">
        <v>5748</v>
      </c>
      <c r="I260" s="57">
        <v>4043</v>
      </c>
      <c r="J260" s="57">
        <v>4586</v>
      </c>
      <c r="K260" s="57" t="s">
        <v>346</v>
      </c>
      <c r="L260" s="57" t="s">
        <v>346</v>
      </c>
      <c r="M260" s="57">
        <v>4367</v>
      </c>
      <c r="N260" s="57">
        <v>0</v>
      </c>
      <c r="O260" s="57"/>
      <c r="P260" s="57" t="s">
        <v>346</v>
      </c>
      <c r="Q260" s="57" t="s">
        <v>346</v>
      </c>
      <c r="R260" s="57">
        <v>4586</v>
      </c>
      <c r="Y260" s="68">
        <f t="shared" si="27"/>
        <v>4792.333333333333</v>
      </c>
      <c r="Z260" s="72">
        <f t="shared" ref="Z260:Z323" si="32">+Y260/SUMIF($B$4:$B$1829,B260,$Y$4:$Y$1829)</f>
        <v>3.9293538956857235E-3</v>
      </c>
      <c r="AA260" s="71">
        <f t="shared" si="28"/>
        <v>4.3143724538908896E-3</v>
      </c>
      <c r="AB260" s="72">
        <f t="shared" si="29"/>
        <v>3.0358636068010775E-2</v>
      </c>
      <c r="AC260" s="68">
        <f t="shared" si="30"/>
        <v>157857.33333333334</v>
      </c>
      <c r="AD260" s="72">
        <f t="shared" si="31"/>
        <v>0.12943117361672671</v>
      </c>
    </row>
    <row r="261" spans="1:30" x14ac:dyDescent="0.25">
      <c r="A261" s="60">
        <v>41897</v>
      </c>
      <c r="B261">
        <f t="shared" ref="B261:B324" si="33">+YEAR(A261)</f>
        <v>2014</v>
      </c>
      <c r="C261">
        <f t="shared" ref="C261:C324" si="34">+MONTH(A261)</f>
        <v>9</v>
      </c>
      <c r="D261" s="57" t="s">
        <v>346</v>
      </c>
      <c r="E261" s="57" t="s">
        <v>346</v>
      </c>
      <c r="F261" s="57" t="s">
        <v>346</v>
      </c>
      <c r="G261" s="57">
        <v>105</v>
      </c>
      <c r="H261" s="57">
        <v>7679</v>
      </c>
      <c r="I261" s="57">
        <v>5341</v>
      </c>
      <c r="J261" s="57">
        <v>6759</v>
      </c>
      <c r="K261" s="57" t="s">
        <v>346</v>
      </c>
      <c r="L261" s="57" t="s">
        <v>346</v>
      </c>
      <c r="M261" s="57">
        <v>3005</v>
      </c>
      <c r="N261" s="57">
        <v>0</v>
      </c>
      <c r="O261" s="57"/>
      <c r="P261" s="57" t="s">
        <v>346</v>
      </c>
      <c r="Q261" s="57" t="s">
        <v>346</v>
      </c>
      <c r="R261" s="57">
        <v>6759</v>
      </c>
      <c r="Y261" s="68">
        <f t="shared" ref="Y261:Y324" si="35">AVERAGE(H261,I261,O261,R261)</f>
        <v>6593</v>
      </c>
      <c r="Z261" s="72">
        <f t="shared" si="32"/>
        <v>5.4057655076001901E-3</v>
      </c>
      <c r="AA261" s="71">
        <f t="shared" ref="AA261:AA324" si="36">+AVERAGEIFS($Z$4:$Z$1829,$B$4:$B$1829,B261,$C$4:$C$1829,C261)</f>
        <v>4.3143724538908896E-3</v>
      </c>
      <c r="AB261" s="72">
        <f t="shared" ref="AB261:AB324" si="37">+Y261/SUMIFS($Y$4:$Y$1829,$B$4:$B$1829,B261,$C$4:$C$1829,C261)</f>
        <v>4.1765560463878776E-2</v>
      </c>
      <c r="AC261" s="68">
        <f t="shared" ref="AC261:AC324" si="38">+Y261/AB261</f>
        <v>157857.33333333334</v>
      </c>
      <c r="AD261" s="72">
        <f t="shared" ref="AD261:AD324" si="39">+AC261/SUMIF($B$4:$B$1829,B261,$Y$4:$Y$1829)</f>
        <v>0.12943117361672671</v>
      </c>
    </row>
    <row r="262" spans="1:30" x14ac:dyDescent="0.25">
      <c r="A262" s="60">
        <v>41898</v>
      </c>
      <c r="B262">
        <f t="shared" si="33"/>
        <v>2014</v>
      </c>
      <c r="C262">
        <f t="shared" si="34"/>
        <v>9</v>
      </c>
      <c r="D262" s="57" t="s">
        <v>346</v>
      </c>
      <c r="E262" s="57" t="s">
        <v>346</v>
      </c>
      <c r="F262" s="57" t="s">
        <v>346</v>
      </c>
      <c r="G262" s="57">
        <v>80</v>
      </c>
      <c r="H262" s="57">
        <v>4514</v>
      </c>
      <c r="I262" s="57">
        <v>3581</v>
      </c>
      <c r="J262" s="57">
        <v>3474</v>
      </c>
      <c r="K262" s="57" t="s">
        <v>346</v>
      </c>
      <c r="L262" s="57" t="s">
        <v>346</v>
      </c>
      <c r="M262" s="57">
        <v>1790</v>
      </c>
      <c r="N262" s="57">
        <v>0</v>
      </c>
      <c r="O262" s="57"/>
      <c r="P262" s="57" t="s">
        <v>346</v>
      </c>
      <c r="Q262" s="57" t="s">
        <v>346</v>
      </c>
      <c r="R262" s="57">
        <v>3474</v>
      </c>
      <c r="Y262" s="68">
        <f t="shared" si="35"/>
        <v>3856.3333333333335</v>
      </c>
      <c r="Z262" s="72">
        <f t="shared" si="32"/>
        <v>3.1619040981559535E-3</v>
      </c>
      <c r="AA262" s="71">
        <f t="shared" si="36"/>
        <v>4.3143724538908896E-3</v>
      </c>
      <c r="AB262" s="72">
        <f t="shared" si="37"/>
        <v>2.4429231457940924E-2</v>
      </c>
      <c r="AC262" s="68">
        <f t="shared" si="38"/>
        <v>157857.33333333334</v>
      </c>
      <c r="AD262" s="72">
        <f t="shared" si="39"/>
        <v>0.12943117361672671</v>
      </c>
    </row>
    <row r="263" spans="1:30" x14ac:dyDescent="0.25">
      <c r="A263" s="60">
        <v>41899</v>
      </c>
      <c r="B263">
        <f t="shared" si="33"/>
        <v>2014</v>
      </c>
      <c r="C263">
        <f t="shared" si="34"/>
        <v>9</v>
      </c>
      <c r="D263" s="57" t="s">
        <v>346</v>
      </c>
      <c r="E263" s="57" t="s">
        <v>346</v>
      </c>
      <c r="F263" s="57" t="s">
        <v>346</v>
      </c>
      <c r="G263" s="57">
        <v>121</v>
      </c>
      <c r="H263" s="57">
        <v>8371</v>
      </c>
      <c r="I263" s="57">
        <v>5687</v>
      </c>
      <c r="J263" s="57">
        <v>7224</v>
      </c>
      <c r="K263" s="57" t="s">
        <v>346</v>
      </c>
      <c r="L263" s="57" t="s">
        <v>346</v>
      </c>
      <c r="M263" s="57">
        <v>3163</v>
      </c>
      <c r="N263" s="57">
        <v>0</v>
      </c>
      <c r="O263" s="57"/>
      <c r="P263" s="57" t="s">
        <v>346</v>
      </c>
      <c r="Q263" s="57" t="s">
        <v>346</v>
      </c>
      <c r="R263" s="57">
        <v>7224</v>
      </c>
      <c r="Y263" s="68">
        <f t="shared" si="35"/>
        <v>7094</v>
      </c>
      <c r="Z263" s="72">
        <f t="shared" si="32"/>
        <v>5.8165479312779845E-3</v>
      </c>
      <c r="AA263" s="71">
        <f t="shared" si="36"/>
        <v>4.3143724538908896E-3</v>
      </c>
      <c r="AB263" s="72">
        <f t="shared" si="37"/>
        <v>4.493931229042257E-2</v>
      </c>
      <c r="AC263" s="68">
        <f t="shared" si="38"/>
        <v>157857.33333333334</v>
      </c>
      <c r="AD263" s="72">
        <f t="shared" si="39"/>
        <v>0.12943117361672671</v>
      </c>
    </row>
    <row r="264" spans="1:30" x14ac:dyDescent="0.25">
      <c r="A264" s="60">
        <v>41900</v>
      </c>
      <c r="B264">
        <f t="shared" si="33"/>
        <v>2014</v>
      </c>
      <c r="C264">
        <f t="shared" si="34"/>
        <v>9</v>
      </c>
      <c r="D264" s="57" t="s">
        <v>346</v>
      </c>
      <c r="E264" s="57" t="s">
        <v>346</v>
      </c>
      <c r="F264" s="57" t="s">
        <v>346</v>
      </c>
      <c r="G264" s="57">
        <v>119</v>
      </c>
      <c r="H264" s="57">
        <v>7927</v>
      </c>
      <c r="I264" s="57">
        <v>5565</v>
      </c>
      <c r="J264" s="57">
        <v>6655</v>
      </c>
      <c r="K264" s="57" t="s">
        <v>346</v>
      </c>
      <c r="L264" s="57" t="s">
        <v>346</v>
      </c>
      <c r="M264" s="57">
        <v>3037</v>
      </c>
      <c r="N264" s="57">
        <v>0</v>
      </c>
      <c r="O264" s="57"/>
      <c r="P264" s="57" t="s">
        <v>346</v>
      </c>
      <c r="Q264" s="57" t="s">
        <v>346</v>
      </c>
      <c r="R264" s="57">
        <v>6655</v>
      </c>
      <c r="Y264" s="68">
        <f t="shared" si="35"/>
        <v>6715.666666666667</v>
      </c>
      <c r="Z264" s="72">
        <f t="shared" si="32"/>
        <v>5.5063429739431232E-3</v>
      </c>
      <c r="AA264" s="71">
        <f t="shared" si="36"/>
        <v>4.3143724538908896E-3</v>
      </c>
      <c r="AB264" s="72">
        <f t="shared" si="37"/>
        <v>4.2542633432719842E-2</v>
      </c>
      <c r="AC264" s="68">
        <f t="shared" si="38"/>
        <v>157857.33333333334</v>
      </c>
      <c r="AD264" s="72">
        <f t="shared" si="39"/>
        <v>0.12943117361672671</v>
      </c>
    </row>
    <row r="265" spans="1:30" x14ac:dyDescent="0.25">
      <c r="A265" s="60">
        <v>41901</v>
      </c>
      <c r="B265">
        <f t="shared" si="33"/>
        <v>2014</v>
      </c>
      <c r="C265">
        <f t="shared" si="34"/>
        <v>9</v>
      </c>
      <c r="D265" s="57" t="s">
        <v>346</v>
      </c>
      <c r="E265" s="57" t="s">
        <v>346</v>
      </c>
      <c r="F265" s="57" t="s">
        <v>346</v>
      </c>
      <c r="G265" s="57">
        <v>149</v>
      </c>
      <c r="H265" s="57">
        <v>7119</v>
      </c>
      <c r="I265" s="57">
        <v>4944</v>
      </c>
      <c r="J265" s="57">
        <v>5950</v>
      </c>
      <c r="K265" s="57" t="s">
        <v>346</v>
      </c>
      <c r="L265" s="57" t="s">
        <v>346</v>
      </c>
      <c r="M265" s="57">
        <v>2853</v>
      </c>
      <c r="N265" s="57">
        <v>0</v>
      </c>
      <c r="O265" s="57"/>
      <c r="P265" s="57" t="s">
        <v>346</v>
      </c>
      <c r="Q265" s="57" t="s">
        <v>346</v>
      </c>
      <c r="R265" s="57">
        <v>5950</v>
      </c>
      <c r="Y265" s="68">
        <f t="shared" si="35"/>
        <v>6004.333333333333</v>
      </c>
      <c r="Z265" s="72">
        <f t="shared" si="32"/>
        <v>4.9231029924870938E-3</v>
      </c>
      <c r="AA265" s="71">
        <f t="shared" si="36"/>
        <v>4.3143724538908896E-3</v>
      </c>
      <c r="AB265" s="72">
        <f t="shared" si="37"/>
        <v>3.8036454857973016E-2</v>
      </c>
      <c r="AC265" s="68">
        <f t="shared" si="38"/>
        <v>157857.33333333334</v>
      </c>
      <c r="AD265" s="72">
        <f t="shared" si="39"/>
        <v>0.12943117361672671</v>
      </c>
    </row>
    <row r="266" spans="1:30" x14ac:dyDescent="0.25">
      <c r="A266" s="60">
        <v>41902</v>
      </c>
      <c r="B266">
        <f t="shared" si="33"/>
        <v>2014</v>
      </c>
      <c r="C266">
        <f t="shared" si="34"/>
        <v>9</v>
      </c>
      <c r="D266" s="57" t="s">
        <v>346</v>
      </c>
      <c r="E266" s="57" t="s">
        <v>346</v>
      </c>
      <c r="F266" s="57" t="s">
        <v>346</v>
      </c>
      <c r="G266" s="57">
        <v>136</v>
      </c>
      <c r="H266" s="57">
        <v>6040</v>
      </c>
      <c r="I266" s="57">
        <v>4261</v>
      </c>
      <c r="J266" s="57">
        <v>4458</v>
      </c>
      <c r="K266" s="57" t="s">
        <v>346</v>
      </c>
      <c r="L266" s="57" t="s">
        <v>346</v>
      </c>
      <c r="M266" s="57">
        <v>3725</v>
      </c>
      <c r="N266" s="57">
        <v>0</v>
      </c>
      <c r="O266" s="57"/>
      <c r="P266" s="57" t="s">
        <v>346</v>
      </c>
      <c r="Q266" s="57" t="s">
        <v>346</v>
      </c>
      <c r="R266" s="57">
        <v>4458</v>
      </c>
      <c r="Y266" s="68">
        <f t="shared" si="35"/>
        <v>4919.666666666667</v>
      </c>
      <c r="Z266" s="72">
        <f t="shared" si="32"/>
        <v>4.033757678683008E-3</v>
      </c>
      <c r="AA266" s="71">
        <f t="shared" si="36"/>
        <v>4.3143724538908896E-3</v>
      </c>
      <c r="AB266" s="72">
        <f t="shared" si="37"/>
        <v>3.1165271595449056E-2</v>
      </c>
      <c r="AC266" s="68">
        <f t="shared" si="38"/>
        <v>157857.33333333334</v>
      </c>
      <c r="AD266" s="72">
        <f t="shared" si="39"/>
        <v>0.12943117361672671</v>
      </c>
    </row>
    <row r="267" spans="1:30" x14ac:dyDescent="0.25">
      <c r="A267" s="60">
        <v>41903</v>
      </c>
      <c r="B267">
        <f t="shared" si="33"/>
        <v>2014</v>
      </c>
      <c r="C267">
        <f t="shared" si="34"/>
        <v>9</v>
      </c>
      <c r="D267" s="57" t="s">
        <v>346</v>
      </c>
      <c r="E267" s="57" t="s">
        <v>346</v>
      </c>
      <c r="F267" s="57" t="s">
        <v>346</v>
      </c>
      <c r="G267" s="57">
        <v>95</v>
      </c>
      <c r="H267" s="57">
        <v>4872</v>
      </c>
      <c r="I267" s="57">
        <v>3603</v>
      </c>
      <c r="J267" s="57">
        <v>3750</v>
      </c>
      <c r="K267" s="57" t="s">
        <v>346</v>
      </c>
      <c r="L267" s="57" t="s">
        <v>346</v>
      </c>
      <c r="M267" s="57">
        <v>2696</v>
      </c>
      <c r="N267" s="57">
        <v>0</v>
      </c>
      <c r="O267" s="57"/>
      <c r="P267" s="57" t="s">
        <v>346</v>
      </c>
      <c r="Q267" s="57" t="s">
        <v>346</v>
      </c>
      <c r="R267" s="57">
        <v>3750</v>
      </c>
      <c r="Y267" s="68">
        <f t="shared" si="35"/>
        <v>4075</v>
      </c>
      <c r="Z267" s="72">
        <f t="shared" si="32"/>
        <v>3.3411943642455292E-3</v>
      </c>
      <c r="AA267" s="71">
        <f t="shared" si="36"/>
        <v>4.3143724538908896E-3</v>
      </c>
      <c r="AB267" s="72">
        <f t="shared" si="37"/>
        <v>2.5814448489353253E-2</v>
      </c>
      <c r="AC267" s="68">
        <f t="shared" si="38"/>
        <v>157857.33333333334</v>
      </c>
      <c r="AD267" s="72">
        <f t="shared" si="39"/>
        <v>0.12943117361672671</v>
      </c>
    </row>
    <row r="268" spans="1:30" x14ac:dyDescent="0.25">
      <c r="A268" s="60">
        <v>41904</v>
      </c>
      <c r="B268">
        <f t="shared" si="33"/>
        <v>2014</v>
      </c>
      <c r="C268">
        <f t="shared" si="34"/>
        <v>9</v>
      </c>
      <c r="D268" s="57" t="s">
        <v>346</v>
      </c>
      <c r="E268" s="57" t="s">
        <v>346</v>
      </c>
      <c r="F268" s="57" t="s">
        <v>346</v>
      </c>
      <c r="G268" s="57">
        <v>125</v>
      </c>
      <c r="H268" s="57">
        <v>7339</v>
      </c>
      <c r="I268" s="57">
        <v>5177</v>
      </c>
      <c r="J268" s="57">
        <v>6272</v>
      </c>
      <c r="K268" s="57" t="s">
        <v>346</v>
      </c>
      <c r="L268" s="57" t="s">
        <v>346</v>
      </c>
      <c r="M268" s="57">
        <v>2782</v>
      </c>
      <c r="N268" s="57">
        <v>0</v>
      </c>
      <c r="O268" s="57"/>
      <c r="P268" s="57" t="s">
        <v>346</v>
      </c>
      <c r="Q268" s="57" t="s">
        <v>346</v>
      </c>
      <c r="R268" s="57">
        <v>6272</v>
      </c>
      <c r="Y268" s="68">
        <f t="shared" si="35"/>
        <v>6262.666666666667</v>
      </c>
      <c r="Z268" s="72">
        <f t="shared" si="32"/>
        <v>5.1349169501386507E-3</v>
      </c>
      <c r="AA268" s="71">
        <f t="shared" si="36"/>
        <v>4.3143724538908896E-3</v>
      </c>
      <c r="AB268" s="72">
        <f t="shared" si="37"/>
        <v>3.9672953637461671E-2</v>
      </c>
      <c r="AC268" s="68">
        <f t="shared" si="38"/>
        <v>157857.33333333334</v>
      </c>
      <c r="AD268" s="72">
        <f t="shared" si="39"/>
        <v>0.12943117361672671</v>
      </c>
    </row>
    <row r="269" spans="1:30" x14ac:dyDescent="0.25">
      <c r="A269" s="60">
        <v>41905</v>
      </c>
      <c r="B269">
        <f t="shared" si="33"/>
        <v>2014</v>
      </c>
      <c r="C269">
        <f t="shared" si="34"/>
        <v>9</v>
      </c>
      <c r="D269" s="57" t="s">
        <v>346</v>
      </c>
      <c r="E269" s="57" t="s">
        <v>346</v>
      </c>
      <c r="F269" s="57" t="s">
        <v>346</v>
      </c>
      <c r="G269" s="57">
        <v>128</v>
      </c>
      <c r="H269" s="57">
        <v>7739</v>
      </c>
      <c r="I269" s="57">
        <v>5075</v>
      </c>
      <c r="J269" s="57">
        <v>6684</v>
      </c>
      <c r="K269" s="57" t="s">
        <v>346</v>
      </c>
      <c r="L269" s="57" t="s">
        <v>346</v>
      </c>
      <c r="M269" s="57">
        <v>2971</v>
      </c>
      <c r="N269" s="57">
        <v>0</v>
      </c>
      <c r="O269" s="57"/>
      <c r="P269" s="57" t="s">
        <v>346</v>
      </c>
      <c r="Q269" s="57" t="s">
        <v>346</v>
      </c>
      <c r="R269" s="57">
        <v>6684</v>
      </c>
      <c r="Y269" s="68">
        <f t="shared" si="35"/>
        <v>6499.333333333333</v>
      </c>
      <c r="Z269" s="72">
        <f t="shared" si="32"/>
        <v>5.3289658661807224E-3</v>
      </c>
      <c r="AA269" s="71">
        <f t="shared" si="36"/>
        <v>4.3143724538908896E-3</v>
      </c>
      <c r="AB269" s="72">
        <f t="shared" si="37"/>
        <v>4.1172197680606114E-2</v>
      </c>
      <c r="AC269" s="68">
        <f t="shared" si="38"/>
        <v>157857.33333333334</v>
      </c>
      <c r="AD269" s="72">
        <f t="shared" si="39"/>
        <v>0.12943117361672671</v>
      </c>
    </row>
    <row r="270" spans="1:30" x14ac:dyDescent="0.25">
      <c r="A270" s="60">
        <v>41906</v>
      </c>
      <c r="B270">
        <f t="shared" si="33"/>
        <v>2014</v>
      </c>
      <c r="C270">
        <f t="shared" si="34"/>
        <v>9</v>
      </c>
      <c r="D270" s="57" t="s">
        <v>346</v>
      </c>
      <c r="E270" s="57" t="s">
        <v>346</v>
      </c>
      <c r="F270" s="57" t="s">
        <v>346</v>
      </c>
      <c r="G270" s="57">
        <v>128</v>
      </c>
      <c r="H270" s="57">
        <v>7597</v>
      </c>
      <c r="I270" s="57">
        <v>5082</v>
      </c>
      <c r="J270" s="57">
        <v>6302</v>
      </c>
      <c r="K270" s="57" t="s">
        <v>346</v>
      </c>
      <c r="L270" s="57" t="s">
        <v>346</v>
      </c>
      <c r="M270" s="57">
        <v>2803</v>
      </c>
      <c r="N270" s="57">
        <v>0</v>
      </c>
      <c r="O270" s="57"/>
      <c r="P270" s="57" t="s">
        <v>346</v>
      </c>
      <c r="Q270" s="57" t="s">
        <v>346</v>
      </c>
      <c r="R270" s="57">
        <v>6302</v>
      </c>
      <c r="Y270" s="68">
        <f t="shared" si="35"/>
        <v>6327</v>
      </c>
      <c r="Z270" s="72">
        <f t="shared" si="32"/>
        <v>5.1876654583022002E-3</v>
      </c>
      <c r="AA270" s="71">
        <f t="shared" si="36"/>
        <v>4.3143724538908896E-3</v>
      </c>
      <c r="AB270" s="72">
        <f t="shared" si="37"/>
        <v>4.0080494623837552E-2</v>
      </c>
      <c r="AC270" s="68">
        <f t="shared" si="38"/>
        <v>157857.33333333334</v>
      </c>
      <c r="AD270" s="72">
        <f t="shared" si="39"/>
        <v>0.12943117361672671</v>
      </c>
    </row>
    <row r="271" spans="1:30" x14ac:dyDescent="0.25">
      <c r="A271" s="60">
        <v>41907</v>
      </c>
      <c r="B271">
        <f t="shared" si="33"/>
        <v>2014</v>
      </c>
      <c r="C271">
        <f t="shared" si="34"/>
        <v>9</v>
      </c>
      <c r="D271" s="57" t="s">
        <v>346</v>
      </c>
      <c r="E271" s="57" t="s">
        <v>346</v>
      </c>
      <c r="F271" s="57" t="s">
        <v>346</v>
      </c>
      <c r="G271" s="57">
        <v>59</v>
      </c>
      <c r="H271" s="57">
        <v>2428</v>
      </c>
      <c r="I271" s="57">
        <v>2077</v>
      </c>
      <c r="J271" s="57">
        <v>1465</v>
      </c>
      <c r="K271" s="57" t="s">
        <v>346</v>
      </c>
      <c r="L271" s="57" t="s">
        <v>346</v>
      </c>
      <c r="M271" s="57">
        <v>962</v>
      </c>
      <c r="N271" s="57">
        <v>0</v>
      </c>
      <c r="O271" s="57"/>
      <c r="P271" s="57" t="s">
        <v>346</v>
      </c>
      <c r="Q271" s="57" t="s">
        <v>346</v>
      </c>
      <c r="R271" s="57">
        <v>1465</v>
      </c>
      <c r="Y271" s="68">
        <f t="shared" si="35"/>
        <v>1990</v>
      </c>
      <c r="Z271" s="72">
        <f t="shared" si="32"/>
        <v>1.6316507447481235E-3</v>
      </c>
      <c r="AA271" s="71">
        <f t="shared" si="36"/>
        <v>4.3143724538908896E-3</v>
      </c>
      <c r="AB271" s="72">
        <f t="shared" si="37"/>
        <v>1.2606319630383552E-2</v>
      </c>
      <c r="AC271" s="68">
        <f t="shared" si="38"/>
        <v>157857.33333333334</v>
      </c>
      <c r="AD271" s="72">
        <f t="shared" si="39"/>
        <v>0.12943117361672671</v>
      </c>
    </row>
    <row r="272" spans="1:30" x14ac:dyDescent="0.25">
      <c r="A272" s="60">
        <v>41908</v>
      </c>
      <c r="B272">
        <f t="shared" si="33"/>
        <v>2014</v>
      </c>
      <c r="C272">
        <f t="shared" si="34"/>
        <v>9</v>
      </c>
      <c r="D272" s="57" t="s">
        <v>346</v>
      </c>
      <c r="E272" s="57" t="s">
        <v>346</v>
      </c>
      <c r="F272" s="57" t="s">
        <v>346</v>
      </c>
      <c r="G272" s="57">
        <v>145</v>
      </c>
      <c r="H272" s="57">
        <v>6901</v>
      </c>
      <c r="I272" s="57">
        <v>4928</v>
      </c>
      <c r="J272" s="57">
        <v>5733</v>
      </c>
      <c r="K272" s="57" t="s">
        <v>346</v>
      </c>
      <c r="L272" s="57" t="s">
        <v>346</v>
      </c>
      <c r="M272" s="57">
        <v>3040</v>
      </c>
      <c r="N272" s="57">
        <v>0</v>
      </c>
      <c r="O272" s="57"/>
      <c r="P272" s="57" t="s">
        <v>346</v>
      </c>
      <c r="Q272" s="57" t="s">
        <v>346</v>
      </c>
      <c r="R272" s="57">
        <v>5733</v>
      </c>
      <c r="Y272" s="68">
        <f t="shared" si="35"/>
        <v>5854</v>
      </c>
      <c r="Z272" s="72">
        <f t="shared" si="32"/>
        <v>4.7998409345505104E-3</v>
      </c>
      <c r="AA272" s="71">
        <f t="shared" si="36"/>
        <v>4.3143724538908896E-3</v>
      </c>
      <c r="AB272" s="72">
        <f t="shared" si="37"/>
        <v>3.7084118148877042E-2</v>
      </c>
      <c r="AC272" s="68">
        <f t="shared" si="38"/>
        <v>157857.33333333334</v>
      </c>
      <c r="AD272" s="72">
        <f t="shared" si="39"/>
        <v>0.12943117361672671</v>
      </c>
    </row>
    <row r="273" spans="1:30" x14ac:dyDescent="0.25">
      <c r="A273" s="60">
        <v>41909</v>
      </c>
      <c r="B273">
        <f t="shared" si="33"/>
        <v>2014</v>
      </c>
      <c r="C273">
        <f t="shared" si="34"/>
        <v>9</v>
      </c>
      <c r="D273" s="57" t="s">
        <v>346</v>
      </c>
      <c r="E273" s="57" t="s">
        <v>346</v>
      </c>
      <c r="F273" s="57" t="s">
        <v>346</v>
      </c>
      <c r="G273" s="57">
        <v>156</v>
      </c>
      <c r="H273" s="57">
        <v>6013</v>
      </c>
      <c r="I273" s="57">
        <v>4209</v>
      </c>
      <c r="J273" s="57">
        <v>4959</v>
      </c>
      <c r="K273" s="57" t="s">
        <v>346</v>
      </c>
      <c r="L273" s="57" t="s">
        <v>346</v>
      </c>
      <c r="M273" s="57">
        <v>4541</v>
      </c>
      <c r="N273" s="57">
        <v>0</v>
      </c>
      <c r="O273" s="57"/>
      <c r="P273" s="57" t="s">
        <v>346</v>
      </c>
      <c r="Q273" s="57" t="s">
        <v>346</v>
      </c>
      <c r="R273" s="57">
        <v>4959</v>
      </c>
      <c r="Y273" s="68">
        <f t="shared" si="35"/>
        <v>5060.333333333333</v>
      </c>
      <c r="Z273" s="72">
        <f t="shared" si="32"/>
        <v>4.1490937949784359E-3</v>
      </c>
      <c r="AA273" s="71">
        <f t="shared" si="36"/>
        <v>4.3143724538908896E-3</v>
      </c>
      <c r="AB273" s="72">
        <f t="shared" si="37"/>
        <v>3.205637157602223E-2</v>
      </c>
      <c r="AC273" s="68">
        <f t="shared" si="38"/>
        <v>157857.33333333334</v>
      </c>
      <c r="AD273" s="72">
        <f t="shared" si="39"/>
        <v>0.12943117361672671</v>
      </c>
    </row>
    <row r="274" spans="1:30" x14ac:dyDescent="0.25">
      <c r="A274" s="60">
        <v>41910</v>
      </c>
      <c r="B274">
        <f t="shared" si="33"/>
        <v>2014</v>
      </c>
      <c r="C274">
        <f t="shared" si="34"/>
        <v>9</v>
      </c>
      <c r="D274" s="57" t="s">
        <v>346</v>
      </c>
      <c r="E274" s="57" t="s">
        <v>346</v>
      </c>
      <c r="F274" s="57" t="s">
        <v>346</v>
      </c>
      <c r="G274" s="57">
        <v>146</v>
      </c>
      <c r="H274" s="57">
        <v>5418</v>
      </c>
      <c r="I274" s="57">
        <v>3882</v>
      </c>
      <c r="J274" s="57">
        <v>4930</v>
      </c>
      <c r="K274" s="57" t="s">
        <v>346</v>
      </c>
      <c r="L274" s="57" t="s">
        <v>346</v>
      </c>
      <c r="M274" s="57">
        <v>4293</v>
      </c>
      <c r="N274" s="57">
        <v>0</v>
      </c>
      <c r="O274" s="57"/>
      <c r="P274" s="57" t="s">
        <v>346</v>
      </c>
      <c r="Q274" s="57" t="s">
        <v>346</v>
      </c>
      <c r="R274" s="57">
        <v>4930</v>
      </c>
      <c r="Y274" s="68">
        <f t="shared" si="35"/>
        <v>4743.333333333333</v>
      </c>
      <c r="Z274" s="72">
        <f t="shared" si="32"/>
        <v>3.8891775708150412E-3</v>
      </c>
      <c r="AA274" s="71">
        <f t="shared" si="36"/>
        <v>4.3143724538908896E-3</v>
      </c>
      <c r="AB274" s="72">
        <f t="shared" si="37"/>
        <v>3.0048229202740022E-2</v>
      </c>
      <c r="AC274" s="68">
        <f t="shared" si="38"/>
        <v>157857.33333333334</v>
      </c>
      <c r="AD274" s="72">
        <f t="shared" si="39"/>
        <v>0.12943117361672671</v>
      </c>
    </row>
    <row r="275" spans="1:30" x14ac:dyDescent="0.25">
      <c r="A275" s="60">
        <v>41911</v>
      </c>
      <c r="B275">
        <f t="shared" si="33"/>
        <v>2014</v>
      </c>
      <c r="C275">
        <f t="shared" si="34"/>
        <v>9</v>
      </c>
      <c r="D275" s="57" t="s">
        <v>346</v>
      </c>
      <c r="E275" s="57" t="s">
        <v>346</v>
      </c>
      <c r="F275" s="57" t="s">
        <v>346</v>
      </c>
      <c r="G275" s="57">
        <v>117</v>
      </c>
      <c r="H275" s="57">
        <v>7234</v>
      </c>
      <c r="I275" s="57">
        <v>4959</v>
      </c>
      <c r="J275" s="57">
        <v>6141</v>
      </c>
      <c r="K275" s="57" t="s">
        <v>346</v>
      </c>
      <c r="L275" s="57" t="s">
        <v>346</v>
      </c>
      <c r="M275" s="57">
        <v>2828</v>
      </c>
      <c r="N275" s="57">
        <v>0</v>
      </c>
      <c r="O275" s="57"/>
      <c r="P275" s="57" t="s">
        <v>346</v>
      </c>
      <c r="Q275" s="57" t="s">
        <v>346</v>
      </c>
      <c r="R275" s="57">
        <v>6141</v>
      </c>
      <c r="Y275" s="68">
        <f t="shared" si="35"/>
        <v>6111.333333333333</v>
      </c>
      <c r="Z275" s="72">
        <f t="shared" si="32"/>
        <v>5.0108349672047066E-3</v>
      </c>
      <c r="AA275" s="71">
        <f t="shared" si="36"/>
        <v>4.3143724538908896E-3</v>
      </c>
      <c r="AB275" s="72">
        <f t="shared" si="37"/>
        <v>3.8714282094380575E-2</v>
      </c>
      <c r="AC275" s="68">
        <f t="shared" si="38"/>
        <v>157857.33333333334</v>
      </c>
      <c r="AD275" s="72">
        <f t="shared" si="39"/>
        <v>0.12943117361672671</v>
      </c>
    </row>
    <row r="276" spans="1:30" x14ac:dyDescent="0.25">
      <c r="A276" s="60">
        <v>41912</v>
      </c>
      <c r="B276">
        <f t="shared" si="33"/>
        <v>2014</v>
      </c>
      <c r="C276">
        <f t="shared" si="34"/>
        <v>9</v>
      </c>
      <c r="D276" s="57" t="s">
        <v>346</v>
      </c>
      <c r="E276" s="57" t="s">
        <v>346</v>
      </c>
      <c r="F276" s="57" t="s">
        <v>346</v>
      </c>
      <c r="G276" s="57">
        <v>119</v>
      </c>
      <c r="H276" s="57">
        <v>7147</v>
      </c>
      <c r="I276" s="57">
        <v>4809</v>
      </c>
      <c r="J276" s="57">
        <v>6107</v>
      </c>
      <c r="K276" s="57" t="s">
        <v>346</v>
      </c>
      <c r="L276" s="57" t="s">
        <v>346</v>
      </c>
      <c r="M276" s="57">
        <v>2792</v>
      </c>
      <c r="N276" s="57">
        <v>0</v>
      </c>
      <c r="O276" s="57"/>
      <c r="P276" s="57" t="s">
        <v>346</v>
      </c>
      <c r="Q276" s="57" t="s">
        <v>346</v>
      </c>
      <c r="R276" s="57">
        <v>6107</v>
      </c>
      <c r="Y276" s="68">
        <f t="shared" si="35"/>
        <v>6021</v>
      </c>
      <c r="Z276" s="72">
        <f t="shared" si="32"/>
        <v>4.9367684091097749E-3</v>
      </c>
      <c r="AA276" s="71">
        <f t="shared" si="36"/>
        <v>4.3143724538908896E-3</v>
      </c>
      <c r="AB276" s="72">
        <f t="shared" si="37"/>
        <v>3.8142035424391645E-2</v>
      </c>
      <c r="AC276" s="68">
        <f t="shared" si="38"/>
        <v>157857.33333333334</v>
      </c>
      <c r="AD276" s="72">
        <f t="shared" si="39"/>
        <v>0.12943117361672671</v>
      </c>
    </row>
    <row r="277" spans="1:30" x14ac:dyDescent="0.25">
      <c r="A277" s="60">
        <v>41913</v>
      </c>
      <c r="B277">
        <f t="shared" si="33"/>
        <v>2014</v>
      </c>
      <c r="C277">
        <f t="shared" si="34"/>
        <v>10</v>
      </c>
      <c r="D277" s="57" t="s">
        <v>346</v>
      </c>
      <c r="E277" s="57" t="s">
        <v>346</v>
      </c>
      <c r="F277" s="57" t="s">
        <v>346</v>
      </c>
      <c r="G277" s="57">
        <v>75</v>
      </c>
      <c r="H277" s="57">
        <v>5194</v>
      </c>
      <c r="I277" s="57">
        <v>3608</v>
      </c>
      <c r="J277" s="57">
        <v>4230</v>
      </c>
      <c r="K277" s="57" t="s">
        <v>346</v>
      </c>
      <c r="L277" s="57" t="s">
        <v>346</v>
      </c>
      <c r="M277" s="57">
        <v>2077</v>
      </c>
      <c r="N277" s="57">
        <v>0</v>
      </c>
      <c r="O277" s="57"/>
      <c r="P277" s="57" t="s">
        <v>346</v>
      </c>
      <c r="Q277" s="57" t="s">
        <v>346</v>
      </c>
      <c r="R277" s="57">
        <v>4230</v>
      </c>
      <c r="Y277" s="68">
        <f t="shared" si="35"/>
        <v>4344</v>
      </c>
      <c r="Z277" s="72">
        <f t="shared" si="32"/>
        <v>3.5617541885356024E-3</v>
      </c>
      <c r="AA277" s="71">
        <f t="shared" si="36"/>
        <v>3.6483047659451899E-3</v>
      </c>
      <c r="AB277" s="72">
        <f t="shared" si="37"/>
        <v>3.1492790151978325E-2</v>
      </c>
      <c r="AC277" s="68">
        <f t="shared" si="38"/>
        <v>137936.33333333334</v>
      </c>
      <c r="AD277" s="72">
        <f t="shared" si="39"/>
        <v>0.11309744774430089</v>
      </c>
    </row>
    <row r="278" spans="1:30" x14ac:dyDescent="0.25">
      <c r="A278" s="60">
        <v>41914</v>
      </c>
      <c r="B278">
        <f t="shared" si="33"/>
        <v>2014</v>
      </c>
      <c r="C278">
        <f t="shared" si="34"/>
        <v>10</v>
      </c>
      <c r="D278" s="57" t="s">
        <v>346</v>
      </c>
      <c r="E278" s="57" t="s">
        <v>346</v>
      </c>
      <c r="F278" s="57" t="s">
        <v>346</v>
      </c>
      <c r="G278" s="57">
        <v>120</v>
      </c>
      <c r="H278" s="57">
        <v>6685</v>
      </c>
      <c r="I278" s="57">
        <v>4740</v>
      </c>
      <c r="J278" s="57">
        <v>5708</v>
      </c>
      <c r="K278" s="57" t="s">
        <v>346</v>
      </c>
      <c r="L278" s="57" t="s">
        <v>346</v>
      </c>
      <c r="M278" s="57">
        <v>2758</v>
      </c>
      <c r="N278" s="57">
        <v>0</v>
      </c>
      <c r="O278" s="57"/>
      <c r="P278" s="57" t="s">
        <v>346</v>
      </c>
      <c r="Q278" s="57" t="s">
        <v>346</v>
      </c>
      <c r="R278" s="57">
        <v>5708</v>
      </c>
      <c r="Y278" s="68">
        <f t="shared" si="35"/>
        <v>5711</v>
      </c>
      <c r="Z278" s="72">
        <f t="shared" si="32"/>
        <v>4.6825916599279064E-3</v>
      </c>
      <c r="AA278" s="71">
        <f t="shared" si="36"/>
        <v>3.6483047659451899E-3</v>
      </c>
      <c r="AB278" s="72">
        <f t="shared" si="37"/>
        <v>4.1403159428625283E-2</v>
      </c>
      <c r="AC278" s="68">
        <f t="shared" si="38"/>
        <v>137936.33333333334</v>
      </c>
      <c r="AD278" s="72">
        <f t="shared" si="39"/>
        <v>0.11309744774430089</v>
      </c>
    </row>
    <row r="279" spans="1:30" x14ac:dyDescent="0.25">
      <c r="A279" s="60">
        <v>41915</v>
      </c>
      <c r="B279">
        <f t="shared" si="33"/>
        <v>2014</v>
      </c>
      <c r="C279">
        <f t="shared" si="34"/>
        <v>10</v>
      </c>
      <c r="D279" s="57" t="s">
        <v>346</v>
      </c>
      <c r="E279" s="57" t="s">
        <v>346</v>
      </c>
      <c r="F279" s="57" t="s">
        <v>346</v>
      </c>
      <c r="G279" s="57">
        <v>127</v>
      </c>
      <c r="H279" s="57">
        <v>7103</v>
      </c>
      <c r="I279" s="57">
        <v>4810</v>
      </c>
      <c r="J279" s="57">
        <v>5797</v>
      </c>
      <c r="K279" s="57" t="s">
        <v>346</v>
      </c>
      <c r="L279" s="57" t="s">
        <v>346</v>
      </c>
      <c r="M279" s="57">
        <v>2781</v>
      </c>
      <c r="N279" s="57">
        <v>0</v>
      </c>
      <c r="O279" s="57"/>
      <c r="P279" s="57" t="s">
        <v>346</v>
      </c>
      <c r="Q279" s="57" t="s">
        <v>346</v>
      </c>
      <c r="R279" s="57">
        <v>5797</v>
      </c>
      <c r="Y279" s="68">
        <f t="shared" si="35"/>
        <v>5903.333333333333</v>
      </c>
      <c r="Z279" s="72">
        <f t="shared" si="32"/>
        <v>4.8402905677536459E-3</v>
      </c>
      <c r="AA279" s="71">
        <f t="shared" si="36"/>
        <v>3.6483047659451899E-3</v>
      </c>
      <c r="AB279" s="72">
        <f t="shared" si="37"/>
        <v>4.2797522528509525E-2</v>
      </c>
      <c r="AC279" s="68">
        <f t="shared" si="38"/>
        <v>137936.33333333334</v>
      </c>
      <c r="AD279" s="72">
        <f t="shared" si="39"/>
        <v>0.11309744774430089</v>
      </c>
    </row>
    <row r="280" spans="1:30" x14ac:dyDescent="0.25">
      <c r="A280" s="60">
        <v>41916</v>
      </c>
      <c r="B280">
        <f t="shared" si="33"/>
        <v>2014</v>
      </c>
      <c r="C280">
        <f t="shared" si="34"/>
        <v>10</v>
      </c>
      <c r="D280" s="57" t="s">
        <v>346</v>
      </c>
      <c r="E280" s="57" t="s">
        <v>346</v>
      </c>
      <c r="F280" s="57" t="s">
        <v>346</v>
      </c>
      <c r="G280" s="57">
        <v>56</v>
      </c>
      <c r="H280" s="57">
        <v>2324</v>
      </c>
      <c r="I280" s="57">
        <v>1658</v>
      </c>
      <c r="J280" s="57">
        <v>1457</v>
      </c>
      <c r="K280" s="57" t="s">
        <v>346</v>
      </c>
      <c r="L280" s="57" t="s">
        <v>346</v>
      </c>
      <c r="M280" s="57">
        <v>1273</v>
      </c>
      <c r="N280" s="57">
        <v>0</v>
      </c>
      <c r="O280" s="57"/>
      <c r="P280" s="57" t="s">
        <v>346</v>
      </c>
      <c r="Q280" s="57" t="s">
        <v>346</v>
      </c>
      <c r="R280" s="57">
        <v>1457</v>
      </c>
      <c r="Y280" s="68">
        <f t="shared" si="35"/>
        <v>1813</v>
      </c>
      <c r="Z280" s="72">
        <f t="shared" si="32"/>
        <v>1.4865240202152502E-3</v>
      </c>
      <c r="AA280" s="71">
        <f t="shared" si="36"/>
        <v>3.6483047659451899E-3</v>
      </c>
      <c r="AB280" s="72">
        <f t="shared" si="37"/>
        <v>1.3143745061127234E-2</v>
      </c>
      <c r="AC280" s="68">
        <f t="shared" si="38"/>
        <v>137936.33333333334</v>
      </c>
      <c r="AD280" s="72">
        <f t="shared" si="39"/>
        <v>0.11309744774430089</v>
      </c>
    </row>
    <row r="281" spans="1:30" x14ac:dyDescent="0.25">
      <c r="A281" s="60">
        <v>41917</v>
      </c>
      <c r="B281">
        <f t="shared" si="33"/>
        <v>2014</v>
      </c>
      <c r="C281">
        <f t="shared" si="34"/>
        <v>10</v>
      </c>
      <c r="D281" s="57" t="s">
        <v>346</v>
      </c>
      <c r="E281" s="57" t="s">
        <v>346</v>
      </c>
      <c r="F281" s="57" t="s">
        <v>346</v>
      </c>
      <c r="G281" s="57">
        <v>127</v>
      </c>
      <c r="H281" s="57">
        <v>4692</v>
      </c>
      <c r="I281" s="57">
        <v>3231</v>
      </c>
      <c r="J281" s="57">
        <v>3962</v>
      </c>
      <c r="K281" s="57" t="s">
        <v>346</v>
      </c>
      <c r="L281" s="57" t="s">
        <v>346</v>
      </c>
      <c r="M281" s="57">
        <v>3229</v>
      </c>
      <c r="N281" s="57">
        <v>0</v>
      </c>
      <c r="O281" s="57"/>
      <c r="P281" s="57" t="s">
        <v>346</v>
      </c>
      <c r="Q281" s="57" t="s">
        <v>346</v>
      </c>
      <c r="R281" s="57">
        <v>3962</v>
      </c>
      <c r="Y281" s="68">
        <f t="shared" si="35"/>
        <v>3961.6666666666665</v>
      </c>
      <c r="Z281" s="72">
        <f t="shared" si="32"/>
        <v>3.2482695312112978E-3</v>
      </c>
      <c r="AA281" s="71">
        <f t="shared" si="36"/>
        <v>3.6483047659451899E-3</v>
      </c>
      <c r="AB281" s="72">
        <f t="shared" si="37"/>
        <v>2.8720979969019522E-2</v>
      </c>
      <c r="AC281" s="68">
        <f t="shared" si="38"/>
        <v>137936.33333333334</v>
      </c>
      <c r="AD281" s="72">
        <f t="shared" si="39"/>
        <v>0.11309744774430089</v>
      </c>
    </row>
    <row r="282" spans="1:30" x14ac:dyDescent="0.25">
      <c r="A282" s="60">
        <v>41918</v>
      </c>
      <c r="B282">
        <f t="shared" si="33"/>
        <v>2014</v>
      </c>
      <c r="C282">
        <f t="shared" si="34"/>
        <v>10</v>
      </c>
      <c r="D282" s="57" t="s">
        <v>346</v>
      </c>
      <c r="E282" s="57" t="s">
        <v>346</v>
      </c>
      <c r="F282" s="57" t="s">
        <v>346</v>
      </c>
      <c r="G282" s="57">
        <v>119</v>
      </c>
      <c r="H282" s="57">
        <v>6761</v>
      </c>
      <c r="I282" s="57">
        <v>4398</v>
      </c>
      <c r="J282" s="57">
        <v>5901</v>
      </c>
      <c r="K282" s="57" t="s">
        <v>346</v>
      </c>
      <c r="L282" s="57" t="s">
        <v>346</v>
      </c>
      <c r="M282" s="57">
        <v>2498</v>
      </c>
      <c r="N282" s="57">
        <v>0</v>
      </c>
      <c r="O282" s="57"/>
      <c r="P282" s="57" t="s">
        <v>346</v>
      </c>
      <c r="Q282" s="57" t="s">
        <v>346</v>
      </c>
      <c r="R282" s="57">
        <v>5901</v>
      </c>
      <c r="Y282" s="68">
        <f t="shared" si="35"/>
        <v>5686.666666666667</v>
      </c>
      <c r="Z282" s="72">
        <f t="shared" si="32"/>
        <v>4.6626401516587923E-3</v>
      </c>
      <c r="AA282" s="71">
        <f t="shared" si="36"/>
        <v>3.6483047659451899E-3</v>
      </c>
      <c r="AB282" s="72">
        <f t="shared" si="37"/>
        <v>4.1226749539038543E-2</v>
      </c>
      <c r="AC282" s="68">
        <f t="shared" si="38"/>
        <v>137936.33333333334</v>
      </c>
      <c r="AD282" s="72">
        <f t="shared" si="39"/>
        <v>0.11309744774430089</v>
      </c>
    </row>
    <row r="283" spans="1:30" x14ac:dyDescent="0.25">
      <c r="A283" s="60">
        <v>41919</v>
      </c>
      <c r="B283">
        <f t="shared" si="33"/>
        <v>2014</v>
      </c>
      <c r="C283">
        <f t="shared" si="34"/>
        <v>10</v>
      </c>
      <c r="D283" s="57" t="s">
        <v>346</v>
      </c>
      <c r="E283" s="57" t="s">
        <v>346</v>
      </c>
      <c r="F283" s="57" t="s">
        <v>346</v>
      </c>
      <c r="G283" s="57">
        <v>112</v>
      </c>
      <c r="H283" s="57">
        <v>7055</v>
      </c>
      <c r="I283" s="57">
        <v>4693</v>
      </c>
      <c r="J283" s="57">
        <v>5969</v>
      </c>
      <c r="K283" s="57" t="s">
        <v>346</v>
      </c>
      <c r="L283" s="57" t="s">
        <v>346</v>
      </c>
      <c r="M283" s="57">
        <v>2568</v>
      </c>
      <c r="N283" s="57">
        <v>0</v>
      </c>
      <c r="O283" s="57"/>
      <c r="P283" s="57" t="s">
        <v>346</v>
      </c>
      <c r="Q283" s="57" t="s">
        <v>346</v>
      </c>
      <c r="R283" s="57">
        <v>5969</v>
      </c>
      <c r="Y283" s="68">
        <f t="shared" si="35"/>
        <v>5905.666666666667</v>
      </c>
      <c r="Z283" s="72">
        <f t="shared" si="32"/>
        <v>4.842203726080822E-3</v>
      </c>
      <c r="AA283" s="71">
        <f t="shared" si="36"/>
        <v>3.6483047659451899E-3</v>
      </c>
      <c r="AB283" s="72">
        <f t="shared" si="37"/>
        <v>4.2814438545319217E-2</v>
      </c>
      <c r="AC283" s="68">
        <f t="shared" si="38"/>
        <v>137936.33333333334</v>
      </c>
      <c r="AD283" s="72">
        <f t="shared" si="39"/>
        <v>0.11309744774430089</v>
      </c>
    </row>
    <row r="284" spans="1:30" x14ac:dyDescent="0.25">
      <c r="A284" s="60">
        <v>41920</v>
      </c>
      <c r="B284">
        <f t="shared" si="33"/>
        <v>2014</v>
      </c>
      <c r="C284">
        <f t="shared" si="34"/>
        <v>10</v>
      </c>
      <c r="D284" s="57" t="s">
        <v>346</v>
      </c>
      <c r="E284" s="57" t="s">
        <v>346</v>
      </c>
      <c r="F284" s="57" t="s">
        <v>346</v>
      </c>
      <c r="G284" s="57">
        <v>90</v>
      </c>
      <c r="H284" s="57">
        <v>7357</v>
      </c>
      <c r="I284" s="57">
        <v>4873</v>
      </c>
      <c r="J284" s="57">
        <v>6227</v>
      </c>
      <c r="K284" s="57" t="s">
        <v>346</v>
      </c>
      <c r="L284" s="57" t="s">
        <v>346</v>
      </c>
      <c r="M284" s="57">
        <v>2706</v>
      </c>
      <c r="N284" s="57">
        <v>0</v>
      </c>
      <c r="O284" s="57"/>
      <c r="P284" s="57" t="s">
        <v>346</v>
      </c>
      <c r="Q284" s="57" t="s">
        <v>346</v>
      </c>
      <c r="R284" s="57">
        <v>6227</v>
      </c>
      <c r="Y284" s="68">
        <f t="shared" si="35"/>
        <v>6152.333333333333</v>
      </c>
      <c r="Z284" s="72">
        <f t="shared" si="32"/>
        <v>5.0444518920965018E-3</v>
      </c>
      <c r="AA284" s="71">
        <f t="shared" si="36"/>
        <v>3.6483047659451899E-3</v>
      </c>
      <c r="AB284" s="72">
        <f t="shared" si="37"/>
        <v>4.4602703179486183E-2</v>
      </c>
      <c r="AC284" s="68">
        <f t="shared" si="38"/>
        <v>137936.33333333334</v>
      </c>
      <c r="AD284" s="72">
        <f t="shared" si="39"/>
        <v>0.11309744774430089</v>
      </c>
    </row>
    <row r="285" spans="1:30" x14ac:dyDescent="0.25">
      <c r="A285" s="60">
        <v>41921</v>
      </c>
      <c r="B285">
        <f t="shared" si="33"/>
        <v>2014</v>
      </c>
      <c r="C285">
        <f t="shared" si="34"/>
        <v>10</v>
      </c>
      <c r="D285" s="57" t="s">
        <v>346</v>
      </c>
      <c r="E285" s="57" t="s">
        <v>346</v>
      </c>
      <c r="F285" s="57" t="s">
        <v>346</v>
      </c>
      <c r="G285" s="57">
        <v>118</v>
      </c>
      <c r="H285" s="57">
        <v>6965</v>
      </c>
      <c r="I285" s="57">
        <v>4836</v>
      </c>
      <c r="J285" s="57">
        <v>5963</v>
      </c>
      <c r="K285" s="57" t="s">
        <v>346</v>
      </c>
      <c r="L285" s="57" t="s">
        <v>346</v>
      </c>
      <c r="M285" s="57">
        <v>2557</v>
      </c>
      <c r="N285" s="57">
        <v>0</v>
      </c>
      <c r="O285" s="57"/>
      <c r="P285" s="57" t="s">
        <v>346</v>
      </c>
      <c r="Q285" s="57" t="s">
        <v>346</v>
      </c>
      <c r="R285" s="57">
        <v>5963</v>
      </c>
      <c r="Y285" s="68">
        <f t="shared" si="35"/>
        <v>5921.333333333333</v>
      </c>
      <c r="Z285" s="72">
        <f t="shared" si="32"/>
        <v>4.8550492177061415E-3</v>
      </c>
      <c r="AA285" s="71">
        <f t="shared" si="36"/>
        <v>3.6483047659451899E-3</v>
      </c>
      <c r="AB285" s="72">
        <f t="shared" si="37"/>
        <v>4.2928017515327113E-2</v>
      </c>
      <c r="AC285" s="68">
        <f t="shared" si="38"/>
        <v>137936.33333333334</v>
      </c>
      <c r="AD285" s="72">
        <f t="shared" si="39"/>
        <v>0.11309744774430089</v>
      </c>
    </row>
    <row r="286" spans="1:30" x14ac:dyDescent="0.25">
      <c r="A286" s="60">
        <v>41922</v>
      </c>
      <c r="B286">
        <f t="shared" si="33"/>
        <v>2014</v>
      </c>
      <c r="C286">
        <f t="shared" si="34"/>
        <v>10</v>
      </c>
      <c r="D286" s="57" t="s">
        <v>346</v>
      </c>
      <c r="E286" s="57" t="s">
        <v>346</v>
      </c>
      <c r="F286" s="57" t="s">
        <v>346</v>
      </c>
      <c r="G286" s="57">
        <v>153</v>
      </c>
      <c r="H286" s="57">
        <v>5960</v>
      </c>
      <c r="I286" s="57">
        <v>4221</v>
      </c>
      <c r="J286" s="57">
        <v>4921</v>
      </c>
      <c r="K286" s="57" t="s">
        <v>346</v>
      </c>
      <c r="L286" s="57" t="s">
        <v>346</v>
      </c>
      <c r="M286" s="57">
        <v>2347</v>
      </c>
      <c r="N286" s="57">
        <v>0</v>
      </c>
      <c r="O286" s="57"/>
      <c r="P286" s="57" t="s">
        <v>346</v>
      </c>
      <c r="Q286" s="57" t="s">
        <v>346</v>
      </c>
      <c r="R286" s="57">
        <v>4921</v>
      </c>
      <c r="Y286" s="68">
        <f t="shared" si="35"/>
        <v>5034</v>
      </c>
      <c r="Z286" s="72">
        <f t="shared" si="32"/>
        <v>4.1275024367146002E-3</v>
      </c>
      <c r="AA286" s="71">
        <f t="shared" si="36"/>
        <v>3.6483047659451899E-3</v>
      </c>
      <c r="AB286" s="72">
        <f t="shared" si="37"/>
        <v>3.649509797998593E-2</v>
      </c>
      <c r="AC286" s="68">
        <f t="shared" si="38"/>
        <v>137936.33333333334</v>
      </c>
      <c r="AD286" s="72">
        <f t="shared" si="39"/>
        <v>0.11309744774430089</v>
      </c>
    </row>
    <row r="287" spans="1:30" x14ac:dyDescent="0.25">
      <c r="A287" s="60">
        <v>41923</v>
      </c>
      <c r="B287">
        <f t="shared" si="33"/>
        <v>2014</v>
      </c>
      <c r="C287">
        <f t="shared" si="34"/>
        <v>10</v>
      </c>
      <c r="D287" s="57" t="s">
        <v>346</v>
      </c>
      <c r="E287" s="57" t="s">
        <v>346</v>
      </c>
      <c r="F287" s="57" t="s">
        <v>346</v>
      </c>
      <c r="G287" s="57">
        <v>68</v>
      </c>
      <c r="H287" s="57">
        <v>2337</v>
      </c>
      <c r="I287" s="57">
        <v>1668</v>
      </c>
      <c r="J287" s="57">
        <v>1358</v>
      </c>
      <c r="K287" s="57" t="s">
        <v>346</v>
      </c>
      <c r="L287" s="57" t="s">
        <v>346</v>
      </c>
      <c r="M287" s="57">
        <v>1163</v>
      </c>
      <c r="N287" s="57">
        <v>0</v>
      </c>
      <c r="O287" s="57"/>
      <c r="P287" s="57" t="s">
        <v>346</v>
      </c>
      <c r="Q287" s="57" t="s">
        <v>346</v>
      </c>
      <c r="R287" s="57">
        <v>1358</v>
      </c>
      <c r="Y287" s="68">
        <f t="shared" si="35"/>
        <v>1787.6666666666667</v>
      </c>
      <c r="Z287" s="72">
        <f t="shared" si="32"/>
        <v>1.465752586948775E-3</v>
      </c>
      <c r="AA287" s="71">
        <f t="shared" si="36"/>
        <v>3.6483047659451899E-3</v>
      </c>
      <c r="AB287" s="72">
        <f t="shared" si="37"/>
        <v>1.2960085450050627E-2</v>
      </c>
      <c r="AC287" s="68">
        <f t="shared" si="38"/>
        <v>137936.33333333334</v>
      </c>
      <c r="AD287" s="72">
        <f t="shared" si="39"/>
        <v>0.11309744774430089</v>
      </c>
    </row>
    <row r="288" spans="1:30" x14ac:dyDescent="0.25">
      <c r="A288" s="60">
        <v>41924</v>
      </c>
      <c r="B288">
        <f t="shared" si="33"/>
        <v>2014</v>
      </c>
      <c r="C288">
        <f t="shared" si="34"/>
        <v>10</v>
      </c>
      <c r="D288" s="57" t="s">
        <v>346</v>
      </c>
      <c r="E288" s="57" t="s">
        <v>346</v>
      </c>
      <c r="F288" s="57" t="s">
        <v>346</v>
      </c>
      <c r="G288" s="57">
        <v>112</v>
      </c>
      <c r="H288" s="57">
        <v>4582</v>
      </c>
      <c r="I288" s="57">
        <v>3107</v>
      </c>
      <c r="J288" s="57">
        <v>3575</v>
      </c>
      <c r="K288" s="57" t="s">
        <v>346</v>
      </c>
      <c r="L288" s="57" t="s">
        <v>346</v>
      </c>
      <c r="M288" s="57">
        <v>2947</v>
      </c>
      <c r="N288" s="57">
        <v>0</v>
      </c>
      <c r="O288" s="57"/>
      <c r="P288" s="57" t="s">
        <v>346</v>
      </c>
      <c r="Q288" s="57" t="s">
        <v>346</v>
      </c>
      <c r="R288" s="57">
        <v>3575</v>
      </c>
      <c r="Y288" s="68">
        <f t="shared" si="35"/>
        <v>3754.6666666666665</v>
      </c>
      <c r="Z288" s="72">
        <f t="shared" si="32"/>
        <v>3.0785450567575984E-3</v>
      </c>
      <c r="AA288" s="71">
        <f t="shared" si="36"/>
        <v>3.6483047659451899E-3</v>
      </c>
      <c r="AB288" s="72">
        <f t="shared" si="37"/>
        <v>2.7220287620617237E-2</v>
      </c>
      <c r="AC288" s="68">
        <f t="shared" si="38"/>
        <v>137936.33333333334</v>
      </c>
      <c r="AD288" s="72">
        <f t="shared" si="39"/>
        <v>0.11309744774430089</v>
      </c>
    </row>
    <row r="289" spans="1:30" x14ac:dyDescent="0.25">
      <c r="A289" s="60">
        <v>41925</v>
      </c>
      <c r="B289">
        <f t="shared" si="33"/>
        <v>2014</v>
      </c>
      <c r="C289">
        <f t="shared" si="34"/>
        <v>10</v>
      </c>
      <c r="D289" s="57" t="s">
        <v>346</v>
      </c>
      <c r="E289" s="57" t="s">
        <v>346</v>
      </c>
      <c r="F289" s="57" t="s">
        <v>346</v>
      </c>
      <c r="G289" s="57">
        <v>91</v>
      </c>
      <c r="H289" s="57">
        <v>4967</v>
      </c>
      <c r="I289" s="57">
        <v>3358</v>
      </c>
      <c r="J289" s="57">
        <v>4030</v>
      </c>
      <c r="K289" s="57" t="s">
        <v>346</v>
      </c>
      <c r="L289" s="57" t="s">
        <v>346</v>
      </c>
      <c r="M289" s="57">
        <v>1892</v>
      </c>
      <c r="N289" s="57">
        <v>0</v>
      </c>
      <c r="O289" s="57"/>
      <c r="P289" s="57" t="s">
        <v>346</v>
      </c>
      <c r="Q289" s="57" t="s">
        <v>346</v>
      </c>
      <c r="R289" s="57">
        <v>4030</v>
      </c>
      <c r="Y289" s="68">
        <f t="shared" si="35"/>
        <v>4118.333333333333</v>
      </c>
      <c r="Z289" s="72">
        <f t="shared" si="32"/>
        <v>3.3767244474645001E-3</v>
      </c>
      <c r="AA289" s="71">
        <f t="shared" si="36"/>
        <v>3.6483047659451899E-3</v>
      </c>
      <c r="AB289" s="72">
        <f t="shared" si="37"/>
        <v>2.9856769669098542E-2</v>
      </c>
      <c r="AC289" s="68">
        <f t="shared" si="38"/>
        <v>137936.33333333334</v>
      </c>
      <c r="AD289" s="72">
        <f t="shared" si="39"/>
        <v>0.11309744774430089</v>
      </c>
    </row>
    <row r="290" spans="1:30" x14ac:dyDescent="0.25">
      <c r="A290" s="60">
        <v>41926</v>
      </c>
      <c r="B290">
        <f t="shared" si="33"/>
        <v>2014</v>
      </c>
      <c r="C290">
        <f t="shared" si="34"/>
        <v>10</v>
      </c>
      <c r="D290" s="57" t="s">
        <v>346</v>
      </c>
      <c r="E290" s="57" t="s">
        <v>346</v>
      </c>
      <c r="F290" s="57" t="s">
        <v>346</v>
      </c>
      <c r="G290" s="57">
        <v>107</v>
      </c>
      <c r="H290" s="57">
        <v>6928</v>
      </c>
      <c r="I290" s="57">
        <v>4854</v>
      </c>
      <c r="J290" s="57">
        <v>6239</v>
      </c>
      <c r="K290" s="57" t="s">
        <v>346</v>
      </c>
      <c r="L290" s="57" t="s">
        <v>346</v>
      </c>
      <c r="M290" s="57">
        <v>2749</v>
      </c>
      <c r="N290" s="57">
        <v>0</v>
      </c>
      <c r="O290" s="57"/>
      <c r="P290" s="57" t="s">
        <v>346</v>
      </c>
      <c r="Q290" s="57" t="s">
        <v>346</v>
      </c>
      <c r="R290" s="57">
        <v>6239</v>
      </c>
      <c r="Y290" s="68">
        <f t="shared" si="35"/>
        <v>6007</v>
      </c>
      <c r="Z290" s="72">
        <f t="shared" si="32"/>
        <v>4.9252894591467226E-3</v>
      </c>
      <c r="AA290" s="71">
        <f t="shared" si="36"/>
        <v>3.6483047659451899E-3</v>
      </c>
      <c r="AB290" s="72">
        <f t="shared" si="37"/>
        <v>4.3549076989625644E-2</v>
      </c>
      <c r="AC290" s="68">
        <f t="shared" si="38"/>
        <v>137936.33333333334</v>
      </c>
      <c r="AD290" s="72">
        <f t="shared" si="39"/>
        <v>0.11309744774430089</v>
      </c>
    </row>
    <row r="291" spans="1:30" x14ac:dyDescent="0.25">
      <c r="A291" s="60">
        <v>41927</v>
      </c>
      <c r="B291">
        <f t="shared" si="33"/>
        <v>2014</v>
      </c>
      <c r="C291">
        <f t="shared" si="34"/>
        <v>10</v>
      </c>
      <c r="D291" s="57" t="s">
        <v>346</v>
      </c>
      <c r="E291" s="57" t="s">
        <v>346</v>
      </c>
      <c r="F291" s="57" t="s">
        <v>346</v>
      </c>
      <c r="G291" s="57">
        <v>80</v>
      </c>
      <c r="H291" s="57">
        <v>5478</v>
      </c>
      <c r="I291" s="57">
        <v>3759</v>
      </c>
      <c r="J291" s="57">
        <v>4484</v>
      </c>
      <c r="K291" s="57" t="s">
        <v>346</v>
      </c>
      <c r="L291" s="57" t="s">
        <v>346</v>
      </c>
      <c r="M291" s="57">
        <v>1966</v>
      </c>
      <c r="N291" s="57">
        <v>0</v>
      </c>
      <c r="O291" s="57"/>
      <c r="P291" s="57" t="s">
        <v>346</v>
      </c>
      <c r="Q291" s="57" t="s">
        <v>346</v>
      </c>
      <c r="R291" s="57">
        <v>4484</v>
      </c>
      <c r="Y291" s="68">
        <f t="shared" si="35"/>
        <v>4573.666666666667</v>
      </c>
      <c r="Z291" s="72">
        <f t="shared" si="32"/>
        <v>3.7500636295961483E-3</v>
      </c>
      <c r="AA291" s="71">
        <f t="shared" si="36"/>
        <v>3.6483047659451899E-3</v>
      </c>
      <c r="AB291" s="72">
        <f t="shared" si="37"/>
        <v>3.3157809520817573E-2</v>
      </c>
      <c r="AC291" s="68">
        <f t="shared" si="38"/>
        <v>137936.33333333334</v>
      </c>
      <c r="AD291" s="72">
        <f t="shared" si="39"/>
        <v>0.11309744774430089</v>
      </c>
    </row>
    <row r="292" spans="1:30" x14ac:dyDescent="0.25">
      <c r="A292" s="60">
        <v>41928</v>
      </c>
      <c r="B292">
        <f t="shared" si="33"/>
        <v>2014</v>
      </c>
      <c r="C292">
        <f t="shared" si="34"/>
        <v>10</v>
      </c>
      <c r="D292" s="57" t="s">
        <v>346</v>
      </c>
      <c r="E292" s="57" t="s">
        <v>346</v>
      </c>
      <c r="F292" s="57" t="s">
        <v>346</v>
      </c>
      <c r="G292" s="57">
        <v>86</v>
      </c>
      <c r="H292" s="57">
        <v>4170</v>
      </c>
      <c r="I292" s="57">
        <v>2862</v>
      </c>
      <c r="J292" s="57">
        <v>3231</v>
      </c>
      <c r="K292" s="57" t="s">
        <v>346</v>
      </c>
      <c r="L292" s="57" t="s">
        <v>346</v>
      </c>
      <c r="M292" s="57">
        <v>1558</v>
      </c>
      <c r="N292" s="57">
        <v>0</v>
      </c>
      <c r="O292" s="57"/>
      <c r="P292" s="57" t="s">
        <v>346</v>
      </c>
      <c r="Q292" s="57" t="s">
        <v>346</v>
      </c>
      <c r="R292" s="57">
        <v>3231</v>
      </c>
      <c r="Y292" s="68">
        <f t="shared" si="35"/>
        <v>3421</v>
      </c>
      <c r="Z292" s="72">
        <f t="shared" si="32"/>
        <v>2.804963415971523E-3</v>
      </c>
      <c r="AA292" s="71">
        <f t="shared" si="36"/>
        <v>3.6483047659451899E-3</v>
      </c>
      <c r="AB292" s="72">
        <f t="shared" si="37"/>
        <v>2.4801297216831917E-2</v>
      </c>
      <c r="AC292" s="68">
        <f t="shared" si="38"/>
        <v>137936.33333333334</v>
      </c>
      <c r="AD292" s="72">
        <f t="shared" si="39"/>
        <v>0.11309744774430089</v>
      </c>
    </row>
    <row r="293" spans="1:30" x14ac:dyDescent="0.25">
      <c r="A293" s="60">
        <v>41929</v>
      </c>
      <c r="B293">
        <f t="shared" si="33"/>
        <v>2014</v>
      </c>
      <c r="C293">
        <f t="shared" si="34"/>
        <v>10</v>
      </c>
      <c r="D293" s="57" t="s">
        <v>346</v>
      </c>
      <c r="E293" s="57" t="s">
        <v>346</v>
      </c>
      <c r="F293" s="57" t="s">
        <v>346</v>
      </c>
      <c r="G293" s="57">
        <v>131</v>
      </c>
      <c r="H293" s="57">
        <v>6952</v>
      </c>
      <c r="I293" s="57">
        <v>4702</v>
      </c>
      <c r="J293" s="57">
        <v>5737</v>
      </c>
      <c r="K293" s="57" t="s">
        <v>346</v>
      </c>
      <c r="L293" s="57" t="s">
        <v>346</v>
      </c>
      <c r="M293" s="57">
        <v>2695</v>
      </c>
      <c r="N293" s="57">
        <v>0</v>
      </c>
      <c r="O293" s="57"/>
      <c r="P293" s="57" t="s">
        <v>346</v>
      </c>
      <c r="Q293" s="57" t="s">
        <v>346</v>
      </c>
      <c r="R293" s="57">
        <v>5737</v>
      </c>
      <c r="Y293" s="68">
        <f t="shared" si="35"/>
        <v>5797</v>
      </c>
      <c r="Z293" s="72">
        <f t="shared" si="32"/>
        <v>4.7531052097009412E-3</v>
      </c>
      <c r="AA293" s="71">
        <f t="shared" si="36"/>
        <v>3.6483047659451899E-3</v>
      </c>
      <c r="AB293" s="72">
        <f t="shared" si="37"/>
        <v>4.2026635476753768E-2</v>
      </c>
      <c r="AC293" s="68">
        <f t="shared" si="38"/>
        <v>137936.33333333334</v>
      </c>
      <c r="AD293" s="72">
        <f t="shared" si="39"/>
        <v>0.11309744774430089</v>
      </c>
    </row>
    <row r="294" spans="1:30" x14ac:dyDescent="0.25">
      <c r="A294" s="60">
        <v>41930</v>
      </c>
      <c r="B294">
        <f t="shared" si="33"/>
        <v>2014</v>
      </c>
      <c r="C294">
        <f t="shared" si="34"/>
        <v>10</v>
      </c>
      <c r="D294" s="57" t="s">
        <v>346</v>
      </c>
      <c r="E294" s="57" t="s">
        <v>346</v>
      </c>
      <c r="F294" s="57" t="s">
        <v>346</v>
      </c>
      <c r="G294" s="57">
        <v>127</v>
      </c>
      <c r="H294" s="57">
        <v>5260</v>
      </c>
      <c r="I294" s="57">
        <v>3642</v>
      </c>
      <c r="J294" s="57">
        <v>3808</v>
      </c>
      <c r="K294" s="57" t="s">
        <v>346</v>
      </c>
      <c r="L294" s="57" t="s">
        <v>346</v>
      </c>
      <c r="M294" s="57">
        <v>2799</v>
      </c>
      <c r="N294" s="57">
        <v>0</v>
      </c>
      <c r="O294" s="57"/>
      <c r="P294" s="57" t="s">
        <v>346</v>
      </c>
      <c r="Q294" s="57" t="s">
        <v>346</v>
      </c>
      <c r="R294" s="57">
        <v>3808</v>
      </c>
      <c r="Y294" s="68">
        <f t="shared" si="35"/>
        <v>4236.666666666667</v>
      </c>
      <c r="Z294" s="72">
        <f t="shared" si="32"/>
        <v>3.4737489054855364E-3</v>
      </c>
      <c r="AA294" s="71">
        <f t="shared" si="36"/>
        <v>3.6483047659451899E-3</v>
      </c>
      <c r="AB294" s="72">
        <f t="shared" si="37"/>
        <v>3.0714653378732699E-2</v>
      </c>
      <c r="AC294" s="68">
        <f t="shared" si="38"/>
        <v>137936.33333333334</v>
      </c>
      <c r="AD294" s="72">
        <f t="shared" si="39"/>
        <v>0.11309744774430089</v>
      </c>
    </row>
    <row r="295" spans="1:30" x14ac:dyDescent="0.25">
      <c r="A295" s="60">
        <v>41931</v>
      </c>
      <c r="B295">
        <f t="shared" si="33"/>
        <v>2014</v>
      </c>
      <c r="C295">
        <f t="shared" si="34"/>
        <v>10</v>
      </c>
      <c r="D295" s="57" t="s">
        <v>346</v>
      </c>
      <c r="E295" s="57" t="s">
        <v>346</v>
      </c>
      <c r="F295" s="57" t="s">
        <v>346</v>
      </c>
      <c r="G295" s="57">
        <v>64</v>
      </c>
      <c r="H295" s="57">
        <v>3625</v>
      </c>
      <c r="I295" s="57">
        <v>2539</v>
      </c>
      <c r="J295" s="57">
        <v>2768</v>
      </c>
      <c r="K295" s="57" t="s">
        <v>346</v>
      </c>
      <c r="L295" s="57" t="s">
        <v>346</v>
      </c>
      <c r="M295" s="57">
        <v>2276</v>
      </c>
      <c r="N295" s="57">
        <v>0</v>
      </c>
      <c r="O295" s="57"/>
      <c r="P295" s="57" t="s">
        <v>346</v>
      </c>
      <c r="Q295" s="57" t="s">
        <v>346</v>
      </c>
      <c r="R295" s="57">
        <v>2768</v>
      </c>
      <c r="Y295" s="68">
        <f t="shared" si="35"/>
        <v>2977.3333333333335</v>
      </c>
      <c r="Z295" s="72">
        <f t="shared" si="32"/>
        <v>2.4411900254757519E-3</v>
      </c>
      <c r="AA295" s="71">
        <f t="shared" si="36"/>
        <v>3.6483047659451899E-3</v>
      </c>
      <c r="AB295" s="72">
        <f t="shared" si="37"/>
        <v>2.1584837449161329E-2</v>
      </c>
      <c r="AC295" s="68">
        <f t="shared" si="38"/>
        <v>137936.33333333334</v>
      </c>
      <c r="AD295" s="72">
        <f t="shared" si="39"/>
        <v>0.11309744774430089</v>
      </c>
    </row>
    <row r="296" spans="1:30" x14ac:dyDescent="0.25">
      <c r="A296" s="60">
        <v>41932</v>
      </c>
      <c r="B296">
        <f t="shared" si="33"/>
        <v>2014</v>
      </c>
      <c r="C296">
        <f t="shared" si="34"/>
        <v>10</v>
      </c>
      <c r="D296" s="57" t="s">
        <v>346</v>
      </c>
      <c r="E296" s="57" t="s">
        <v>346</v>
      </c>
      <c r="F296" s="57" t="s">
        <v>346</v>
      </c>
      <c r="G296" s="57">
        <v>97</v>
      </c>
      <c r="H296" s="57">
        <v>5604</v>
      </c>
      <c r="I296" s="57">
        <v>3891</v>
      </c>
      <c r="J296" s="57">
        <v>5062</v>
      </c>
      <c r="K296" s="57" t="s">
        <v>346</v>
      </c>
      <c r="L296" s="57" t="s">
        <v>346</v>
      </c>
      <c r="M296" s="57">
        <v>2075</v>
      </c>
      <c r="N296" s="57">
        <v>0</v>
      </c>
      <c r="O296" s="57"/>
      <c r="P296" s="57" t="s">
        <v>346</v>
      </c>
      <c r="Q296" s="57" t="s">
        <v>346</v>
      </c>
      <c r="R296" s="57">
        <v>5062</v>
      </c>
      <c r="Y296" s="68">
        <f t="shared" si="35"/>
        <v>4852.333333333333</v>
      </c>
      <c r="Z296" s="72">
        <f t="shared" si="32"/>
        <v>3.9785493955273761E-3</v>
      </c>
      <c r="AA296" s="71">
        <f t="shared" si="36"/>
        <v>3.6483047659451899E-3</v>
      </c>
      <c r="AB296" s="72">
        <f t="shared" si="37"/>
        <v>3.5178065242660254E-2</v>
      </c>
      <c r="AC296" s="68">
        <f t="shared" si="38"/>
        <v>137936.33333333334</v>
      </c>
      <c r="AD296" s="72">
        <f t="shared" si="39"/>
        <v>0.11309744774430089</v>
      </c>
    </row>
    <row r="297" spans="1:30" x14ac:dyDescent="0.25">
      <c r="A297" s="60">
        <v>41933</v>
      </c>
      <c r="B297">
        <f t="shared" si="33"/>
        <v>2014</v>
      </c>
      <c r="C297">
        <f t="shared" si="34"/>
        <v>10</v>
      </c>
      <c r="D297" s="57" t="s">
        <v>346</v>
      </c>
      <c r="E297" s="57" t="s">
        <v>346</v>
      </c>
      <c r="F297" s="57" t="s">
        <v>346</v>
      </c>
      <c r="G297" s="57">
        <v>75</v>
      </c>
      <c r="H297" s="57">
        <v>5888</v>
      </c>
      <c r="I297" s="57">
        <v>3906</v>
      </c>
      <c r="J297" s="57">
        <v>5087</v>
      </c>
      <c r="K297" s="57" t="s">
        <v>346</v>
      </c>
      <c r="L297" s="57" t="s">
        <v>346</v>
      </c>
      <c r="M297" s="57">
        <v>2244</v>
      </c>
      <c r="N297" s="57">
        <v>0</v>
      </c>
      <c r="O297" s="57"/>
      <c r="P297" s="57" t="s">
        <v>346</v>
      </c>
      <c r="Q297" s="57" t="s">
        <v>346</v>
      </c>
      <c r="R297" s="57">
        <v>5087</v>
      </c>
      <c r="Y297" s="68">
        <f t="shared" si="35"/>
        <v>4960.333333333333</v>
      </c>
      <c r="Z297" s="72">
        <f t="shared" si="32"/>
        <v>4.0671012952423488E-3</v>
      </c>
      <c r="AA297" s="71">
        <f t="shared" si="36"/>
        <v>3.6483047659451899E-3</v>
      </c>
      <c r="AB297" s="72">
        <f t="shared" si="37"/>
        <v>3.5961035163565795E-2</v>
      </c>
      <c r="AC297" s="68">
        <f t="shared" si="38"/>
        <v>137936.33333333334</v>
      </c>
      <c r="AD297" s="72">
        <f t="shared" si="39"/>
        <v>0.11309744774430089</v>
      </c>
    </row>
    <row r="298" spans="1:30" x14ac:dyDescent="0.25">
      <c r="A298" s="60">
        <v>41934</v>
      </c>
      <c r="B298">
        <f t="shared" si="33"/>
        <v>2014</v>
      </c>
      <c r="C298">
        <f t="shared" si="34"/>
        <v>10</v>
      </c>
      <c r="D298" s="57" t="s">
        <v>346</v>
      </c>
      <c r="E298" s="57" t="s">
        <v>346</v>
      </c>
      <c r="F298" s="57" t="s">
        <v>346</v>
      </c>
      <c r="G298" s="57">
        <v>31</v>
      </c>
      <c r="H298" s="57">
        <v>1728</v>
      </c>
      <c r="I298" s="57">
        <v>1434</v>
      </c>
      <c r="J298" s="57">
        <v>1108</v>
      </c>
      <c r="K298" s="57" t="s">
        <v>346</v>
      </c>
      <c r="L298" s="57" t="s">
        <v>346</v>
      </c>
      <c r="M298" s="57">
        <v>566</v>
      </c>
      <c r="N298" s="57">
        <v>0</v>
      </c>
      <c r="O298" s="57"/>
      <c r="P298" s="57" t="s">
        <v>346</v>
      </c>
      <c r="Q298" s="57" t="s">
        <v>346</v>
      </c>
      <c r="R298" s="57">
        <v>1108</v>
      </c>
      <c r="Y298" s="68">
        <f t="shared" si="35"/>
        <v>1423.3333333333333</v>
      </c>
      <c r="Z298" s="72">
        <f t="shared" si="32"/>
        <v>1.1670265795769661E-3</v>
      </c>
      <c r="AA298" s="71">
        <f t="shared" si="36"/>
        <v>3.6483047659451899E-3</v>
      </c>
      <c r="AB298" s="72">
        <f t="shared" si="37"/>
        <v>1.0318770253909411E-2</v>
      </c>
      <c r="AC298" s="68">
        <f t="shared" si="38"/>
        <v>137936.33333333334</v>
      </c>
      <c r="AD298" s="72">
        <f t="shared" si="39"/>
        <v>0.11309744774430089</v>
      </c>
    </row>
    <row r="299" spans="1:30" x14ac:dyDescent="0.25">
      <c r="A299" s="60">
        <v>41935</v>
      </c>
      <c r="B299">
        <f t="shared" si="33"/>
        <v>2014</v>
      </c>
      <c r="C299">
        <f t="shared" si="34"/>
        <v>10</v>
      </c>
      <c r="D299" s="57" t="s">
        <v>346</v>
      </c>
      <c r="E299" s="57" t="s">
        <v>346</v>
      </c>
      <c r="F299" s="57" t="s">
        <v>346</v>
      </c>
      <c r="G299" s="57">
        <v>38</v>
      </c>
      <c r="H299" s="57">
        <v>1827</v>
      </c>
      <c r="I299" s="57">
        <v>1547</v>
      </c>
      <c r="J299" s="57">
        <v>1432</v>
      </c>
      <c r="K299" s="57" t="s">
        <v>346</v>
      </c>
      <c r="L299" s="57" t="s">
        <v>346</v>
      </c>
      <c r="M299" s="57">
        <v>742</v>
      </c>
      <c r="N299" s="57">
        <v>0</v>
      </c>
      <c r="O299" s="57"/>
      <c r="P299" s="57" t="s">
        <v>346</v>
      </c>
      <c r="Q299" s="57" t="s">
        <v>346</v>
      </c>
      <c r="R299" s="57">
        <v>1432</v>
      </c>
      <c r="Y299" s="68">
        <f t="shared" si="35"/>
        <v>1602</v>
      </c>
      <c r="Z299" s="72">
        <f t="shared" si="32"/>
        <v>1.3135198457721075E-3</v>
      </c>
      <c r="AA299" s="71">
        <f t="shared" si="36"/>
        <v>3.6483047659451899E-3</v>
      </c>
      <c r="AB299" s="72">
        <f t="shared" si="37"/>
        <v>1.1614053826765487E-2</v>
      </c>
      <c r="AC299" s="68">
        <f t="shared" si="38"/>
        <v>137936.33333333334</v>
      </c>
      <c r="AD299" s="72">
        <f t="shared" si="39"/>
        <v>0.11309744774430089</v>
      </c>
    </row>
    <row r="300" spans="1:30" x14ac:dyDescent="0.25">
      <c r="A300" s="60">
        <v>41936</v>
      </c>
      <c r="B300">
        <f t="shared" si="33"/>
        <v>2014</v>
      </c>
      <c r="C300">
        <f t="shared" si="34"/>
        <v>10</v>
      </c>
      <c r="D300" s="57" t="s">
        <v>346</v>
      </c>
      <c r="E300" s="57" t="s">
        <v>346</v>
      </c>
      <c r="F300" s="57" t="s">
        <v>346</v>
      </c>
      <c r="G300" s="57">
        <v>79</v>
      </c>
      <c r="H300" s="57">
        <v>5490</v>
      </c>
      <c r="I300" s="57">
        <v>3790</v>
      </c>
      <c r="J300" s="57">
        <v>4735</v>
      </c>
      <c r="K300" s="57" t="s">
        <v>346</v>
      </c>
      <c r="L300" s="57" t="s">
        <v>346</v>
      </c>
      <c r="M300" s="57">
        <v>2129</v>
      </c>
      <c r="N300" s="57">
        <v>0</v>
      </c>
      <c r="O300" s="57"/>
      <c r="P300" s="57" t="s">
        <v>346</v>
      </c>
      <c r="Q300" s="57" t="s">
        <v>346</v>
      </c>
      <c r="R300" s="57">
        <v>4735</v>
      </c>
      <c r="Y300" s="68">
        <f t="shared" si="35"/>
        <v>4671.666666666667</v>
      </c>
      <c r="Z300" s="72">
        <f t="shared" si="32"/>
        <v>3.8304162793375129E-3</v>
      </c>
      <c r="AA300" s="71">
        <f t="shared" si="36"/>
        <v>3.6483047659451899E-3</v>
      </c>
      <c r="AB300" s="72">
        <f t="shared" si="37"/>
        <v>3.3868282226824455E-2</v>
      </c>
      <c r="AC300" s="68">
        <f t="shared" si="38"/>
        <v>137936.33333333334</v>
      </c>
      <c r="AD300" s="72">
        <f t="shared" si="39"/>
        <v>0.11309744774430089</v>
      </c>
    </row>
    <row r="301" spans="1:30" x14ac:dyDescent="0.25">
      <c r="A301" s="60">
        <v>41937</v>
      </c>
      <c r="B301">
        <f t="shared" si="33"/>
        <v>2014</v>
      </c>
      <c r="C301">
        <f t="shared" si="34"/>
        <v>10</v>
      </c>
      <c r="D301" s="57" t="s">
        <v>346</v>
      </c>
      <c r="E301" s="57" t="s">
        <v>346</v>
      </c>
      <c r="F301" s="57" t="s">
        <v>346</v>
      </c>
      <c r="G301" s="57">
        <v>156</v>
      </c>
      <c r="H301" s="57">
        <v>5150</v>
      </c>
      <c r="I301" s="57">
        <v>3344</v>
      </c>
      <c r="J301" s="57">
        <v>3735</v>
      </c>
      <c r="K301" s="57" t="s">
        <v>346</v>
      </c>
      <c r="L301" s="57" t="s">
        <v>346</v>
      </c>
      <c r="M301" s="57">
        <v>3040</v>
      </c>
      <c r="N301" s="57">
        <v>0</v>
      </c>
      <c r="O301" s="57"/>
      <c r="P301" s="57" t="s">
        <v>346</v>
      </c>
      <c r="Q301" s="57" t="s">
        <v>346</v>
      </c>
      <c r="R301" s="57">
        <v>3735</v>
      </c>
      <c r="Y301" s="68">
        <f t="shared" si="35"/>
        <v>4076.3333333333335</v>
      </c>
      <c r="Z301" s="72">
        <f t="shared" si="32"/>
        <v>3.342287597575344E-3</v>
      </c>
      <c r="AA301" s="71">
        <f t="shared" si="36"/>
        <v>3.6483047659451899E-3</v>
      </c>
      <c r="AB301" s="72">
        <f t="shared" si="37"/>
        <v>2.9552281366524168E-2</v>
      </c>
      <c r="AC301" s="68">
        <f t="shared" si="38"/>
        <v>137936.33333333334</v>
      </c>
      <c r="AD301" s="72">
        <f t="shared" si="39"/>
        <v>0.11309744774430089</v>
      </c>
    </row>
    <row r="302" spans="1:30" x14ac:dyDescent="0.25">
      <c r="A302" s="60">
        <v>41938</v>
      </c>
      <c r="B302">
        <f t="shared" si="33"/>
        <v>2014</v>
      </c>
      <c r="C302">
        <f t="shared" si="34"/>
        <v>10</v>
      </c>
      <c r="D302" s="57" t="s">
        <v>346</v>
      </c>
      <c r="E302" s="57" t="s">
        <v>346</v>
      </c>
      <c r="F302" s="57" t="s">
        <v>346</v>
      </c>
      <c r="G302" s="57">
        <v>115</v>
      </c>
      <c r="H302" s="57">
        <v>4162</v>
      </c>
      <c r="I302" s="57">
        <v>2820</v>
      </c>
      <c r="J302" s="57">
        <v>3266</v>
      </c>
      <c r="K302" s="57" t="s">
        <v>346</v>
      </c>
      <c r="L302" s="57" t="s">
        <v>346</v>
      </c>
      <c r="M302" s="57">
        <v>2458</v>
      </c>
      <c r="N302" s="57">
        <v>0</v>
      </c>
      <c r="O302" s="57"/>
      <c r="P302" s="57" t="s">
        <v>346</v>
      </c>
      <c r="Q302" s="57" t="s">
        <v>346</v>
      </c>
      <c r="R302" s="57">
        <v>3266</v>
      </c>
      <c r="Y302" s="68">
        <f t="shared" si="35"/>
        <v>3416</v>
      </c>
      <c r="Z302" s="72">
        <f t="shared" si="32"/>
        <v>2.8008637909847185E-3</v>
      </c>
      <c r="AA302" s="71">
        <f t="shared" si="36"/>
        <v>3.6483047659451899E-3</v>
      </c>
      <c r="AB302" s="72">
        <f t="shared" si="37"/>
        <v>2.4765048609382587E-2</v>
      </c>
      <c r="AC302" s="68">
        <f t="shared" si="38"/>
        <v>137936.33333333334</v>
      </c>
      <c r="AD302" s="72">
        <f t="shared" si="39"/>
        <v>0.11309744774430089</v>
      </c>
    </row>
    <row r="303" spans="1:30" x14ac:dyDescent="0.25">
      <c r="A303" s="60">
        <v>41939</v>
      </c>
      <c r="B303">
        <f t="shared" si="33"/>
        <v>2014</v>
      </c>
      <c r="C303">
        <f t="shared" si="34"/>
        <v>10</v>
      </c>
      <c r="D303" s="57" t="s">
        <v>346</v>
      </c>
      <c r="E303" s="57" t="s">
        <v>346</v>
      </c>
      <c r="F303" s="57" t="s">
        <v>346</v>
      </c>
      <c r="G303" s="57">
        <v>89</v>
      </c>
      <c r="H303" s="57">
        <v>6225</v>
      </c>
      <c r="I303" s="57">
        <v>4228</v>
      </c>
      <c r="J303" s="57">
        <v>5467</v>
      </c>
      <c r="K303" s="57" t="s">
        <v>346</v>
      </c>
      <c r="L303" s="57" t="s">
        <v>346</v>
      </c>
      <c r="M303" s="57">
        <v>2311</v>
      </c>
      <c r="N303" s="57">
        <v>0</v>
      </c>
      <c r="O303" s="57"/>
      <c r="P303" s="57" t="s">
        <v>346</v>
      </c>
      <c r="Q303" s="57" t="s">
        <v>346</v>
      </c>
      <c r="R303" s="57">
        <v>5467</v>
      </c>
      <c r="Y303" s="68">
        <f t="shared" si="35"/>
        <v>5306.666666666667</v>
      </c>
      <c r="Z303" s="72">
        <f t="shared" si="32"/>
        <v>4.351068652661663E-3</v>
      </c>
      <c r="AA303" s="71">
        <f t="shared" si="36"/>
        <v>3.6483047659451899E-3</v>
      </c>
      <c r="AB303" s="72">
        <f t="shared" si="37"/>
        <v>3.8471855372889427E-2</v>
      </c>
      <c r="AC303" s="68">
        <f t="shared" si="38"/>
        <v>137936.33333333334</v>
      </c>
      <c r="AD303" s="72">
        <f t="shared" si="39"/>
        <v>0.11309744774430089</v>
      </c>
    </row>
    <row r="304" spans="1:30" x14ac:dyDescent="0.25">
      <c r="A304" s="60">
        <v>41940</v>
      </c>
      <c r="B304">
        <f t="shared" si="33"/>
        <v>2014</v>
      </c>
      <c r="C304">
        <f t="shared" si="34"/>
        <v>10</v>
      </c>
      <c r="D304" s="57" t="s">
        <v>346</v>
      </c>
      <c r="E304" s="57" t="s">
        <v>346</v>
      </c>
      <c r="F304" s="57" t="s">
        <v>346</v>
      </c>
      <c r="G304" s="57">
        <v>96</v>
      </c>
      <c r="H304" s="57">
        <v>7195</v>
      </c>
      <c r="I304" s="57">
        <v>4724</v>
      </c>
      <c r="J304" s="57">
        <v>6465</v>
      </c>
      <c r="K304" s="57" t="s">
        <v>346</v>
      </c>
      <c r="L304" s="57" t="s">
        <v>346</v>
      </c>
      <c r="M304" s="57">
        <v>2643</v>
      </c>
      <c r="N304" s="57">
        <v>0</v>
      </c>
      <c r="O304" s="57"/>
      <c r="P304" s="57" t="s">
        <v>346</v>
      </c>
      <c r="Q304" s="57" t="s">
        <v>346</v>
      </c>
      <c r="R304" s="57">
        <v>6465</v>
      </c>
      <c r="Y304" s="68">
        <f t="shared" si="35"/>
        <v>6128</v>
      </c>
      <c r="Z304" s="72">
        <f t="shared" si="32"/>
        <v>5.0245003838273877E-3</v>
      </c>
      <c r="AA304" s="71">
        <f t="shared" si="36"/>
        <v>3.6483047659451899E-3</v>
      </c>
      <c r="AB304" s="72">
        <f t="shared" si="37"/>
        <v>4.4426293289899443E-2</v>
      </c>
      <c r="AC304" s="68">
        <f t="shared" si="38"/>
        <v>137936.33333333334</v>
      </c>
      <c r="AD304" s="72">
        <f t="shared" si="39"/>
        <v>0.11309744774430089</v>
      </c>
    </row>
    <row r="305" spans="1:30" x14ac:dyDescent="0.25">
      <c r="A305" s="60">
        <v>41941</v>
      </c>
      <c r="B305">
        <f t="shared" si="33"/>
        <v>2014</v>
      </c>
      <c r="C305">
        <f t="shared" si="34"/>
        <v>10</v>
      </c>
      <c r="D305" s="57" t="s">
        <v>346</v>
      </c>
      <c r="E305" s="57" t="s">
        <v>346</v>
      </c>
      <c r="F305" s="57" t="s">
        <v>346</v>
      </c>
      <c r="G305" s="57">
        <v>81</v>
      </c>
      <c r="H305" s="57">
        <v>5928</v>
      </c>
      <c r="I305" s="57">
        <v>4106</v>
      </c>
      <c r="J305" s="57">
        <v>5202</v>
      </c>
      <c r="K305" s="57" t="s">
        <v>346</v>
      </c>
      <c r="L305" s="57" t="s">
        <v>346</v>
      </c>
      <c r="M305" s="57">
        <v>2097</v>
      </c>
      <c r="N305" s="57">
        <v>0</v>
      </c>
      <c r="O305" s="57"/>
      <c r="P305" s="57" t="s">
        <v>346</v>
      </c>
      <c r="Q305" s="57" t="s">
        <v>346</v>
      </c>
      <c r="R305" s="57">
        <v>5202</v>
      </c>
      <c r="Y305" s="68">
        <f t="shared" si="35"/>
        <v>5078.666666666667</v>
      </c>
      <c r="Z305" s="72">
        <f t="shared" si="32"/>
        <v>4.164125753263386E-3</v>
      </c>
      <c r="AA305" s="71">
        <f t="shared" si="36"/>
        <v>3.6483047659451899E-3</v>
      </c>
      <c r="AB305" s="72">
        <f t="shared" si="37"/>
        <v>3.6818918873199956E-2</v>
      </c>
      <c r="AC305" s="68">
        <f t="shared" si="38"/>
        <v>137936.33333333334</v>
      </c>
      <c r="AD305" s="72">
        <f t="shared" si="39"/>
        <v>0.11309744774430089</v>
      </c>
    </row>
    <row r="306" spans="1:30" x14ac:dyDescent="0.25">
      <c r="A306" s="60">
        <v>41942</v>
      </c>
      <c r="B306">
        <f t="shared" si="33"/>
        <v>2014</v>
      </c>
      <c r="C306">
        <f t="shared" si="34"/>
        <v>10</v>
      </c>
      <c r="D306" s="57" t="s">
        <v>346</v>
      </c>
      <c r="E306" s="57" t="s">
        <v>346</v>
      </c>
      <c r="F306" s="57" t="s">
        <v>346</v>
      </c>
      <c r="G306" s="57">
        <v>110</v>
      </c>
      <c r="H306" s="57">
        <v>6074</v>
      </c>
      <c r="I306" s="57">
        <v>4211</v>
      </c>
      <c r="J306" s="57">
        <v>5157</v>
      </c>
      <c r="K306" s="57" t="s">
        <v>346</v>
      </c>
      <c r="L306" s="57" t="s">
        <v>346</v>
      </c>
      <c r="M306" s="57">
        <v>2311</v>
      </c>
      <c r="N306" s="57">
        <v>0</v>
      </c>
      <c r="O306" s="57"/>
      <c r="P306" s="57" t="s">
        <v>346</v>
      </c>
      <c r="Q306" s="57" t="s">
        <v>346</v>
      </c>
      <c r="R306" s="57">
        <v>5157</v>
      </c>
      <c r="Y306" s="68">
        <f t="shared" si="35"/>
        <v>5147.333333333333</v>
      </c>
      <c r="Z306" s="72">
        <f t="shared" si="32"/>
        <v>4.2204272697488315E-3</v>
      </c>
      <c r="AA306" s="71">
        <f t="shared" si="36"/>
        <v>3.6483047659451899E-3</v>
      </c>
      <c r="AB306" s="72">
        <f t="shared" si="37"/>
        <v>3.7316733082170754E-2</v>
      </c>
      <c r="AC306" s="68">
        <f t="shared" si="38"/>
        <v>137936.33333333334</v>
      </c>
      <c r="AD306" s="72">
        <f t="shared" si="39"/>
        <v>0.11309744774430089</v>
      </c>
    </row>
    <row r="307" spans="1:30" x14ac:dyDescent="0.25">
      <c r="A307" s="60">
        <v>41943</v>
      </c>
      <c r="B307">
        <f t="shared" si="33"/>
        <v>2014</v>
      </c>
      <c r="C307">
        <f t="shared" si="34"/>
        <v>10</v>
      </c>
      <c r="D307" s="57" t="s">
        <v>346</v>
      </c>
      <c r="E307" s="57" t="s">
        <v>346</v>
      </c>
      <c r="F307" s="57" t="s">
        <v>346</v>
      </c>
      <c r="G307" s="57">
        <v>75</v>
      </c>
      <c r="H307" s="57">
        <v>4852</v>
      </c>
      <c r="I307" s="57">
        <v>3494</v>
      </c>
      <c r="J307" s="57">
        <v>4156</v>
      </c>
      <c r="K307" s="57" t="s">
        <v>346</v>
      </c>
      <c r="L307" s="57" t="s">
        <v>346</v>
      </c>
      <c r="M307" s="57">
        <v>1861</v>
      </c>
      <c r="N307" s="57">
        <v>0</v>
      </c>
      <c r="O307" s="57"/>
      <c r="P307" s="57" t="s">
        <v>346</v>
      </c>
      <c r="Q307" s="57" t="s">
        <v>346</v>
      </c>
      <c r="R307" s="57">
        <v>4156</v>
      </c>
      <c r="Y307" s="68">
        <f t="shared" si="35"/>
        <v>4167.333333333333</v>
      </c>
      <c r="Z307" s="72">
        <f t="shared" si="32"/>
        <v>3.4169007723351824E-3</v>
      </c>
      <c r="AA307" s="71">
        <f t="shared" si="36"/>
        <v>3.6483047659451899E-3</v>
      </c>
      <c r="AB307" s="72">
        <f t="shared" si="37"/>
        <v>3.021200602210198E-2</v>
      </c>
      <c r="AC307" s="68">
        <f t="shared" si="38"/>
        <v>137936.33333333334</v>
      </c>
      <c r="AD307" s="72">
        <f t="shared" si="39"/>
        <v>0.11309744774430089</v>
      </c>
    </row>
    <row r="308" spans="1:30" x14ac:dyDescent="0.25">
      <c r="A308" s="60">
        <v>41944</v>
      </c>
      <c r="B308">
        <f t="shared" si="33"/>
        <v>2014</v>
      </c>
      <c r="C308">
        <f t="shared" si="34"/>
        <v>11</v>
      </c>
      <c r="D308" s="57" t="s">
        <v>346</v>
      </c>
      <c r="E308" s="57" t="s">
        <v>346</v>
      </c>
      <c r="F308" s="57" t="s">
        <v>346</v>
      </c>
      <c r="G308" s="57">
        <v>21</v>
      </c>
      <c r="H308" s="57">
        <v>976</v>
      </c>
      <c r="I308" s="57">
        <v>1013</v>
      </c>
      <c r="J308" s="57">
        <v>601</v>
      </c>
      <c r="K308" s="57" t="s">
        <v>346</v>
      </c>
      <c r="L308" s="57" t="s">
        <v>346</v>
      </c>
      <c r="M308" s="57">
        <v>520</v>
      </c>
      <c r="N308" s="57">
        <v>0</v>
      </c>
      <c r="O308" s="57"/>
      <c r="P308" s="57" t="s">
        <v>346</v>
      </c>
      <c r="Q308" s="57" t="s">
        <v>346</v>
      </c>
      <c r="R308" s="57">
        <v>601</v>
      </c>
      <c r="Y308" s="68">
        <f t="shared" si="35"/>
        <v>863.33333333333337</v>
      </c>
      <c r="Z308" s="72">
        <f t="shared" si="32"/>
        <v>7.0786858105488114E-4</v>
      </c>
      <c r="AA308" s="71">
        <f t="shared" si="36"/>
        <v>2.2412649802859281E-3</v>
      </c>
      <c r="AB308" s="72">
        <f t="shared" si="37"/>
        <v>1.0527813344714754E-2</v>
      </c>
      <c r="AC308" s="68">
        <f t="shared" si="38"/>
        <v>82005</v>
      </c>
      <c r="AD308" s="72">
        <f t="shared" si="39"/>
        <v>6.723794940857783E-2</v>
      </c>
    </row>
    <row r="309" spans="1:30" x14ac:dyDescent="0.25">
      <c r="A309" s="60">
        <v>41945</v>
      </c>
      <c r="B309">
        <f t="shared" si="33"/>
        <v>2014</v>
      </c>
      <c r="C309">
        <f t="shared" si="34"/>
        <v>11</v>
      </c>
      <c r="D309" s="57" t="s">
        <v>346</v>
      </c>
      <c r="E309" s="57" t="s">
        <v>346</v>
      </c>
      <c r="F309" s="57" t="s">
        <v>346</v>
      </c>
      <c r="G309" s="57">
        <v>57</v>
      </c>
      <c r="H309" s="57">
        <v>2362</v>
      </c>
      <c r="I309" s="57">
        <v>957</v>
      </c>
      <c r="J309" s="57">
        <v>1762</v>
      </c>
      <c r="K309" s="57" t="s">
        <v>346</v>
      </c>
      <c r="L309" s="57" t="s">
        <v>346</v>
      </c>
      <c r="M309" s="57">
        <v>1162</v>
      </c>
      <c r="N309" s="57">
        <v>0</v>
      </c>
      <c r="O309" s="57"/>
      <c r="P309" s="57" t="s">
        <v>346</v>
      </c>
      <c r="Q309" s="57" t="s">
        <v>346</v>
      </c>
      <c r="R309" s="57">
        <v>1762</v>
      </c>
      <c r="Y309" s="68">
        <f t="shared" si="35"/>
        <v>1693.6666666666667</v>
      </c>
      <c r="Z309" s="72">
        <f t="shared" si="32"/>
        <v>1.3886796371968535E-3</v>
      </c>
      <c r="AA309" s="71">
        <f t="shared" si="36"/>
        <v>2.2412649802859281E-3</v>
      </c>
      <c r="AB309" s="72">
        <f t="shared" si="37"/>
        <v>2.065321220250798E-2</v>
      </c>
      <c r="AC309" s="68">
        <f t="shared" si="38"/>
        <v>82005</v>
      </c>
      <c r="AD309" s="72">
        <f t="shared" si="39"/>
        <v>6.723794940857783E-2</v>
      </c>
    </row>
    <row r="310" spans="1:30" x14ac:dyDescent="0.25">
      <c r="A310" s="60">
        <v>41946</v>
      </c>
      <c r="B310">
        <f t="shared" si="33"/>
        <v>2014</v>
      </c>
      <c r="C310">
        <f t="shared" si="34"/>
        <v>11</v>
      </c>
      <c r="D310" s="57" t="s">
        <v>346</v>
      </c>
      <c r="E310" s="57" t="s">
        <v>346</v>
      </c>
      <c r="F310" s="57" t="s">
        <v>346</v>
      </c>
      <c r="G310" s="57">
        <v>92</v>
      </c>
      <c r="H310" s="57">
        <v>4939</v>
      </c>
      <c r="I310" s="57">
        <v>3476</v>
      </c>
      <c r="J310" s="57">
        <v>4559</v>
      </c>
      <c r="K310" s="57" t="s">
        <v>346</v>
      </c>
      <c r="L310" s="57" t="s">
        <v>346</v>
      </c>
      <c r="M310" s="57">
        <v>1940</v>
      </c>
      <c r="N310" s="57">
        <v>0</v>
      </c>
      <c r="O310" s="57"/>
      <c r="P310" s="57" t="s">
        <v>346</v>
      </c>
      <c r="Q310" s="57" t="s">
        <v>346</v>
      </c>
      <c r="R310" s="57">
        <v>4559</v>
      </c>
      <c r="Y310" s="68">
        <f t="shared" si="35"/>
        <v>4324.666666666667</v>
      </c>
      <c r="Z310" s="72">
        <f t="shared" si="32"/>
        <v>3.5459023052532923E-3</v>
      </c>
      <c r="AA310" s="71">
        <f t="shared" si="36"/>
        <v>2.2412649802859281E-3</v>
      </c>
      <c r="AB310" s="72">
        <f t="shared" si="37"/>
        <v>5.2736621750706258E-2</v>
      </c>
      <c r="AC310" s="68">
        <f t="shared" si="38"/>
        <v>82005</v>
      </c>
      <c r="AD310" s="72">
        <f t="shared" si="39"/>
        <v>6.723794940857783E-2</v>
      </c>
    </row>
    <row r="311" spans="1:30" x14ac:dyDescent="0.25">
      <c r="A311" s="60">
        <v>41947</v>
      </c>
      <c r="B311">
        <f t="shared" si="33"/>
        <v>2014</v>
      </c>
      <c r="C311">
        <f t="shared" si="34"/>
        <v>11</v>
      </c>
      <c r="D311" s="57" t="s">
        <v>346</v>
      </c>
      <c r="E311" s="57" t="s">
        <v>346</v>
      </c>
      <c r="F311" s="57" t="s">
        <v>346</v>
      </c>
      <c r="G311" s="57">
        <v>100</v>
      </c>
      <c r="H311" s="57">
        <v>6299</v>
      </c>
      <c r="I311" s="57">
        <v>4285</v>
      </c>
      <c r="J311" s="57">
        <v>5493</v>
      </c>
      <c r="K311" s="57" t="s">
        <v>346</v>
      </c>
      <c r="L311" s="57" t="s">
        <v>346</v>
      </c>
      <c r="M311" s="57">
        <v>2419</v>
      </c>
      <c r="N311" s="57">
        <v>0</v>
      </c>
      <c r="O311" s="57"/>
      <c r="P311" s="57" t="s">
        <v>346</v>
      </c>
      <c r="Q311" s="57" t="s">
        <v>346</v>
      </c>
      <c r="R311" s="57">
        <v>5493</v>
      </c>
      <c r="Y311" s="68">
        <f t="shared" si="35"/>
        <v>5359</v>
      </c>
      <c r="Z311" s="72">
        <f t="shared" si="32"/>
        <v>4.3939780608568818E-3</v>
      </c>
      <c r="AA311" s="71">
        <f t="shared" si="36"/>
        <v>2.2412649802859281E-3</v>
      </c>
      <c r="AB311" s="72">
        <f t="shared" si="37"/>
        <v>6.5349673800378025E-2</v>
      </c>
      <c r="AC311" s="68">
        <f t="shared" si="38"/>
        <v>82005</v>
      </c>
      <c r="AD311" s="72">
        <f t="shared" si="39"/>
        <v>6.723794940857783E-2</v>
      </c>
    </row>
    <row r="312" spans="1:30" x14ac:dyDescent="0.25">
      <c r="A312" s="60">
        <v>41948</v>
      </c>
      <c r="B312">
        <f t="shared" si="33"/>
        <v>2014</v>
      </c>
      <c r="C312">
        <f t="shared" si="34"/>
        <v>11</v>
      </c>
      <c r="D312" s="57" t="s">
        <v>346</v>
      </c>
      <c r="E312" s="57" t="s">
        <v>346</v>
      </c>
      <c r="F312" s="57" t="s">
        <v>346</v>
      </c>
      <c r="G312" s="57">
        <v>88</v>
      </c>
      <c r="H312" s="57">
        <v>6322</v>
      </c>
      <c r="I312" s="57">
        <v>4256</v>
      </c>
      <c r="J312" s="57">
        <v>5349</v>
      </c>
      <c r="K312" s="57" t="s">
        <v>346</v>
      </c>
      <c r="L312" s="57" t="s">
        <v>346</v>
      </c>
      <c r="M312" s="57">
        <v>2151</v>
      </c>
      <c r="N312" s="57">
        <v>0</v>
      </c>
      <c r="O312" s="57"/>
      <c r="P312" s="57" t="s">
        <v>346</v>
      </c>
      <c r="Q312" s="57" t="s">
        <v>346</v>
      </c>
      <c r="R312" s="57">
        <v>5349</v>
      </c>
      <c r="Y312" s="68">
        <f t="shared" si="35"/>
        <v>5309</v>
      </c>
      <c r="Z312" s="72">
        <f t="shared" si="32"/>
        <v>4.3529818109888383E-3</v>
      </c>
      <c r="AA312" s="71">
        <f t="shared" si="36"/>
        <v>2.2412649802859281E-3</v>
      </c>
      <c r="AB312" s="72">
        <f t="shared" si="37"/>
        <v>6.4739954880799949E-2</v>
      </c>
      <c r="AC312" s="68">
        <f t="shared" si="38"/>
        <v>82005</v>
      </c>
      <c r="AD312" s="72">
        <f t="shared" si="39"/>
        <v>6.723794940857783E-2</v>
      </c>
    </row>
    <row r="313" spans="1:30" x14ac:dyDescent="0.25">
      <c r="A313" s="60">
        <v>41949</v>
      </c>
      <c r="B313">
        <f t="shared" si="33"/>
        <v>2014</v>
      </c>
      <c r="C313">
        <f t="shared" si="34"/>
        <v>11</v>
      </c>
      <c r="D313" s="57" t="s">
        <v>346</v>
      </c>
      <c r="E313" s="57" t="s">
        <v>346</v>
      </c>
      <c r="F313" s="57" t="s">
        <v>346</v>
      </c>
      <c r="G313" s="57">
        <v>43</v>
      </c>
      <c r="H313" s="57">
        <v>1904</v>
      </c>
      <c r="I313" s="57">
        <v>1593</v>
      </c>
      <c r="J313" s="57">
        <v>1345</v>
      </c>
      <c r="K313" s="57" t="s">
        <v>346</v>
      </c>
      <c r="L313" s="57" t="s">
        <v>346</v>
      </c>
      <c r="M313" s="57">
        <v>713</v>
      </c>
      <c r="N313" s="57">
        <v>0</v>
      </c>
      <c r="O313" s="57"/>
      <c r="P313" s="57" t="s">
        <v>346</v>
      </c>
      <c r="Q313" s="57" t="s">
        <v>346</v>
      </c>
      <c r="R313" s="57">
        <v>1345</v>
      </c>
      <c r="Y313" s="68">
        <f t="shared" si="35"/>
        <v>1614</v>
      </c>
      <c r="Z313" s="72">
        <f t="shared" si="32"/>
        <v>1.323358945740438E-3</v>
      </c>
      <c r="AA313" s="71">
        <f t="shared" si="36"/>
        <v>2.2412649802859281E-3</v>
      </c>
      <c r="AB313" s="72">
        <f t="shared" si="37"/>
        <v>1.9681726723980244E-2</v>
      </c>
      <c r="AC313" s="68">
        <f t="shared" si="38"/>
        <v>82005</v>
      </c>
      <c r="AD313" s="72">
        <f t="shared" si="39"/>
        <v>6.723794940857783E-2</v>
      </c>
    </row>
    <row r="314" spans="1:30" x14ac:dyDescent="0.25">
      <c r="A314" s="60">
        <v>41950</v>
      </c>
      <c r="B314">
        <f t="shared" si="33"/>
        <v>2014</v>
      </c>
      <c r="C314">
        <f t="shared" si="34"/>
        <v>11</v>
      </c>
      <c r="D314" s="57" t="s">
        <v>346</v>
      </c>
      <c r="E314" s="57" t="s">
        <v>346</v>
      </c>
      <c r="F314" s="57" t="s">
        <v>346</v>
      </c>
      <c r="G314" s="57">
        <v>113</v>
      </c>
      <c r="H314" s="57">
        <v>4366</v>
      </c>
      <c r="I314" s="57">
        <v>3236</v>
      </c>
      <c r="J314" s="57">
        <v>3965</v>
      </c>
      <c r="K314" s="57" t="s">
        <v>346</v>
      </c>
      <c r="L314" s="57" t="s">
        <v>346</v>
      </c>
      <c r="M314" s="57">
        <v>1606</v>
      </c>
      <c r="N314" s="57">
        <v>0</v>
      </c>
      <c r="O314" s="57"/>
      <c r="P314" s="57" t="s">
        <v>346</v>
      </c>
      <c r="Q314" s="57" t="s">
        <v>346</v>
      </c>
      <c r="R314" s="57">
        <v>3965</v>
      </c>
      <c r="Y314" s="68">
        <f t="shared" si="35"/>
        <v>3855.6666666666665</v>
      </c>
      <c r="Z314" s="72">
        <f t="shared" si="32"/>
        <v>3.1613574814910459E-3</v>
      </c>
      <c r="AA314" s="71">
        <f t="shared" si="36"/>
        <v>2.2412649802859281E-3</v>
      </c>
      <c r="AB314" s="72">
        <f t="shared" si="37"/>
        <v>4.7017458285063915E-2</v>
      </c>
      <c r="AC314" s="68">
        <f t="shared" si="38"/>
        <v>82005</v>
      </c>
      <c r="AD314" s="72">
        <f t="shared" si="39"/>
        <v>6.723794940857783E-2</v>
      </c>
    </row>
    <row r="315" spans="1:30" x14ac:dyDescent="0.25">
      <c r="A315" s="60">
        <v>41951</v>
      </c>
      <c r="B315">
        <f t="shared" si="33"/>
        <v>2014</v>
      </c>
      <c r="C315">
        <f t="shared" si="34"/>
        <v>11</v>
      </c>
      <c r="D315" s="57" t="s">
        <v>346</v>
      </c>
      <c r="E315" s="57" t="s">
        <v>346</v>
      </c>
      <c r="F315" s="57" t="s">
        <v>346</v>
      </c>
      <c r="G315" s="57">
        <v>113</v>
      </c>
      <c r="H315" s="57">
        <v>3182</v>
      </c>
      <c r="I315" s="57">
        <v>2340</v>
      </c>
      <c r="J315" s="57">
        <v>2520</v>
      </c>
      <c r="K315" s="57" t="s">
        <v>346</v>
      </c>
      <c r="L315" s="57" t="s">
        <v>346</v>
      </c>
      <c r="M315" s="57">
        <v>1941</v>
      </c>
      <c r="N315" s="57">
        <v>0</v>
      </c>
      <c r="O315" s="57"/>
      <c r="P315" s="57" t="s">
        <v>346</v>
      </c>
      <c r="Q315" s="57" t="s">
        <v>346</v>
      </c>
      <c r="R315" s="57">
        <v>2520</v>
      </c>
      <c r="Y315" s="68">
        <f t="shared" si="35"/>
        <v>2680.6666666666665</v>
      </c>
      <c r="Z315" s="72">
        <f t="shared" si="32"/>
        <v>2.1979456095920281E-3</v>
      </c>
      <c r="AA315" s="71">
        <f t="shared" si="36"/>
        <v>2.2412649802859281E-3</v>
      </c>
      <c r="AB315" s="72">
        <f t="shared" si="37"/>
        <v>3.2689063674979167E-2</v>
      </c>
      <c r="AC315" s="68">
        <f t="shared" si="38"/>
        <v>82005</v>
      </c>
      <c r="AD315" s="72">
        <f t="shared" si="39"/>
        <v>6.723794940857783E-2</v>
      </c>
    </row>
    <row r="316" spans="1:30" x14ac:dyDescent="0.25">
      <c r="A316" s="60">
        <v>41952</v>
      </c>
      <c r="B316">
        <f t="shared" si="33"/>
        <v>2014</v>
      </c>
      <c r="C316">
        <f t="shared" si="34"/>
        <v>11</v>
      </c>
      <c r="D316" s="57" t="s">
        <v>346</v>
      </c>
      <c r="E316" s="57" t="s">
        <v>346</v>
      </c>
      <c r="F316" s="57" t="s">
        <v>346</v>
      </c>
      <c r="G316" s="57">
        <v>87</v>
      </c>
      <c r="H316" s="57">
        <v>3207</v>
      </c>
      <c r="I316" s="57">
        <v>2336</v>
      </c>
      <c r="J316" s="57">
        <v>2528</v>
      </c>
      <c r="K316" s="57" t="s">
        <v>346</v>
      </c>
      <c r="L316" s="57" t="s">
        <v>346</v>
      </c>
      <c r="M316" s="57">
        <v>1808</v>
      </c>
      <c r="N316" s="57">
        <v>0</v>
      </c>
      <c r="O316" s="57"/>
      <c r="P316" s="57" t="s">
        <v>346</v>
      </c>
      <c r="Q316" s="57" t="s">
        <v>346</v>
      </c>
      <c r="R316" s="57">
        <v>2528</v>
      </c>
      <c r="Y316" s="68">
        <f t="shared" si="35"/>
        <v>2690.3333333333335</v>
      </c>
      <c r="Z316" s="72">
        <f t="shared" si="32"/>
        <v>2.2058715512331835E-3</v>
      </c>
      <c r="AA316" s="71">
        <f t="shared" si="36"/>
        <v>2.2412649802859281E-3</v>
      </c>
      <c r="AB316" s="72">
        <f t="shared" si="37"/>
        <v>3.2806942666097599E-2</v>
      </c>
      <c r="AC316" s="68">
        <f t="shared" si="38"/>
        <v>82005</v>
      </c>
      <c r="AD316" s="72">
        <f t="shared" si="39"/>
        <v>6.723794940857783E-2</v>
      </c>
    </row>
    <row r="317" spans="1:30" x14ac:dyDescent="0.25">
      <c r="A317" s="60">
        <v>41953</v>
      </c>
      <c r="B317">
        <f t="shared" si="33"/>
        <v>2014</v>
      </c>
      <c r="C317">
        <f t="shared" si="34"/>
        <v>11</v>
      </c>
      <c r="D317" s="57" t="s">
        <v>346</v>
      </c>
      <c r="E317" s="57" t="s">
        <v>346</v>
      </c>
      <c r="F317" s="57" t="s">
        <v>346</v>
      </c>
      <c r="G317" s="57">
        <v>95</v>
      </c>
      <c r="H317" s="57">
        <v>5510</v>
      </c>
      <c r="I317" s="57">
        <v>3813</v>
      </c>
      <c r="J317" s="57">
        <v>5034</v>
      </c>
      <c r="K317" s="57" t="s">
        <v>346</v>
      </c>
      <c r="L317" s="57" t="s">
        <v>346</v>
      </c>
      <c r="M317" s="57">
        <v>2153</v>
      </c>
      <c r="N317" s="57">
        <v>0</v>
      </c>
      <c r="O317" s="57"/>
      <c r="P317" s="57" t="s">
        <v>346</v>
      </c>
      <c r="Q317" s="57" t="s">
        <v>346</v>
      </c>
      <c r="R317" s="57">
        <v>5034</v>
      </c>
      <c r="Y317" s="68">
        <f t="shared" si="35"/>
        <v>4785.666666666667</v>
      </c>
      <c r="Z317" s="72">
        <f t="shared" si="32"/>
        <v>3.9238877290366514E-3</v>
      </c>
      <c r="AA317" s="71">
        <f t="shared" si="36"/>
        <v>2.2412649802859281E-3</v>
      </c>
      <c r="AB317" s="72">
        <f t="shared" si="37"/>
        <v>5.8358230189216105E-2</v>
      </c>
      <c r="AC317" s="68">
        <f t="shared" si="38"/>
        <v>82005</v>
      </c>
      <c r="AD317" s="72">
        <f t="shared" si="39"/>
        <v>6.723794940857783E-2</v>
      </c>
    </row>
    <row r="318" spans="1:30" x14ac:dyDescent="0.25">
      <c r="A318" s="60">
        <v>41954</v>
      </c>
      <c r="B318">
        <f t="shared" si="33"/>
        <v>2014</v>
      </c>
      <c r="C318">
        <f t="shared" si="34"/>
        <v>11</v>
      </c>
      <c r="D318" s="57" t="s">
        <v>346</v>
      </c>
      <c r="E318" s="57" t="s">
        <v>346</v>
      </c>
      <c r="F318" s="57" t="s">
        <v>346</v>
      </c>
      <c r="G318" s="57">
        <v>113</v>
      </c>
      <c r="H318" s="57">
        <v>5935</v>
      </c>
      <c r="I318" s="57">
        <v>4232</v>
      </c>
      <c r="J318" s="57">
        <v>5278</v>
      </c>
      <c r="K318" s="57" t="s">
        <v>346</v>
      </c>
      <c r="L318" s="57" t="s">
        <v>346</v>
      </c>
      <c r="M318" s="57">
        <v>2339</v>
      </c>
      <c r="N318" s="57">
        <v>0</v>
      </c>
      <c r="O318" s="57"/>
      <c r="P318" s="57" t="s">
        <v>346</v>
      </c>
      <c r="Q318" s="57" t="s">
        <v>346</v>
      </c>
      <c r="R318" s="57">
        <v>5278</v>
      </c>
      <c r="Y318" s="68">
        <f t="shared" si="35"/>
        <v>5148.333333333333</v>
      </c>
      <c r="Z318" s="72">
        <f t="shared" si="32"/>
        <v>4.2212471947461923E-3</v>
      </c>
      <c r="AA318" s="71">
        <f t="shared" si="36"/>
        <v>2.2412649802859281E-3</v>
      </c>
      <c r="AB318" s="72">
        <f t="shared" si="37"/>
        <v>6.2780724752555736E-2</v>
      </c>
      <c r="AC318" s="68">
        <f t="shared" si="38"/>
        <v>82005</v>
      </c>
      <c r="AD318" s="72">
        <f t="shared" si="39"/>
        <v>6.723794940857783E-2</v>
      </c>
    </row>
    <row r="319" spans="1:30" x14ac:dyDescent="0.25">
      <c r="A319" s="60">
        <v>41955</v>
      </c>
      <c r="B319">
        <f t="shared" si="33"/>
        <v>2014</v>
      </c>
      <c r="C319">
        <f t="shared" si="34"/>
        <v>11</v>
      </c>
      <c r="D319" s="57" t="s">
        <v>346</v>
      </c>
      <c r="E319" s="57" t="s">
        <v>346</v>
      </c>
      <c r="F319" s="57" t="s">
        <v>346</v>
      </c>
      <c r="G319" s="57">
        <v>79</v>
      </c>
      <c r="H319" s="57">
        <v>5353</v>
      </c>
      <c r="I319" s="57">
        <v>3710</v>
      </c>
      <c r="J319" s="57">
        <v>4634</v>
      </c>
      <c r="K319" s="57" t="s">
        <v>346</v>
      </c>
      <c r="L319" s="57" t="s">
        <v>346</v>
      </c>
      <c r="M319" s="57">
        <v>1963</v>
      </c>
      <c r="N319" s="57">
        <v>0</v>
      </c>
      <c r="O319" s="57"/>
      <c r="P319" s="57" t="s">
        <v>346</v>
      </c>
      <c r="Q319" s="57" t="s">
        <v>346</v>
      </c>
      <c r="R319" s="57">
        <v>4634</v>
      </c>
      <c r="Y319" s="68">
        <f t="shared" si="35"/>
        <v>4565.666666666667</v>
      </c>
      <c r="Z319" s="72">
        <f t="shared" si="32"/>
        <v>3.7435042296172613E-3</v>
      </c>
      <c r="AA319" s="71">
        <f t="shared" si="36"/>
        <v>2.2412649802859281E-3</v>
      </c>
      <c r="AB319" s="72">
        <f t="shared" si="37"/>
        <v>5.5675466943072578E-2</v>
      </c>
      <c r="AC319" s="68">
        <f t="shared" si="38"/>
        <v>82005</v>
      </c>
      <c r="AD319" s="72">
        <f t="shared" si="39"/>
        <v>6.723794940857783E-2</v>
      </c>
    </row>
    <row r="320" spans="1:30" x14ac:dyDescent="0.25">
      <c r="A320" s="60">
        <v>41956</v>
      </c>
      <c r="B320">
        <f t="shared" si="33"/>
        <v>2014</v>
      </c>
      <c r="C320">
        <f t="shared" si="34"/>
        <v>11</v>
      </c>
      <c r="D320" s="57" t="s">
        <v>346</v>
      </c>
      <c r="E320" s="57" t="s">
        <v>346</v>
      </c>
      <c r="F320" s="57" t="s">
        <v>346</v>
      </c>
      <c r="G320" s="57">
        <v>78</v>
      </c>
      <c r="H320" s="57">
        <v>4150</v>
      </c>
      <c r="I320" s="57">
        <v>2989</v>
      </c>
      <c r="J320" s="57">
        <v>3559</v>
      </c>
      <c r="K320" s="57" t="s">
        <v>346</v>
      </c>
      <c r="L320" s="57" t="s">
        <v>346</v>
      </c>
      <c r="M320" s="57">
        <v>1500</v>
      </c>
      <c r="N320" s="57">
        <v>0</v>
      </c>
      <c r="O320" s="57"/>
      <c r="P320" s="57" t="s">
        <v>346</v>
      </c>
      <c r="Q320" s="57" t="s">
        <v>346</v>
      </c>
      <c r="R320" s="57">
        <v>3559</v>
      </c>
      <c r="Y320" s="68">
        <f t="shared" si="35"/>
        <v>3566</v>
      </c>
      <c r="Z320" s="72">
        <f t="shared" si="32"/>
        <v>2.9238525405888486E-3</v>
      </c>
      <c r="AA320" s="71">
        <f t="shared" si="36"/>
        <v>2.2412649802859281E-3</v>
      </c>
      <c r="AB320" s="72">
        <f t="shared" si="37"/>
        <v>4.3485153344308275E-2</v>
      </c>
      <c r="AC320" s="68">
        <f t="shared" si="38"/>
        <v>82005</v>
      </c>
      <c r="AD320" s="72">
        <f t="shared" si="39"/>
        <v>6.723794940857783E-2</v>
      </c>
    </row>
    <row r="321" spans="1:30" x14ac:dyDescent="0.25">
      <c r="A321" s="60">
        <v>41957</v>
      </c>
      <c r="B321">
        <f t="shared" si="33"/>
        <v>2014</v>
      </c>
      <c r="C321">
        <f t="shared" si="34"/>
        <v>11</v>
      </c>
      <c r="D321" s="57" t="s">
        <v>346</v>
      </c>
      <c r="E321" s="57" t="s">
        <v>346</v>
      </c>
      <c r="F321" s="57" t="s">
        <v>346</v>
      </c>
      <c r="G321" s="57">
        <v>58</v>
      </c>
      <c r="H321" s="57">
        <v>3424</v>
      </c>
      <c r="I321" s="57">
        <v>2480</v>
      </c>
      <c r="J321" s="57">
        <v>2993</v>
      </c>
      <c r="K321" s="57" t="s">
        <v>346</v>
      </c>
      <c r="L321" s="57" t="s">
        <v>346</v>
      </c>
      <c r="M321" s="57">
        <v>1302</v>
      </c>
      <c r="N321" s="57">
        <v>0</v>
      </c>
      <c r="O321" s="57"/>
      <c r="P321" s="57" t="s">
        <v>346</v>
      </c>
      <c r="Q321" s="57" t="s">
        <v>346</v>
      </c>
      <c r="R321" s="57">
        <v>2993</v>
      </c>
      <c r="Y321" s="68">
        <f t="shared" si="35"/>
        <v>2965.6666666666665</v>
      </c>
      <c r="Z321" s="72">
        <f t="shared" si="32"/>
        <v>2.4316242338398753E-3</v>
      </c>
      <c r="AA321" s="71">
        <f t="shared" si="36"/>
        <v>2.2412649802859281E-3</v>
      </c>
      <c r="AB321" s="72">
        <f t="shared" si="37"/>
        <v>3.6164461516574188E-2</v>
      </c>
      <c r="AC321" s="68">
        <f t="shared" si="38"/>
        <v>82005</v>
      </c>
      <c r="AD321" s="72">
        <f t="shared" si="39"/>
        <v>6.723794940857783E-2</v>
      </c>
    </row>
    <row r="322" spans="1:30" x14ac:dyDescent="0.25">
      <c r="A322" s="60">
        <v>41958</v>
      </c>
      <c r="B322">
        <f t="shared" si="33"/>
        <v>2014</v>
      </c>
      <c r="C322">
        <f t="shared" si="34"/>
        <v>11</v>
      </c>
      <c r="D322" s="57" t="s">
        <v>346</v>
      </c>
      <c r="E322" s="57" t="s">
        <v>346</v>
      </c>
      <c r="F322" s="57" t="s">
        <v>346</v>
      </c>
      <c r="G322" s="57">
        <v>73</v>
      </c>
      <c r="H322" s="57">
        <v>2746</v>
      </c>
      <c r="I322" s="57">
        <v>1902</v>
      </c>
      <c r="J322" s="57">
        <v>1820</v>
      </c>
      <c r="K322" s="57" t="s">
        <v>346</v>
      </c>
      <c r="L322" s="57" t="s">
        <v>346</v>
      </c>
      <c r="M322" s="57">
        <v>1227</v>
      </c>
      <c r="N322" s="57">
        <v>0</v>
      </c>
      <c r="O322" s="57"/>
      <c r="P322" s="57" t="s">
        <v>346</v>
      </c>
      <c r="Q322" s="57" t="s">
        <v>346</v>
      </c>
      <c r="R322" s="57">
        <v>1820</v>
      </c>
      <c r="Y322" s="68">
        <f t="shared" si="35"/>
        <v>2156</v>
      </c>
      <c r="Z322" s="72">
        <f t="shared" si="32"/>
        <v>1.7677582943100272E-3</v>
      </c>
      <c r="AA322" s="71">
        <f t="shared" si="36"/>
        <v>2.2412649802859281E-3</v>
      </c>
      <c r="AB322" s="72">
        <f t="shared" si="37"/>
        <v>2.6291079812206571E-2</v>
      </c>
      <c r="AC322" s="68">
        <f t="shared" si="38"/>
        <v>82005</v>
      </c>
      <c r="AD322" s="72">
        <f t="shared" si="39"/>
        <v>6.723794940857783E-2</v>
      </c>
    </row>
    <row r="323" spans="1:30" x14ac:dyDescent="0.25">
      <c r="A323" s="60">
        <v>41959</v>
      </c>
      <c r="B323">
        <f t="shared" si="33"/>
        <v>2014</v>
      </c>
      <c r="C323">
        <f t="shared" si="34"/>
        <v>11</v>
      </c>
      <c r="D323" s="57" t="s">
        <v>346</v>
      </c>
      <c r="E323" s="57" t="s">
        <v>346</v>
      </c>
      <c r="F323" s="57" t="s">
        <v>346</v>
      </c>
      <c r="G323" s="57">
        <v>55</v>
      </c>
      <c r="H323" s="57">
        <v>2332</v>
      </c>
      <c r="I323" s="57">
        <v>1683</v>
      </c>
      <c r="J323" s="57">
        <v>1657</v>
      </c>
      <c r="K323" s="57" t="s">
        <v>346</v>
      </c>
      <c r="L323" s="57" t="s">
        <v>346</v>
      </c>
      <c r="M323" s="57">
        <v>1207</v>
      </c>
      <c r="N323" s="57">
        <v>0</v>
      </c>
      <c r="O323" s="57"/>
      <c r="P323" s="57" t="s">
        <v>346</v>
      </c>
      <c r="Q323" s="57" t="s">
        <v>346</v>
      </c>
      <c r="R323" s="57">
        <v>1657</v>
      </c>
      <c r="Y323" s="68">
        <f t="shared" si="35"/>
        <v>1890.6666666666667</v>
      </c>
      <c r="Z323" s="72">
        <f t="shared" si="32"/>
        <v>1.5502048616769443E-3</v>
      </c>
      <c r="AA323" s="71">
        <f t="shared" si="36"/>
        <v>2.2412649802859281E-3</v>
      </c>
      <c r="AB323" s="72">
        <f t="shared" si="37"/>
        <v>2.3055504745645591E-2</v>
      </c>
      <c r="AC323" s="68">
        <f t="shared" si="38"/>
        <v>82005</v>
      </c>
      <c r="AD323" s="72">
        <f t="shared" si="39"/>
        <v>6.723794940857783E-2</v>
      </c>
    </row>
    <row r="324" spans="1:30" x14ac:dyDescent="0.25">
      <c r="A324" s="60">
        <v>41960</v>
      </c>
      <c r="B324">
        <f t="shared" si="33"/>
        <v>2014</v>
      </c>
      <c r="C324">
        <f t="shared" si="34"/>
        <v>11</v>
      </c>
      <c r="D324" s="57" t="s">
        <v>346</v>
      </c>
      <c r="E324" s="57" t="s">
        <v>346</v>
      </c>
      <c r="F324" s="57" t="s">
        <v>346</v>
      </c>
      <c r="G324" s="57">
        <v>27</v>
      </c>
      <c r="H324" s="57">
        <v>1208</v>
      </c>
      <c r="I324" s="57">
        <v>1033</v>
      </c>
      <c r="J324" s="57">
        <v>918</v>
      </c>
      <c r="K324" s="57" t="s">
        <v>346</v>
      </c>
      <c r="L324" s="57" t="s">
        <v>346</v>
      </c>
      <c r="M324" s="57">
        <v>453</v>
      </c>
      <c r="N324" s="57">
        <v>0</v>
      </c>
      <c r="O324" s="57"/>
      <c r="P324" s="57" t="s">
        <v>346</v>
      </c>
      <c r="Q324" s="57" t="s">
        <v>346</v>
      </c>
      <c r="R324" s="57">
        <v>918</v>
      </c>
      <c r="Y324" s="68">
        <f t="shared" si="35"/>
        <v>1053</v>
      </c>
      <c r="Z324" s="72">
        <f t="shared" ref="Z324:Z387" si="40">+Y324/SUMIF($B$4:$B$1829,B324,$Y$4:$Y$1829)</f>
        <v>8.6338102222099195E-4</v>
      </c>
      <c r="AA324" s="71">
        <f t="shared" si="36"/>
        <v>2.2412649802859281E-3</v>
      </c>
      <c r="AB324" s="72">
        <f t="shared" si="37"/>
        <v>1.284068044631425E-2</v>
      </c>
      <c r="AC324" s="68">
        <f t="shared" si="38"/>
        <v>82005</v>
      </c>
      <c r="AD324" s="72">
        <f t="shared" si="39"/>
        <v>6.723794940857783E-2</v>
      </c>
    </row>
    <row r="325" spans="1:30" x14ac:dyDescent="0.25">
      <c r="A325" s="60">
        <v>41961</v>
      </c>
      <c r="B325">
        <f t="shared" ref="B325:B388" si="41">+YEAR(A325)</f>
        <v>2014</v>
      </c>
      <c r="C325">
        <f t="shared" ref="C325:C388" si="42">+MONTH(A325)</f>
        <v>11</v>
      </c>
      <c r="D325" s="57" t="s">
        <v>346</v>
      </c>
      <c r="E325" s="57" t="s">
        <v>346</v>
      </c>
      <c r="F325" s="57" t="s">
        <v>346</v>
      </c>
      <c r="G325" s="57">
        <v>46</v>
      </c>
      <c r="H325" s="57">
        <v>2687</v>
      </c>
      <c r="I325" s="57">
        <v>2191</v>
      </c>
      <c r="J325" s="57">
        <v>2407</v>
      </c>
      <c r="K325" s="57" t="s">
        <v>346</v>
      </c>
      <c r="L325" s="57" t="s">
        <v>346</v>
      </c>
      <c r="M325" s="57">
        <v>959</v>
      </c>
      <c r="N325" s="57">
        <v>0</v>
      </c>
      <c r="O325" s="57"/>
      <c r="P325" s="57" t="s">
        <v>346</v>
      </c>
      <c r="Q325" s="57" t="s">
        <v>346</v>
      </c>
      <c r="R325" s="57">
        <v>2407</v>
      </c>
      <c r="Y325" s="68">
        <f t="shared" ref="Y325:Y388" si="43">AVERAGE(H325,I325,O325,R325)</f>
        <v>2428.3333333333335</v>
      </c>
      <c r="Z325" s="72">
        <f t="shared" si="40"/>
        <v>1.9910512019246365E-3</v>
      </c>
      <c r="AA325" s="71">
        <f t="shared" ref="AA325:AA388" si="44">+AVERAGEIFS($Z$4:$Z$1829,$B$4:$B$1829,B325,$C$4:$C$1829,C325)</f>
        <v>2.2412649802859281E-3</v>
      </c>
      <c r="AB325" s="72">
        <f t="shared" ref="AB325:AB388" si="45">+Y325/SUMIFS($Y$4:$Y$1829,$B$4:$B$1829,B325,$C$4:$C$1829,C325)</f>
        <v>2.9612015527508487E-2</v>
      </c>
      <c r="AC325" s="68">
        <f t="shared" ref="AC325:AC388" si="46">+Y325/AB325</f>
        <v>82005</v>
      </c>
      <c r="AD325" s="72">
        <f t="shared" ref="AD325:AD388" si="47">+AC325/SUMIF($B$4:$B$1829,B325,$Y$4:$Y$1829)</f>
        <v>6.723794940857783E-2</v>
      </c>
    </row>
    <row r="326" spans="1:30" x14ac:dyDescent="0.25">
      <c r="A326" s="60">
        <v>41962</v>
      </c>
      <c r="B326">
        <f t="shared" si="41"/>
        <v>2014</v>
      </c>
      <c r="C326">
        <f t="shared" si="42"/>
        <v>11</v>
      </c>
      <c r="D326" s="57" t="s">
        <v>346</v>
      </c>
      <c r="E326" s="57" t="s">
        <v>346</v>
      </c>
      <c r="F326" s="57" t="s">
        <v>346</v>
      </c>
      <c r="G326" s="57">
        <v>32</v>
      </c>
      <c r="H326" s="57">
        <v>2583</v>
      </c>
      <c r="I326" s="57">
        <v>2564</v>
      </c>
      <c r="J326" s="57">
        <v>2203</v>
      </c>
      <c r="K326" s="57" t="s">
        <v>346</v>
      </c>
      <c r="L326" s="57" t="s">
        <v>346</v>
      </c>
      <c r="M326" s="57">
        <v>946</v>
      </c>
      <c r="N326" s="57">
        <v>0</v>
      </c>
      <c r="O326" s="57"/>
      <c r="P326" s="57" t="s">
        <v>346</v>
      </c>
      <c r="Q326" s="57" t="s">
        <v>346</v>
      </c>
      <c r="R326" s="57">
        <v>2203</v>
      </c>
      <c r="Y326" s="68">
        <f t="shared" si="43"/>
        <v>2450</v>
      </c>
      <c r="Z326" s="72">
        <f t="shared" si="40"/>
        <v>2.0088162435341218E-3</v>
      </c>
      <c r="AA326" s="71">
        <f t="shared" si="44"/>
        <v>2.2412649802859281E-3</v>
      </c>
      <c r="AB326" s="72">
        <f t="shared" si="45"/>
        <v>2.987622705932565E-2</v>
      </c>
      <c r="AC326" s="68">
        <f t="shared" si="46"/>
        <v>82005</v>
      </c>
      <c r="AD326" s="72">
        <f t="shared" si="47"/>
        <v>6.723794940857783E-2</v>
      </c>
    </row>
    <row r="327" spans="1:30" x14ac:dyDescent="0.25">
      <c r="A327" s="60">
        <v>41963</v>
      </c>
      <c r="B327">
        <f t="shared" si="41"/>
        <v>2014</v>
      </c>
      <c r="C327">
        <f t="shared" si="42"/>
        <v>11</v>
      </c>
      <c r="D327" s="57" t="s">
        <v>346</v>
      </c>
      <c r="E327" s="57" t="s">
        <v>346</v>
      </c>
      <c r="F327" s="57" t="s">
        <v>346</v>
      </c>
      <c r="G327" s="57">
        <v>67</v>
      </c>
      <c r="H327" s="57">
        <v>3333</v>
      </c>
      <c r="I327" s="57">
        <v>2614</v>
      </c>
      <c r="J327" s="57">
        <v>2966</v>
      </c>
      <c r="K327" s="57" t="s">
        <v>346</v>
      </c>
      <c r="L327" s="57" t="s">
        <v>346</v>
      </c>
      <c r="M327" s="57">
        <v>1203</v>
      </c>
      <c r="N327" s="57">
        <v>0</v>
      </c>
      <c r="O327" s="57"/>
      <c r="P327" s="57" t="s">
        <v>346</v>
      </c>
      <c r="Q327" s="57" t="s">
        <v>346</v>
      </c>
      <c r="R327" s="57">
        <v>2966</v>
      </c>
      <c r="Y327" s="68">
        <f t="shared" si="43"/>
        <v>2971</v>
      </c>
      <c r="Z327" s="72">
        <f t="shared" si="40"/>
        <v>2.4359971671591334E-3</v>
      </c>
      <c r="AA327" s="71">
        <f t="shared" si="44"/>
        <v>2.2412649802859281E-3</v>
      </c>
      <c r="AB327" s="72">
        <f t="shared" si="45"/>
        <v>3.6229498201329188E-2</v>
      </c>
      <c r="AC327" s="68">
        <f t="shared" si="46"/>
        <v>82005</v>
      </c>
      <c r="AD327" s="72">
        <f t="shared" si="47"/>
        <v>6.723794940857783E-2</v>
      </c>
    </row>
    <row r="328" spans="1:30" x14ac:dyDescent="0.25">
      <c r="A328" s="60">
        <v>41964</v>
      </c>
      <c r="B328">
        <f t="shared" si="41"/>
        <v>2014</v>
      </c>
      <c r="C328">
        <f t="shared" si="42"/>
        <v>11</v>
      </c>
      <c r="D328" s="57" t="s">
        <v>346</v>
      </c>
      <c r="E328" s="57" t="s">
        <v>346</v>
      </c>
      <c r="F328" s="57" t="s">
        <v>346</v>
      </c>
      <c r="G328" s="57">
        <v>53</v>
      </c>
      <c r="H328" s="57">
        <v>2862</v>
      </c>
      <c r="I328" s="57">
        <v>2152</v>
      </c>
      <c r="J328" s="57">
        <v>2342</v>
      </c>
      <c r="K328" s="57" t="s">
        <v>346</v>
      </c>
      <c r="L328" s="57" t="s">
        <v>346</v>
      </c>
      <c r="M328" s="57">
        <v>992</v>
      </c>
      <c r="N328" s="57">
        <v>0</v>
      </c>
      <c r="O328" s="57"/>
      <c r="P328" s="57" t="s">
        <v>346</v>
      </c>
      <c r="Q328" s="57" t="s">
        <v>346</v>
      </c>
      <c r="R328" s="57">
        <v>2342</v>
      </c>
      <c r="Y328" s="68">
        <f t="shared" si="43"/>
        <v>2452</v>
      </c>
      <c r="Z328" s="72">
        <f t="shared" si="40"/>
        <v>2.0104560935288438E-3</v>
      </c>
      <c r="AA328" s="71">
        <f t="shared" si="44"/>
        <v>2.2412649802859281E-3</v>
      </c>
      <c r="AB328" s="72">
        <f t="shared" si="45"/>
        <v>2.9900615816108773E-2</v>
      </c>
      <c r="AC328" s="68">
        <f t="shared" si="46"/>
        <v>82005</v>
      </c>
      <c r="AD328" s="72">
        <f t="shared" si="47"/>
        <v>6.723794940857783E-2</v>
      </c>
    </row>
    <row r="329" spans="1:30" x14ac:dyDescent="0.25">
      <c r="A329" s="60">
        <v>41965</v>
      </c>
      <c r="B329">
        <f t="shared" si="41"/>
        <v>2014</v>
      </c>
      <c r="C329">
        <f t="shared" si="42"/>
        <v>11</v>
      </c>
      <c r="D329" s="57" t="s">
        <v>346</v>
      </c>
      <c r="E329" s="57" t="s">
        <v>346</v>
      </c>
      <c r="F329" s="57" t="s">
        <v>346</v>
      </c>
      <c r="G329" s="57">
        <v>41</v>
      </c>
      <c r="H329" s="57">
        <v>2350</v>
      </c>
      <c r="I329" s="57">
        <v>1793</v>
      </c>
      <c r="J329" s="57">
        <v>1590</v>
      </c>
      <c r="K329" s="57" t="s">
        <v>346</v>
      </c>
      <c r="L329" s="57" t="s">
        <v>346</v>
      </c>
      <c r="M329" s="57">
        <v>1054</v>
      </c>
      <c r="N329" s="57">
        <v>0</v>
      </c>
      <c r="O329" s="57"/>
      <c r="P329" s="57" t="s">
        <v>346</v>
      </c>
      <c r="Q329" s="57" t="s">
        <v>346</v>
      </c>
      <c r="R329" s="57">
        <v>1590</v>
      </c>
      <c r="Y329" s="68">
        <f t="shared" si="43"/>
        <v>1911</v>
      </c>
      <c r="Z329" s="72">
        <f t="shared" si="40"/>
        <v>1.5668766699566152E-3</v>
      </c>
      <c r="AA329" s="71">
        <f t="shared" si="44"/>
        <v>2.2412649802859281E-3</v>
      </c>
      <c r="AB329" s="72">
        <f t="shared" si="45"/>
        <v>2.3303457106274007E-2</v>
      </c>
      <c r="AC329" s="68">
        <f t="shared" si="46"/>
        <v>82005</v>
      </c>
      <c r="AD329" s="72">
        <f t="shared" si="47"/>
        <v>6.723794940857783E-2</v>
      </c>
    </row>
    <row r="330" spans="1:30" x14ac:dyDescent="0.25">
      <c r="A330" s="60">
        <v>41966</v>
      </c>
      <c r="B330">
        <f t="shared" si="41"/>
        <v>2014</v>
      </c>
      <c r="C330">
        <f t="shared" si="42"/>
        <v>11</v>
      </c>
      <c r="D330" s="57" t="s">
        <v>346</v>
      </c>
      <c r="E330" s="57" t="s">
        <v>346</v>
      </c>
      <c r="F330" s="57" t="s">
        <v>346</v>
      </c>
      <c r="G330" s="57">
        <v>55</v>
      </c>
      <c r="H330" s="57">
        <v>2875</v>
      </c>
      <c r="I330" s="57">
        <v>2037</v>
      </c>
      <c r="J330" s="57">
        <v>2215</v>
      </c>
      <c r="K330" s="57" t="s">
        <v>346</v>
      </c>
      <c r="L330" s="57" t="s">
        <v>346</v>
      </c>
      <c r="M330" s="57">
        <v>1683</v>
      </c>
      <c r="N330" s="57">
        <v>0</v>
      </c>
      <c r="O330" s="57"/>
      <c r="P330" s="57" t="s">
        <v>346</v>
      </c>
      <c r="Q330" s="57" t="s">
        <v>346</v>
      </c>
      <c r="R330" s="57">
        <v>2215</v>
      </c>
      <c r="Y330" s="68">
        <f t="shared" si="43"/>
        <v>2375.6666666666665</v>
      </c>
      <c r="Z330" s="72">
        <f t="shared" si="40"/>
        <v>1.9478684853969641E-3</v>
      </c>
      <c r="AA330" s="71">
        <f t="shared" si="44"/>
        <v>2.2412649802859281E-3</v>
      </c>
      <c r="AB330" s="72">
        <f t="shared" si="45"/>
        <v>2.8969778265552911E-2</v>
      </c>
      <c r="AC330" s="68">
        <f t="shared" si="46"/>
        <v>82005</v>
      </c>
      <c r="AD330" s="72">
        <f t="shared" si="47"/>
        <v>6.723794940857783E-2</v>
      </c>
    </row>
    <row r="331" spans="1:30" x14ac:dyDescent="0.25">
      <c r="A331" s="60">
        <v>41967</v>
      </c>
      <c r="B331">
        <f t="shared" si="41"/>
        <v>2014</v>
      </c>
      <c r="C331">
        <f t="shared" si="42"/>
        <v>11</v>
      </c>
      <c r="D331" s="57" t="s">
        <v>346</v>
      </c>
      <c r="E331" s="57" t="s">
        <v>346</v>
      </c>
      <c r="F331" s="57" t="s">
        <v>346</v>
      </c>
      <c r="G331" s="57">
        <v>82</v>
      </c>
      <c r="H331" s="57">
        <v>3690</v>
      </c>
      <c r="I331" s="57">
        <v>2352</v>
      </c>
      <c r="J331" s="57">
        <v>3117</v>
      </c>
      <c r="K331" s="57" t="s">
        <v>346</v>
      </c>
      <c r="L331" s="57" t="s">
        <v>346</v>
      </c>
      <c r="M331" s="57">
        <v>1437</v>
      </c>
      <c r="N331" s="57">
        <v>0</v>
      </c>
      <c r="O331" s="57"/>
      <c r="P331" s="57" t="s">
        <v>346</v>
      </c>
      <c r="Q331" s="57" t="s">
        <v>346</v>
      </c>
      <c r="R331" s="57">
        <v>3117</v>
      </c>
      <c r="Y331" s="68">
        <f t="shared" si="43"/>
        <v>3053</v>
      </c>
      <c r="Z331" s="72">
        <f t="shared" si="40"/>
        <v>2.503231016942724E-3</v>
      </c>
      <c r="AA331" s="71">
        <f t="shared" si="44"/>
        <v>2.2412649802859281E-3</v>
      </c>
      <c r="AB331" s="72">
        <f t="shared" si="45"/>
        <v>3.722943722943723E-2</v>
      </c>
      <c r="AC331" s="68">
        <f t="shared" si="46"/>
        <v>82005</v>
      </c>
      <c r="AD331" s="72">
        <f t="shared" si="47"/>
        <v>6.723794940857783E-2</v>
      </c>
    </row>
    <row r="332" spans="1:30" x14ac:dyDescent="0.25">
      <c r="A332" s="60">
        <v>41968</v>
      </c>
      <c r="B332">
        <f t="shared" si="41"/>
        <v>2014</v>
      </c>
      <c r="C332">
        <f t="shared" si="42"/>
        <v>11</v>
      </c>
      <c r="D332" s="57" t="s">
        <v>346</v>
      </c>
      <c r="E332" s="57" t="s">
        <v>346</v>
      </c>
      <c r="F332" s="57" t="s">
        <v>346</v>
      </c>
      <c r="G332" s="57">
        <v>87</v>
      </c>
      <c r="H332" s="57">
        <v>4584</v>
      </c>
      <c r="I332" s="57">
        <v>3270</v>
      </c>
      <c r="J332" s="57">
        <v>4081</v>
      </c>
      <c r="K332" s="57" t="s">
        <v>346</v>
      </c>
      <c r="L332" s="57" t="s">
        <v>346</v>
      </c>
      <c r="M332" s="57">
        <v>1651</v>
      </c>
      <c r="N332" s="57">
        <v>0</v>
      </c>
      <c r="O332" s="57"/>
      <c r="P332" s="57" t="s">
        <v>346</v>
      </c>
      <c r="Q332" s="57" t="s">
        <v>346</v>
      </c>
      <c r="R332" s="57">
        <v>4081</v>
      </c>
      <c r="Y332" s="68">
        <f t="shared" si="43"/>
        <v>3978.3333333333335</v>
      </c>
      <c r="Z332" s="72">
        <f t="shared" si="40"/>
        <v>3.261934947833979E-3</v>
      </c>
      <c r="AA332" s="71">
        <f t="shared" si="44"/>
        <v>2.2412649802859281E-3</v>
      </c>
      <c r="AB332" s="72">
        <f t="shared" si="45"/>
        <v>4.8513302034428794E-2</v>
      </c>
      <c r="AC332" s="68">
        <f t="shared" si="46"/>
        <v>82005</v>
      </c>
      <c r="AD332" s="72">
        <f t="shared" si="47"/>
        <v>6.723794940857783E-2</v>
      </c>
    </row>
    <row r="333" spans="1:30" x14ac:dyDescent="0.25">
      <c r="A333" s="60">
        <v>41969</v>
      </c>
      <c r="B333">
        <f t="shared" si="41"/>
        <v>2014</v>
      </c>
      <c r="C333">
        <f t="shared" si="42"/>
        <v>11</v>
      </c>
      <c r="D333" s="57" t="s">
        <v>346</v>
      </c>
      <c r="E333" s="57" t="s">
        <v>346</v>
      </c>
      <c r="F333" s="57" t="s">
        <v>346</v>
      </c>
      <c r="G333" s="57">
        <v>19</v>
      </c>
      <c r="H333" s="57">
        <v>863</v>
      </c>
      <c r="I333" s="57">
        <v>894</v>
      </c>
      <c r="J333" s="57">
        <v>531</v>
      </c>
      <c r="K333" s="57" t="s">
        <v>346</v>
      </c>
      <c r="L333" s="57" t="s">
        <v>346</v>
      </c>
      <c r="M333" s="57">
        <v>288</v>
      </c>
      <c r="N333" s="57">
        <v>0</v>
      </c>
      <c r="O333" s="57"/>
      <c r="P333" s="57" t="s">
        <v>346</v>
      </c>
      <c r="Q333" s="57" t="s">
        <v>346</v>
      </c>
      <c r="R333" s="57">
        <v>531</v>
      </c>
      <c r="Y333" s="68">
        <f t="shared" si="43"/>
        <v>762.66666666666663</v>
      </c>
      <c r="Z333" s="72">
        <f t="shared" si="40"/>
        <v>6.2532946465388719E-4</v>
      </c>
      <c r="AA333" s="71">
        <f t="shared" si="44"/>
        <v>2.2412649802859281E-3</v>
      </c>
      <c r="AB333" s="72">
        <f t="shared" si="45"/>
        <v>9.3002459199642302E-3</v>
      </c>
      <c r="AC333" s="68">
        <f t="shared" si="46"/>
        <v>82005</v>
      </c>
      <c r="AD333" s="72">
        <f t="shared" si="47"/>
        <v>6.723794940857783E-2</v>
      </c>
    </row>
    <row r="334" spans="1:30" x14ac:dyDescent="0.25">
      <c r="A334" s="60">
        <v>41970</v>
      </c>
      <c r="B334">
        <f t="shared" si="41"/>
        <v>2014</v>
      </c>
      <c r="C334">
        <f t="shared" si="42"/>
        <v>11</v>
      </c>
      <c r="D334" s="57" t="s">
        <v>346</v>
      </c>
      <c r="E334" s="57" t="s">
        <v>346</v>
      </c>
      <c r="F334" s="57" t="s">
        <v>346</v>
      </c>
      <c r="G334" s="57">
        <v>20</v>
      </c>
      <c r="H334" s="57">
        <v>610</v>
      </c>
      <c r="I334" s="57">
        <v>631</v>
      </c>
      <c r="J334" s="57">
        <v>430</v>
      </c>
      <c r="K334" s="57" t="s">
        <v>346</v>
      </c>
      <c r="L334" s="57" t="s">
        <v>346</v>
      </c>
      <c r="M334" s="57">
        <v>285</v>
      </c>
      <c r="N334" s="57">
        <v>0</v>
      </c>
      <c r="O334" s="57"/>
      <c r="P334" s="57" t="s">
        <v>346</v>
      </c>
      <c r="Q334" s="57" t="s">
        <v>346</v>
      </c>
      <c r="R334" s="57">
        <v>430</v>
      </c>
      <c r="Y334" s="68">
        <f t="shared" si="43"/>
        <v>557</v>
      </c>
      <c r="Z334" s="72">
        <f t="shared" si="40"/>
        <v>4.5669822353000241E-4</v>
      </c>
      <c r="AA334" s="71">
        <f t="shared" si="44"/>
        <v>2.2412649802859281E-3</v>
      </c>
      <c r="AB334" s="72">
        <f t="shared" si="45"/>
        <v>6.7922687640997502E-3</v>
      </c>
      <c r="AC334" s="68">
        <f t="shared" si="46"/>
        <v>82005</v>
      </c>
      <c r="AD334" s="72">
        <f t="shared" si="47"/>
        <v>6.723794940857783E-2</v>
      </c>
    </row>
    <row r="335" spans="1:30" x14ac:dyDescent="0.25">
      <c r="A335" s="60">
        <v>41971</v>
      </c>
      <c r="B335">
        <f t="shared" si="41"/>
        <v>2014</v>
      </c>
      <c r="C335">
        <f t="shared" si="42"/>
        <v>11</v>
      </c>
      <c r="D335" s="57" t="s">
        <v>346</v>
      </c>
      <c r="E335" s="57" t="s">
        <v>346</v>
      </c>
      <c r="F335" s="57" t="s">
        <v>346</v>
      </c>
      <c r="G335" s="57">
        <v>42</v>
      </c>
      <c r="H335" s="57">
        <v>1445</v>
      </c>
      <c r="I335" s="57">
        <v>1306</v>
      </c>
      <c r="J335" s="57">
        <v>1020</v>
      </c>
      <c r="K335" s="57" t="s">
        <v>346</v>
      </c>
      <c r="L335" s="57" t="s">
        <v>346</v>
      </c>
      <c r="M335" s="57">
        <v>588</v>
      </c>
      <c r="N335" s="57">
        <v>0</v>
      </c>
      <c r="O335" s="57"/>
      <c r="P335" s="57" t="s">
        <v>346</v>
      </c>
      <c r="Q335" s="57" t="s">
        <v>346</v>
      </c>
      <c r="R335" s="57">
        <v>1020</v>
      </c>
      <c r="Y335" s="68">
        <f t="shared" si="43"/>
        <v>1257</v>
      </c>
      <c r="Z335" s="72">
        <f t="shared" si="40"/>
        <v>1.0306457216826086E-3</v>
      </c>
      <c r="AA335" s="71">
        <f t="shared" si="44"/>
        <v>2.2412649802859281E-3</v>
      </c>
      <c r="AB335" s="72">
        <f t="shared" si="45"/>
        <v>1.5328333638192793E-2</v>
      </c>
      <c r="AC335" s="68">
        <f t="shared" si="46"/>
        <v>82005</v>
      </c>
      <c r="AD335" s="72">
        <f t="shared" si="47"/>
        <v>6.723794940857783E-2</v>
      </c>
    </row>
    <row r="336" spans="1:30" x14ac:dyDescent="0.25">
      <c r="A336" s="60">
        <v>41972</v>
      </c>
      <c r="B336">
        <f t="shared" si="41"/>
        <v>2014</v>
      </c>
      <c r="C336">
        <f t="shared" si="42"/>
        <v>11</v>
      </c>
      <c r="D336" s="57" t="s">
        <v>346</v>
      </c>
      <c r="E336" s="57" t="s">
        <v>346</v>
      </c>
      <c r="F336" s="57" t="s">
        <v>346</v>
      </c>
      <c r="G336" s="57">
        <v>28</v>
      </c>
      <c r="H336" s="57">
        <v>1525</v>
      </c>
      <c r="I336" s="57">
        <v>1284</v>
      </c>
      <c r="J336" s="57">
        <v>1030</v>
      </c>
      <c r="K336" s="57" t="s">
        <v>346</v>
      </c>
      <c r="L336" s="57" t="s">
        <v>346</v>
      </c>
      <c r="M336" s="57">
        <v>623</v>
      </c>
      <c r="N336" s="57">
        <v>0</v>
      </c>
      <c r="O336" s="57"/>
      <c r="P336" s="57" t="s">
        <v>346</v>
      </c>
      <c r="Q336" s="57" t="s">
        <v>346</v>
      </c>
      <c r="R336" s="57">
        <v>1030</v>
      </c>
      <c r="Y336" s="68">
        <f t="shared" si="43"/>
        <v>1279.6666666666667</v>
      </c>
      <c r="Z336" s="72">
        <f t="shared" si="40"/>
        <v>1.0492306882894551E-3</v>
      </c>
      <c r="AA336" s="71">
        <f t="shared" si="44"/>
        <v>2.2412649802859281E-3</v>
      </c>
      <c r="AB336" s="72">
        <f t="shared" si="45"/>
        <v>1.5604739548401522E-2</v>
      </c>
      <c r="AC336" s="68">
        <f t="shared" si="46"/>
        <v>82005</v>
      </c>
      <c r="AD336" s="72">
        <f t="shared" si="47"/>
        <v>6.723794940857783E-2</v>
      </c>
    </row>
    <row r="337" spans="1:30" x14ac:dyDescent="0.25">
      <c r="A337" s="60">
        <v>41973</v>
      </c>
      <c r="B337">
        <f t="shared" si="41"/>
        <v>2014</v>
      </c>
      <c r="C337">
        <f t="shared" si="42"/>
        <v>11</v>
      </c>
      <c r="D337" s="57" t="s">
        <v>346</v>
      </c>
      <c r="E337" s="57" t="s">
        <v>346</v>
      </c>
      <c r="F337" s="57" t="s">
        <v>346</v>
      </c>
      <c r="G337" s="57">
        <v>58</v>
      </c>
      <c r="H337" s="57">
        <v>2389</v>
      </c>
      <c r="I337" s="57">
        <v>1803</v>
      </c>
      <c r="J337" s="57">
        <v>1832</v>
      </c>
      <c r="K337" s="57" t="s">
        <v>346</v>
      </c>
      <c r="L337" s="57" t="s">
        <v>346</v>
      </c>
      <c r="M337" s="57">
        <v>1374</v>
      </c>
      <c r="N337" s="57">
        <v>0</v>
      </c>
      <c r="O337" s="57"/>
      <c r="P337" s="57" t="s">
        <v>346</v>
      </c>
      <c r="Q337" s="57" t="s">
        <v>346</v>
      </c>
      <c r="R337" s="57">
        <v>1832</v>
      </c>
      <c r="Y337" s="68">
        <f t="shared" si="43"/>
        <v>2008</v>
      </c>
      <c r="Z337" s="72">
        <f t="shared" si="40"/>
        <v>1.6464093947006191E-3</v>
      </c>
      <c r="AA337" s="71">
        <f t="shared" si="44"/>
        <v>2.2412649802859281E-3</v>
      </c>
      <c r="AB337" s="72">
        <f t="shared" si="45"/>
        <v>2.4486311810255471E-2</v>
      </c>
      <c r="AC337" s="68">
        <f t="shared" si="46"/>
        <v>82005</v>
      </c>
      <c r="AD337" s="72">
        <f t="shared" si="47"/>
        <v>6.723794940857783E-2</v>
      </c>
    </row>
    <row r="338" spans="1:30" x14ac:dyDescent="0.25">
      <c r="A338" s="60">
        <v>41974</v>
      </c>
      <c r="B338">
        <f t="shared" si="41"/>
        <v>2014</v>
      </c>
      <c r="C338">
        <f t="shared" si="42"/>
        <v>12</v>
      </c>
      <c r="D338" s="57" t="s">
        <v>346</v>
      </c>
      <c r="E338" s="57" t="s">
        <v>346</v>
      </c>
      <c r="F338" s="57" t="s">
        <v>346</v>
      </c>
      <c r="G338" s="57">
        <v>75</v>
      </c>
      <c r="H338" s="57">
        <v>3796</v>
      </c>
      <c r="I338" s="57">
        <v>2802</v>
      </c>
      <c r="J338" s="57">
        <v>3401</v>
      </c>
      <c r="K338" s="57" t="s">
        <v>346</v>
      </c>
      <c r="L338" s="57" t="s">
        <v>346</v>
      </c>
      <c r="M338" s="57">
        <v>1403</v>
      </c>
      <c r="N338" s="57">
        <v>0</v>
      </c>
      <c r="O338" s="57"/>
      <c r="P338" s="57" t="s">
        <v>346</v>
      </c>
      <c r="Q338" s="57" t="s">
        <v>346</v>
      </c>
      <c r="R338" s="57">
        <v>3401</v>
      </c>
      <c r="Y338" s="68">
        <f t="shared" si="43"/>
        <v>3333</v>
      </c>
      <c r="Z338" s="72">
        <f t="shared" si="40"/>
        <v>2.7328100162037666E-3</v>
      </c>
      <c r="AA338" s="71">
        <f t="shared" si="44"/>
        <v>1.3937358413472452E-3</v>
      </c>
      <c r="AB338" s="72">
        <f t="shared" si="45"/>
        <v>6.3250982860432237E-2</v>
      </c>
      <c r="AC338" s="68">
        <f t="shared" si="46"/>
        <v>52694.833333333336</v>
      </c>
      <c r="AD338" s="72">
        <f t="shared" si="47"/>
        <v>4.3205811081764613E-2</v>
      </c>
    </row>
    <row r="339" spans="1:30" x14ac:dyDescent="0.25">
      <c r="A339" s="60">
        <v>41975</v>
      </c>
      <c r="B339">
        <f t="shared" si="41"/>
        <v>2014</v>
      </c>
      <c r="C339">
        <f t="shared" si="42"/>
        <v>12</v>
      </c>
      <c r="D339" s="57" t="s">
        <v>346</v>
      </c>
      <c r="E339" s="57" t="s">
        <v>346</v>
      </c>
      <c r="F339" s="57" t="s">
        <v>346</v>
      </c>
      <c r="G339" s="57">
        <v>32</v>
      </c>
      <c r="H339" s="57">
        <v>2350</v>
      </c>
      <c r="I339" s="57">
        <v>1908</v>
      </c>
      <c r="J339" s="57">
        <v>2021</v>
      </c>
      <c r="K339" s="57" t="s">
        <v>346</v>
      </c>
      <c r="L339" s="57" t="s">
        <v>346</v>
      </c>
      <c r="M339" s="57">
        <v>845</v>
      </c>
      <c r="N339" s="57">
        <v>0</v>
      </c>
      <c r="O339" s="57" t="s">
        <v>346</v>
      </c>
      <c r="P339" s="57" t="s">
        <v>346</v>
      </c>
      <c r="Q339" s="57" t="s">
        <v>346</v>
      </c>
      <c r="R339" s="57">
        <v>2021</v>
      </c>
      <c r="Y339" s="68">
        <f t="shared" si="43"/>
        <v>2093</v>
      </c>
      <c r="Z339" s="72">
        <f t="shared" si="40"/>
        <v>1.7161030194762928E-3</v>
      </c>
      <c r="AA339" s="71">
        <f t="shared" si="44"/>
        <v>1.3937358413472452E-3</v>
      </c>
      <c r="AB339" s="72">
        <f t="shared" si="45"/>
        <v>3.9719264064471856E-2</v>
      </c>
      <c r="AC339" s="68">
        <f t="shared" si="46"/>
        <v>52694.833333333321</v>
      </c>
      <c r="AD339" s="72">
        <f t="shared" si="47"/>
        <v>4.3205811081764606E-2</v>
      </c>
    </row>
    <row r="340" spans="1:30" x14ac:dyDescent="0.25">
      <c r="A340" s="60">
        <v>41976</v>
      </c>
      <c r="B340">
        <f t="shared" si="41"/>
        <v>2014</v>
      </c>
      <c r="C340">
        <f t="shared" si="42"/>
        <v>12</v>
      </c>
      <c r="D340" s="57" t="s">
        <v>346</v>
      </c>
      <c r="E340" s="57" t="s">
        <v>346</v>
      </c>
      <c r="F340" s="57" t="s">
        <v>346</v>
      </c>
      <c r="G340" s="57">
        <v>52</v>
      </c>
      <c r="H340" s="57">
        <v>2340</v>
      </c>
      <c r="I340" s="57">
        <v>1848</v>
      </c>
      <c r="J340" s="57">
        <v>1956</v>
      </c>
      <c r="K340" s="57" t="s">
        <v>346</v>
      </c>
      <c r="L340" s="57" t="s">
        <v>346</v>
      </c>
      <c r="M340" s="57">
        <v>915</v>
      </c>
      <c r="N340" s="57">
        <v>0</v>
      </c>
      <c r="O340" s="57" t="s">
        <v>346</v>
      </c>
      <c r="P340" s="57" t="s">
        <v>346</v>
      </c>
      <c r="Q340" s="57" t="s">
        <v>346</v>
      </c>
      <c r="R340" s="57">
        <v>1956</v>
      </c>
      <c r="Y340" s="68">
        <f t="shared" si="43"/>
        <v>2048</v>
      </c>
      <c r="Z340" s="72">
        <f t="shared" si="40"/>
        <v>1.6792063945950538E-3</v>
      </c>
      <c r="AA340" s="71">
        <f t="shared" si="44"/>
        <v>1.3937358413472452E-3</v>
      </c>
      <c r="AB340" s="72">
        <f t="shared" si="45"/>
        <v>3.8865290398489419E-2</v>
      </c>
      <c r="AC340" s="68">
        <f t="shared" si="46"/>
        <v>52694.833333333328</v>
      </c>
      <c r="AD340" s="72">
        <f t="shared" si="47"/>
        <v>4.3205811081764606E-2</v>
      </c>
    </row>
    <row r="341" spans="1:30" x14ac:dyDescent="0.25">
      <c r="A341" s="60">
        <v>41977</v>
      </c>
      <c r="B341">
        <f t="shared" si="41"/>
        <v>2014</v>
      </c>
      <c r="C341">
        <f t="shared" si="42"/>
        <v>12</v>
      </c>
      <c r="D341" s="57" t="s">
        <v>346</v>
      </c>
      <c r="E341" s="57" t="s">
        <v>346</v>
      </c>
      <c r="F341" s="57" t="s">
        <v>346</v>
      </c>
      <c r="G341" s="57">
        <v>71</v>
      </c>
      <c r="H341" s="57">
        <v>3679</v>
      </c>
      <c r="I341" s="57">
        <v>2685</v>
      </c>
      <c r="J341" s="57">
        <v>3366</v>
      </c>
      <c r="K341" s="57" t="s">
        <v>346</v>
      </c>
      <c r="L341" s="57" t="s">
        <v>346</v>
      </c>
      <c r="M341" s="57">
        <v>1330</v>
      </c>
      <c r="N341" s="57">
        <v>0</v>
      </c>
      <c r="O341" s="57" t="s">
        <v>346</v>
      </c>
      <c r="P341" s="57" t="s">
        <v>346</v>
      </c>
      <c r="Q341" s="57" t="s">
        <v>346</v>
      </c>
      <c r="R341" s="57">
        <v>3366</v>
      </c>
      <c r="Y341" s="68">
        <f t="shared" si="43"/>
        <v>3243.3333333333335</v>
      </c>
      <c r="Z341" s="72">
        <f t="shared" si="40"/>
        <v>2.6592900747737427E-3</v>
      </c>
      <c r="AA341" s="71">
        <f t="shared" si="44"/>
        <v>1.3937358413472452E-3</v>
      </c>
      <c r="AB341" s="72">
        <f t="shared" si="45"/>
        <v>6.1549361259326509E-2</v>
      </c>
      <c r="AC341" s="68">
        <f t="shared" si="46"/>
        <v>52694.833333333328</v>
      </c>
      <c r="AD341" s="72">
        <f t="shared" si="47"/>
        <v>4.3205811081764606E-2</v>
      </c>
    </row>
    <row r="342" spans="1:30" x14ac:dyDescent="0.25">
      <c r="A342" s="60">
        <v>41978</v>
      </c>
      <c r="B342">
        <f t="shared" si="41"/>
        <v>2014</v>
      </c>
      <c r="C342">
        <f t="shared" si="42"/>
        <v>12</v>
      </c>
      <c r="D342" s="57" t="s">
        <v>346</v>
      </c>
      <c r="E342" s="57" t="s">
        <v>346</v>
      </c>
      <c r="F342" s="57" t="s">
        <v>346</v>
      </c>
      <c r="G342" s="57">
        <v>48</v>
      </c>
      <c r="H342" s="57">
        <v>2586</v>
      </c>
      <c r="I342" s="57">
        <v>1983</v>
      </c>
      <c r="J342" s="57">
        <v>2247</v>
      </c>
      <c r="K342" s="57" t="s">
        <v>346</v>
      </c>
      <c r="L342" s="57" t="s">
        <v>346</v>
      </c>
      <c r="M342" s="57">
        <v>943</v>
      </c>
      <c r="N342" s="57">
        <v>0</v>
      </c>
      <c r="O342" s="57" t="s">
        <v>346</v>
      </c>
      <c r="P342" s="57" t="s">
        <v>346</v>
      </c>
      <c r="Q342" s="57" t="s">
        <v>346</v>
      </c>
      <c r="R342" s="57">
        <v>2247</v>
      </c>
      <c r="Y342" s="68">
        <f t="shared" si="43"/>
        <v>2272</v>
      </c>
      <c r="Z342" s="72">
        <f t="shared" si="40"/>
        <v>1.8628695940038878E-3</v>
      </c>
      <c r="AA342" s="71">
        <f t="shared" si="44"/>
        <v>1.3937358413472452E-3</v>
      </c>
      <c r="AB342" s="72">
        <f t="shared" si="45"/>
        <v>4.3116181535824201E-2</v>
      </c>
      <c r="AC342" s="68">
        <f t="shared" si="46"/>
        <v>52694.833333333328</v>
      </c>
      <c r="AD342" s="72">
        <f t="shared" si="47"/>
        <v>4.3205811081764606E-2</v>
      </c>
    </row>
    <row r="343" spans="1:30" x14ac:dyDescent="0.25">
      <c r="A343" s="60">
        <v>41979</v>
      </c>
      <c r="B343">
        <f t="shared" si="41"/>
        <v>2014</v>
      </c>
      <c r="C343">
        <f t="shared" si="42"/>
        <v>12</v>
      </c>
      <c r="D343" s="57" t="s">
        <v>346</v>
      </c>
      <c r="E343" s="57" t="s">
        <v>346</v>
      </c>
      <c r="F343" s="57" t="s">
        <v>346</v>
      </c>
      <c r="G343" s="57">
        <v>20</v>
      </c>
      <c r="H343" s="57">
        <v>740</v>
      </c>
      <c r="I343" s="57">
        <v>658</v>
      </c>
      <c r="J343" s="57">
        <v>488</v>
      </c>
      <c r="K343" s="57" t="s">
        <v>346</v>
      </c>
      <c r="L343" s="57" t="s">
        <v>346</v>
      </c>
      <c r="M343" s="57">
        <v>362</v>
      </c>
      <c r="N343" s="57">
        <v>0</v>
      </c>
      <c r="O343" s="57" t="s">
        <v>346</v>
      </c>
      <c r="P343" s="57" t="s">
        <v>346</v>
      </c>
      <c r="Q343" s="57" t="s">
        <v>346</v>
      </c>
      <c r="R343" s="57">
        <v>488</v>
      </c>
      <c r="Y343" s="68">
        <f t="shared" si="43"/>
        <v>628.66666666666663</v>
      </c>
      <c r="Z343" s="72">
        <f t="shared" si="40"/>
        <v>5.154595150075311E-4</v>
      </c>
      <c r="AA343" s="71">
        <f t="shared" si="44"/>
        <v>1.3937358413472452E-3</v>
      </c>
      <c r="AB343" s="72">
        <f t="shared" si="45"/>
        <v>1.1930328400317552E-2</v>
      </c>
      <c r="AC343" s="68">
        <f t="shared" si="46"/>
        <v>52694.833333333328</v>
      </c>
      <c r="AD343" s="72">
        <f t="shared" si="47"/>
        <v>4.3205811081764606E-2</v>
      </c>
    </row>
    <row r="344" spans="1:30" x14ac:dyDescent="0.25">
      <c r="A344" s="60">
        <v>41980</v>
      </c>
      <c r="B344">
        <f t="shared" si="41"/>
        <v>2014</v>
      </c>
      <c r="C344">
        <f t="shared" si="42"/>
        <v>12</v>
      </c>
      <c r="D344" s="57" t="s">
        <v>346</v>
      </c>
      <c r="E344" s="57" t="s">
        <v>346</v>
      </c>
      <c r="F344" s="57" t="s">
        <v>346</v>
      </c>
      <c r="G344" s="57">
        <v>39</v>
      </c>
      <c r="H344" s="57">
        <v>1654</v>
      </c>
      <c r="I344" s="57">
        <v>1240</v>
      </c>
      <c r="J344" s="57">
        <v>1391</v>
      </c>
      <c r="K344" s="57" t="s">
        <v>346</v>
      </c>
      <c r="L344" s="57" t="s">
        <v>346</v>
      </c>
      <c r="M344" s="57">
        <v>922</v>
      </c>
      <c r="N344" s="57">
        <v>0</v>
      </c>
      <c r="O344" s="57" t="s">
        <v>346</v>
      </c>
      <c r="P344" s="57" t="s">
        <v>346</v>
      </c>
      <c r="Q344" s="57" t="s">
        <v>346</v>
      </c>
      <c r="R344" s="57">
        <v>1391</v>
      </c>
      <c r="Y344" s="68">
        <f t="shared" si="43"/>
        <v>1428.3333333333333</v>
      </c>
      <c r="Z344" s="72">
        <f t="shared" si="40"/>
        <v>1.1711262045637704E-3</v>
      </c>
      <c r="AA344" s="71">
        <f t="shared" si="44"/>
        <v>1.3937358413472452E-3</v>
      </c>
      <c r="AB344" s="72">
        <f t="shared" si="45"/>
        <v>2.7105756731368353E-2</v>
      </c>
      <c r="AC344" s="68">
        <f t="shared" si="46"/>
        <v>52694.833333333328</v>
      </c>
      <c r="AD344" s="72">
        <f t="shared" si="47"/>
        <v>4.3205811081764606E-2</v>
      </c>
    </row>
    <row r="345" spans="1:30" x14ac:dyDescent="0.25">
      <c r="A345" s="60">
        <v>41981</v>
      </c>
      <c r="B345">
        <f t="shared" si="41"/>
        <v>2014</v>
      </c>
      <c r="C345">
        <f t="shared" si="42"/>
        <v>12</v>
      </c>
      <c r="D345" s="57" t="s">
        <v>346</v>
      </c>
      <c r="E345" s="57" t="s">
        <v>346</v>
      </c>
      <c r="F345" s="57" t="s">
        <v>346</v>
      </c>
      <c r="G345" s="57">
        <v>37</v>
      </c>
      <c r="H345" s="57">
        <v>2516</v>
      </c>
      <c r="I345" s="57">
        <v>1779</v>
      </c>
      <c r="J345" s="57">
        <v>2118</v>
      </c>
      <c r="K345" s="57" t="s">
        <v>346</v>
      </c>
      <c r="L345" s="57" t="s">
        <v>346</v>
      </c>
      <c r="M345" s="57">
        <v>892</v>
      </c>
      <c r="N345" s="57">
        <v>0</v>
      </c>
      <c r="O345" s="57" t="s">
        <v>346</v>
      </c>
      <c r="P345" s="57" t="s">
        <v>346</v>
      </c>
      <c r="Q345" s="57" t="s">
        <v>346</v>
      </c>
      <c r="R345" s="57">
        <v>2118</v>
      </c>
      <c r="Y345" s="68">
        <f t="shared" si="43"/>
        <v>2137.6666666666665</v>
      </c>
      <c r="Z345" s="72">
        <f t="shared" si="40"/>
        <v>1.752726336025078E-3</v>
      </c>
      <c r="AA345" s="71">
        <f t="shared" si="44"/>
        <v>1.3937358413472452E-3</v>
      </c>
      <c r="AB345" s="72">
        <f t="shared" si="45"/>
        <v>4.0566911999595154E-2</v>
      </c>
      <c r="AC345" s="68">
        <f t="shared" si="46"/>
        <v>52694.833333333328</v>
      </c>
      <c r="AD345" s="72">
        <f t="shared" si="47"/>
        <v>4.3205811081764606E-2</v>
      </c>
    </row>
    <row r="346" spans="1:30" x14ac:dyDescent="0.25">
      <c r="A346" s="60">
        <v>41982</v>
      </c>
      <c r="B346">
        <f t="shared" si="41"/>
        <v>2014</v>
      </c>
      <c r="C346">
        <f t="shared" si="42"/>
        <v>12</v>
      </c>
      <c r="D346" s="57" t="s">
        <v>346</v>
      </c>
      <c r="E346" s="57" t="s">
        <v>346</v>
      </c>
      <c r="F346" s="57" t="s">
        <v>346</v>
      </c>
      <c r="G346" s="57">
        <v>18</v>
      </c>
      <c r="H346" s="57">
        <v>846</v>
      </c>
      <c r="I346" s="57">
        <v>668</v>
      </c>
      <c r="J346" s="57">
        <v>615</v>
      </c>
      <c r="K346" s="57" t="s">
        <v>346</v>
      </c>
      <c r="L346" s="57" t="s">
        <v>346</v>
      </c>
      <c r="M346" s="57">
        <v>260</v>
      </c>
      <c r="N346" s="57">
        <v>0</v>
      </c>
      <c r="O346" s="57" t="s">
        <v>346</v>
      </c>
      <c r="P346" s="57" t="s">
        <v>346</v>
      </c>
      <c r="Q346" s="57" t="s">
        <v>346</v>
      </c>
      <c r="R346" s="57">
        <v>615</v>
      </c>
      <c r="Y346" s="68">
        <f t="shared" si="43"/>
        <v>709.66666666666663</v>
      </c>
      <c r="Z346" s="72">
        <f t="shared" si="40"/>
        <v>5.8187343979376131E-4</v>
      </c>
      <c r="AA346" s="71">
        <f t="shared" si="44"/>
        <v>1.3937358413472452E-3</v>
      </c>
      <c r="AB346" s="72">
        <f t="shared" si="45"/>
        <v>1.3467480999085932E-2</v>
      </c>
      <c r="AC346" s="68">
        <f t="shared" si="46"/>
        <v>52694.833333333328</v>
      </c>
      <c r="AD346" s="72">
        <f t="shared" si="47"/>
        <v>4.3205811081764606E-2</v>
      </c>
    </row>
    <row r="347" spans="1:30" x14ac:dyDescent="0.25">
      <c r="A347" s="60">
        <v>41983</v>
      </c>
      <c r="B347">
        <f t="shared" si="41"/>
        <v>2014</v>
      </c>
      <c r="C347">
        <f t="shared" si="42"/>
        <v>12</v>
      </c>
      <c r="D347" s="57" t="s">
        <v>346</v>
      </c>
      <c r="E347" s="57" t="s">
        <v>346</v>
      </c>
      <c r="F347" s="57" t="s">
        <v>346</v>
      </c>
      <c r="G347" s="57">
        <v>37</v>
      </c>
      <c r="H347" s="57">
        <v>1546</v>
      </c>
      <c r="I347" s="57">
        <v>1243</v>
      </c>
      <c r="J347" s="57">
        <v>1360</v>
      </c>
      <c r="K347" s="57" t="s">
        <v>346</v>
      </c>
      <c r="L347" s="57" t="s">
        <v>346</v>
      </c>
      <c r="M347" s="57">
        <v>530</v>
      </c>
      <c r="N347" s="57">
        <v>0</v>
      </c>
      <c r="O347" s="57" t="s">
        <v>346</v>
      </c>
      <c r="P347" s="57" t="s">
        <v>346</v>
      </c>
      <c r="Q347" s="57" t="s">
        <v>346</v>
      </c>
      <c r="R347" s="57">
        <v>1360</v>
      </c>
      <c r="Y347" s="68">
        <f t="shared" si="43"/>
        <v>1383</v>
      </c>
      <c r="Z347" s="72">
        <f t="shared" si="40"/>
        <v>1.1339562713500778E-3</v>
      </c>
      <c r="AA347" s="71">
        <f t="shared" si="44"/>
        <v>1.3937358413472452E-3</v>
      </c>
      <c r="AB347" s="72">
        <f t="shared" si="45"/>
        <v>2.6245457334526791E-2</v>
      </c>
      <c r="AC347" s="68">
        <f t="shared" si="46"/>
        <v>52694.833333333328</v>
      </c>
      <c r="AD347" s="72">
        <f t="shared" si="47"/>
        <v>4.3205811081764606E-2</v>
      </c>
    </row>
    <row r="348" spans="1:30" x14ac:dyDescent="0.25">
      <c r="A348" s="60">
        <v>41984</v>
      </c>
      <c r="B348">
        <f t="shared" si="41"/>
        <v>2014</v>
      </c>
      <c r="C348">
        <f t="shared" si="42"/>
        <v>12</v>
      </c>
      <c r="D348" s="57" t="s">
        <v>346</v>
      </c>
      <c r="E348" s="57" t="s">
        <v>346</v>
      </c>
      <c r="F348" s="57" t="s">
        <v>346</v>
      </c>
      <c r="G348" s="57">
        <v>57</v>
      </c>
      <c r="H348" s="57">
        <v>2225</v>
      </c>
      <c r="I348" s="57">
        <v>1699</v>
      </c>
      <c r="J348" s="57">
        <v>2059</v>
      </c>
      <c r="K348" s="57" t="s">
        <v>346</v>
      </c>
      <c r="L348" s="57" t="s">
        <v>346</v>
      </c>
      <c r="M348" s="57">
        <v>768</v>
      </c>
      <c r="N348" s="57">
        <v>0</v>
      </c>
      <c r="O348" s="57" t="s">
        <v>346</v>
      </c>
      <c r="P348" s="57" t="s">
        <v>346</v>
      </c>
      <c r="Q348" s="57" t="s">
        <v>346</v>
      </c>
      <c r="R348" s="57">
        <v>2059</v>
      </c>
      <c r="Y348" s="68">
        <f t="shared" si="43"/>
        <v>1994.3333333333333</v>
      </c>
      <c r="Z348" s="72">
        <f t="shared" si="40"/>
        <v>1.6352037530700206E-3</v>
      </c>
      <c r="AA348" s="71">
        <f t="shared" si="44"/>
        <v>1.3937358413472452E-3</v>
      </c>
      <c r="AB348" s="72">
        <f t="shared" si="45"/>
        <v>3.7846847730169629E-2</v>
      </c>
      <c r="AC348" s="68">
        <f t="shared" si="46"/>
        <v>52694.833333333328</v>
      </c>
      <c r="AD348" s="72">
        <f t="shared" si="47"/>
        <v>4.3205811081764606E-2</v>
      </c>
    </row>
    <row r="349" spans="1:30" x14ac:dyDescent="0.25">
      <c r="A349" s="60">
        <v>41985</v>
      </c>
      <c r="B349">
        <f t="shared" si="41"/>
        <v>2014</v>
      </c>
      <c r="C349">
        <f t="shared" si="42"/>
        <v>12</v>
      </c>
      <c r="D349" s="57" t="s">
        <v>346</v>
      </c>
      <c r="E349" s="57" t="s">
        <v>346</v>
      </c>
      <c r="F349" s="57" t="s">
        <v>346</v>
      </c>
      <c r="G349" s="57">
        <v>50</v>
      </c>
      <c r="H349" s="57">
        <v>2679</v>
      </c>
      <c r="I349" s="57">
        <v>2012</v>
      </c>
      <c r="J349" s="57">
        <v>2295</v>
      </c>
      <c r="K349" s="57" t="s">
        <v>346</v>
      </c>
      <c r="L349" s="57" t="s">
        <v>346</v>
      </c>
      <c r="M349" s="57">
        <v>948</v>
      </c>
      <c r="N349" s="57">
        <v>0</v>
      </c>
      <c r="O349" s="57" t="s">
        <v>346</v>
      </c>
      <c r="P349" s="57" t="s">
        <v>346</v>
      </c>
      <c r="Q349" s="57" t="s">
        <v>346</v>
      </c>
      <c r="R349" s="57">
        <v>2295</v>
      </c>
      <c r="Y349" s="68">
        <f t="shared" si="43"/>
        <v>2328.6666666666665</v>
      </c>
      <c r="Z349" s="72">
        <f t="shared" si="40"/>
        <v>1.9093320105210035E-3</v>
      </c>
      <c r="AA349" s="71">
        <f t="shared" si="44"/>
        <v>1.3937358413472452E-3</v>
      </c>
      <c r="AB349" s="72">
        <f t="shared" si="45"/>
        <v>4.4191555781876148E-2</v>
      </c>
      <c r="AC349" s="68">
        <f t="shared" si="46"/>
        <v>52694.833333333328</v>
      </c>
      <c r="AD349" s="72">
        <f t="shared" si="47"/>
        <v>4.3205811081764606E-2</v>
      </c>
    </row>
    <row r="350" spans="1:30" x14ac:dyDescent="0.25">
      <c r="A350" s="60">
        <v>41986</v>
      </c>
      <c r="B350">
        <f t="shared" si="41"/>
        <v>2014</v>
      </c>
      <c r="C350">
        <f t="shared" si="42"/>
        <v>12</v>
      </c>
      <c r="D350" s="57" t="s">
        <v>346</v>
      </c>
      <c r="E350" s="57" t="s">
        <v>346</v>
      </c>
      <c r="F350" s="57" t="s">
        <v>346</v>
      </c>
      <c r="G350" s="57">
        <v>59</v>
      </c>
      <c r="H350" s="57">
        <v>2203</v>
      </c>
      <c r="I350" s="57">
        <v>1577</v>
      </c>
      <c r="J350" s="57">
        <v>1768</v>
      </c>
      <c r="K350" s="57" t="s">
        <v>346</v>
      </c>
      <c r="L350" s="57" t="s">
        <v>346</v>
      </c>
      <c r="M350" s="57">
        <v>906</v>
      </c>
      <c r="N350" s="57">
        <v>0</v>
      </c>
      <c r="O350" s="57" t="s">
        <v>346</v>
      </c>
      <c r="P350" s="57" t="s">
        <v>346</v>
      </c>
      <c r="Q350" s="57" t="s">
        <v>346</v>
      </c>
      <c r="R350" s="57">
        <v>1768</v>
      </c>
      <c r="Y350" s="68">
        <f t="shared" si="43"/>
        <v>1849.3333333333333</v>
      </c>
      <c r="Z350" s="72">
        <f t="shared" si="40"/>
        <v>1.516314628452695E-3</v>
      </c>
      <c r="AA350" s="71">
        <f t="shared" si="44"/>
        <v>1.3937358413472452E-3</v>
      </c>
      <c r="AB350" s="72">
        <f t="shared" si="45"/>
        <v>3.5095154806448453E-2</v>
      </c>
      <c r="AC350" s="68">
        <f t="shared" si="46"/>
        <v>52694.833333333328</v>
      </c>
      <c r="AD350" s="72">
        <f t="shared" si="47"/>
        <v>4.3205811081764606E-2</v>
      </c>
    </row>
    <row r="351" spans="1:30" x14ac:dyDescent="0.25">
      <c r="A351" s="60">
        <v>41987</v>
      </c>
      <c r="B351">
        <f t="shared" si="41"/>
        <v>2014</v>
      </c>
      <c r="C351">
        <f t="shared" si="42"/>
        <v>12</v>
      </c>
      <c r="D351" s="57" t="s">
        <v>346</v>
      </c>
      <c r="E351" s="57" t="s">
        <v>346</v>
      </c>
      <c r="F351" s="57" t="s">
        <v>346</v>
      </c>
      <c r="G351" s="57">
        <v>51</v>
      </c>
      <c r="H351" s="57">
        <v>1996</v>
      </c>
      <c r="I351" s="57">
        <v>1543</v>
      </c>
      <c r="J351" s="57">
        <v>1550</v>
      </c>
      <c r="K351" s="57" t="s">
        <v>346</v>
      </c>
      <c r="L351" s="57" t="s">
        <v>346</v>
      </c>
      <c r="M351" s="57">
        <v>1066</v>
      </c>
      <c r="N351" s="57">
        <v>0</v>
      </c>
      <c r="O351" s="57" t="s">
        <v>346</v>
      </c>
      <c r="P351" s="57" t="s">
        <v>346</v>
      </c>
      <c r="Q351" s="57" t="s">
        <v>346</v>
      </c>
      <c r="R351" s="57">
        <v>1550</v>
      </c>
      <c r="Y351" s="68">
        <f t="shared" si="43"/>
        <v>1696.3333333333333</v>
      </c>
      <c r="Z351" s="72">
        <f t="shared" si="40"/>
        <v>1.3908661038564824E-3</v>
      </c>
      <c r="AA351" s="71">
        <f t="shared" si="44"/>
        <v>1.3937358413472452E-3</v>
      </c>
      <c r="AB351" s="72">
        <f t="shared" si="45"/>
        <v>3.219164434210818E-2</v>
      </c>
      <c r="AC351" s="68">
        <f t="shared" si="46"/>
        <v>52694.833333333321</v>
      </c>
      <c r="AD351" s="72">
        <f t="shared" si="47"/>
        <v>4.3205811081764606E-2</v>
      </c>
    </row>
    <row r="352" spans="1:30" x14ac:dyDescent="0.25">
      <c r="A352" s="60">
        <v>41988</v>
      </c>
      <c r="B352">
        <f t="shared" si="41"/>
        <v>2014</v>
      </c>
      <c r="C352">
        <f t="shared" si="42"/>
        <v>12</v>
      </c>
      <c r="D352" s="57" t="s">
        <v>346</v>
      </c>
      <c r="E352" s="57" t="s">
        <v>346</v>
      </c>
      <c r="F352" s="57" t="s">
        <v>346</v>
      </c>
      <c r="G352" s="57">
        <v>74</v>
      </c>
      <c r="H352" s="57">
        <v>3579</v>
      </c>
      <c r="I352" s="57">
        <v>2532</v>
      </c>
      <c r="J352" s="57">
        <v>3254</v>
      </c>
      <c r="K352" s="57" t="s">
        <v>346</v>
      </c>
      <c r="L352" s="57" t="s">
        <v>346</v>
      </c>
      <c r="M352" s="57">
        <v>1262</v>
      </c>
      <c r="N352" s="57">
        <v>0</v>
      </c>
      <c r="O352" s="57">
        <v>951</v>
      </c>
      <c r="P352" s="57" t="s">
        <v>346</v>
      </c>
      <c r="Q352" s="57" t="s">
        <v>346</v>
      </c>
      <c r="R352" s="57">
        <v>3254</v>
      </c>
      <c r="Y352" s="68">
        <f t="shared" si="43"/>
        <v>2579</v>
      </c>
      <c r="Z352" s="72">
        <f t="shared" si="40"/>
        <v>2.1145865681936739E-3</v>
      </c>
      <c r="AA352" s="71">
        <f t="shared" si="44"/>
        <v>1.3937358413472452E-3</v>
      </c>
      <c r="AB352" s="72">
        <f t="shared" si="45"/>
        <v>4.8942179657082134E-2</v>
      </c>
      <c r="AC352" s="68">
        <f t="shared" si="46"/>
        <v>52694.833333333328</v>
      </c>
      <c r="AD352" s="72">
        <f t="shared" si="47"/>
        <v>4.3205811081764606E-2</v>
      </c>
    </row>
    <row r="353" spans="1:30" x14ac:dyDescent="0.25">
      <c r="A353" s="60">
        <v>41989</v>
      </c>
      <c r="B353">
        <f t="shared" si="41"/>
        <v>2014</v>
      </c>
      <c r="C353">
        <f t="shared" si="42"/>
        <v>12</v>
      </c>
      <c r="D353" s="57" t="s">
        <v>346</v>
      </c>
      <c r="E353" s="57" t="s">
        <v>346</v>
      </c>
      <c r="F353" s="57" t="s">
        <v>346</v>
      </c>
      <c r="G353" s="57">
        <v>60</v>
      </c>
      <c r="H353" s="57">
        <v>2493</v>
      </c>
      <c r="I353" s="57">
        <v>2065</v>
      </c>
      <c r="J353" s="57">
        <v>2279</v>
      </c>
      <c r="K353" s="57" t="s">
        <v>346</v>
      </c>
      <c r="L353" s="57" t="s">
        <v>346</v>
      </c>
      <c r="M353" s="57">
        <v>989</v>
      </c>
      <c r="N353" s="57">
        <v>0</v>
      </c>
      <c r="O353" s="57">
        <v>1009</v>
      </c>
      <c r="P353" s="57" t="s">
        <v>346</v>
      </c>
      <c r="Q353" s="57" t="s">
        <v>346</v>
      </c>
      <c r="R353" s="57">
        <v>2279</v>
      </c>
      <c r="Y353" s="68">
        <f t="shared" si="43"/>
        <v>1961.5</v>
      </c>
      <c r="Z353" s="72">
        <f t="shared" si="40"/>
        <v>1.6082828823233389E-3</v>
      </c>
      <c r="AA353" s="71">
        <f t="shared" si="44"/>
        <v>1.3937358413472452E-3</v>
      </c>
      <c r="AB353" s="72">
        <f t="shared" si="45"/>
        <v>3.722376324054541E-2</v>
      </c>
      <c r="AC353" s="68">
        <f t="shared" si="46"/>
        <v>52694.833333333328</v>
      </c>
      <c r="AD353" s="72">
        <f t="shared" si="47"/>
        <v>4.3205811081764606E-2</v>
      </c>
    </row>
    <row r="354" spans="1:30" x14ac:dyDescent="0.25">
      <c r="A354" s="60">
        <v>41990</v>
      </c>
      <c r="B354">
        <f t="shared" si="41"/>
        <v>2014</v>
      </c>
      <c r="C354">
        <f t="shared" si="42"/>
        <v>12</v>
      </c>
      <c r="D354" s="57" t="s">
        <v>346</v>
      </c>
      <c r="E354" s="57" t="s">
        <v>346</v>
      </c>
      <c r="F354" s="57" t="s">
        <v>346</v>
      </c>
      <c r="G354" s="57">
        <v>112</v>
      </c>
      <c r="H354" s="57">
        <v>3536</v>
      </c>
      <c r="I354" s="57">
        <v>2476</v>
      </c>
      <c r="J354" s="57">
        <v>3266</v>
      </c>
      <c r="K354" s="57" t="s">
        <v>346</v>
      </c>
      <c r="L354" s="57" t="s">
        <v>346</v>
      </c>
      <c r="M354" s="57">
        <v>1331</v>
      </c>
      <c r="N354" s="57">
        <v>0</v>
      </c>
      <c r="O354" s="57">
        <v>1486</v>
      </c>
      <c r="P354" s="57" t="s">
        <v>346</v>
      </c>
      <c r="Q354" s="57" t="s">
        <v>346</v>
      </c>
      <c r="R354" s="57">
        <v>3266</v>
      </c>
      <c r="Y354" s="68">
        <f t="shared" si="43"/>
        <v>2691</v>
      </c>
      <c r="Z354" s="72">
        <f t="shared" si="40"/>
        <v>2.2064181678980908E-3</v>
      </c>
      <c r="AA354" s="71">
        <f t="shared" si="44"/>
        <v>1.3937358413472452E-3</v>
      </c>
      <c r="AB354" s="72">
        <f t="shared" si="45"/>
        <v>5.1067625225749522E-2</v>
      </c>
      <c r="AC354" s="68">
        <f t="shared" si="46"/>
        <v>52694.833333333328</v>
      </c>
      <c r="AD354" s="72">
        <f t="shared" si="47"/>
        <v>4.3205811081764606E-2</v>
      </c>
    </row>
    <row r="355" spans="1:30" x14ac:dyDescent="0.25">
      <c r="A355" s="60">
        <v>41991</v>
      </c>
      <c r="B355">
        <f t="shared" si="41"/>
        <v>2014</v>
      </c>
      <c r="C355">
        <f t="shared" si="42"/>
        <v>12</v>
      </c>
      <c r="D355" s="57" t="s">
        <v>346</v>
      </c>
      <c r="E355" s="57" t="s">
        <v>346</v>
      </c>
      <c r="F355" s="57" t="s">
        <v>346</v>
      </c>
      <c r="G355" s="57">
        <v>61</v>
      </c>
      <c r="H355" s="57">
        <v>3037</v>
      </c>
      <c r="I355" s="57">
        <v>2344</v>
      </c>
      <c r="J355" s="57">
        <v>2683</v>
      </c>
      <c r="K355" s="57" t="s">
        <v>346</v>
      </c>
      <c r="L355" s="57" t="s">
        <v>346</v>
      </c>
      <c r="M355" s="57">
        <v>1090</v>
      </c>
      <c r="N355" s="57">
        <v>0</v>
      </c>
      <c r="O355" s="57">
        <v>1089</v>
      </c>
      <c r="P355" s="57" t="s">
        <v>346</v>
      </c>
      <c r="Q355" s="57" t="s">
        <v>346</v>
      </c>
      <c r="R355" s="57">
        <v>2683</v>
      </c>
      <c r="Y355" s="68">
        <f t="shared" si="43"/>
        <v>2288.25</v>
      </c>
      <c r="Z355" s="72">
        <f t="shared" si="40"/>
        <v>1.8761933752110018E-3</v>
      </c>
      <c r="AA355" s="71">
        <f t="shared" si="44"/>
        <v>1.3937358413472452E-3</v>
      </c>
      <c r="AB355" s="72">
        <f t="shared" si="45"/>
        <v>4.3424560915206745E-2</v>
      </c>
      <c r="AC355" s="68">
        <f t="shared" si="46"/>
        <v>52694.833333333328</v>
      </c>
      <c r="AD355" s="72">
        <f t="shared" si="47"/>
        <v>4.3205811081764606E-2</v>
      </c>
    </row>
    <row r="356" spans="1:30" x14ac:dyDescent="0.25">
      <c r="A356" s="60">
        <v>41992</v>
      </c>
      <c r="B356">
        <f t="shared" si="41"/>
        <v>2014</v>
      </c>
      <c r="C356">
        <f t="shared" si="42"/>
        <v>12</v>
      </c>
      <c r="D356" s="57" t="s">
        <v>346</v>
      </c>
      <c r="E356" s="57" t="s">
        <v>346</v>
      </c>
      <c r="F356" s="57" t="s">
        <v>346</v>
      </c>
      <c r="G356" s="57">
        <v>65</v>
      </c>
      <c r="H356" s="57">
        <v>2669</v>
      </c>
      <c r="I356" s="57">
        <v>2098</v>
      </c>
      <c r="J356" s="57">
        <v>2295</v>
      </c>
      <c r="K356" s="57" t="s">
        <v>346</v>
      </c>
      <c r="L356" s="57" t="s">
        <v>346</v>
      </c>
      <c r="M356" s="57">
        <v>1000</v>
      </c>
      <c r="N356" s="57">
        <v>0</v>
      </c>
      <c r="O356" s="57">
        <v>1032</v>
      </c>
      <c r="P356" s="57" t="s">
        <v>346</v>
      </c>
      <c r="Q356" s="57" t="s">
        <v>346</v>
      </c>
      <c r="R356" s="57">
        <v>2295</v>
      </c>
      <c r="Y356" s="68">
        <f t="shared" si="43"/>
        <v>2023.5</v>
      </c>
      <c r="Z356" s="72">
        <f t="shared" si="40"/>
        <v>1.6591182321597125E-3</v>
      </c>
      <c r="AA356" s="71">
        <f t="shared" si="44"/>
        <v>1.3937358413472452E-3</v>
      </c>
      <c r="AB356" s="72">
        <f t="shared" si="45"/>
        <v>3.8400349180343428E-2</v>
      </c>
      <c r="AC356" s="68">
        <f t="shared" si="46"/>
        <v>52694.833333333328</v>
      </c>
      <c r="AD356" s="72">
        <f t="shared" si="47"/>
        <v>4.3205811081764606E-2</v>
      </c>
    </row>
    <row r="357" spans="1:30" x14ac:dyDescent="0.25">
      <c r="A357" s="60">
        <v>41993</v>
      </c>
      <c r="B357">
        <f t="shared" si="41"/>
        <v>2014</v>
      </c>
      <c r="C357">
        <f t="shared" si="42"/>
        <v>12</v>
      </c>
      <c r="D357" s="57" t="s">
        <v>346</v>
      </c>
      <c r="E357" s="57" t="s">
        <v>346</v>
      </c>
      <c r="F357" s="57" t="s">
        <v>346</v>
      </c>
      <c r="G357" s="57">
        <v>46</v>
      </c>
      <c r="H357" s="57">
        <v>1609</v>
      </c>
      <c r="I357" s="57">
        <v>1304</v>
      </c>
      <c r="J357" s="57">
        <v>1186</v>
      </c>
      <c r="K357" s="57" t="s">
        <v>346</v>
      </c>
      <c r="L357" s="57" t="s">
        <v>346</v>
      </c>
      <c r="M357" s="57">
        <v>688</v>
      </c>
      <c r="N357" s="57">
        <v>0</v>
      </c>
      <c r="O357" s="57">
        <v>431</v>
      </c>
      <c r="P357" s="57" t="s">
        <v>346</v>
      </c>
      <c r="Q357" s="57" t="s">
        <v>346</v>
      </c>
      <c r="R357" s="57">
        <v>1186</v>
      </c>
      <c r="Y357" s="68">
        <f t="shared" si="43"/>
        <v>1132.5</v>
      </c>
      <c r="Z357" s="72">
        <f t="shared" si="40"/>
        <v>9.2856505951118083E-4</v>
      </c>
      <c r="AA357" s="71">
        <f t="shared" si="44"/>
        <v>1.3937358413472452E-3</v>
      </c>
      <c r="AB357" s="72">
        <f t="shared" si="45"/>
        <v>2.1491670593891243E-2</v>
      </c>
      <c r="AC357" s="68">
        <f t="shared" si="46"/>
        <v>52694.833333333328</v>
      </c>
      <c r="AD357" s="72">
        <f t="shared" si="47"/>
        <v>4.3205811081764606E-2</v>
      </c>
    </row>
    <row r="358" spans="1:30" x14ac:dyDescent="0.25">
      <c r="A358" s="60">
        <v>41994</v>
      </c>
      <c r="B358">
        <f t="shared" si="41"/>
        <v>2014</v>
      </c>
      <c r="C358">
        <f t="shared" si="42"/>
        <v>12</v>
      </c>
      <c r="D358" s="57" t="s">
        <v>346</v>
      </c>
      <c r="E358" s="57" t="s">
        <v>346</v>
      </c>
      <c r="F358" s="57" t="s">
        <v>346</v>
      </c>
      <c r="G358" s="57">
        <v>37</v>
      </c>
      <c r="H358" s="57">
        <v>1422</v>
      </c>
      <c r="I358" s="57">
        <v>1202</v>
      </c>
      <c r="J358" s="57">
        <v>1122</v>
      </c>
      <c r="K358" s="57" t="s">
        <v>346</v>
      </c>
      <c r="L358" s="57" t="s">
        <v>346</v>
      </c>
      <c r="M358" s="57">
        <v>708</v>
      </c>
      <c r="N358" s="57">
        <v>0</v>
      </c>
      <c r="O358" s="57">
        <v>438</v>
      </c>
      <c r="P358" s="57" t="s">
        <v>346</v>
      </c>
      <c r="Q358" s="57" t="s">
        <v>346</v>
      </c>
      <c r="R358" s="57">
        <v>1122</v>
      </c>
      <c r="Y358" s="68">
        <f t="shared" si="43"/>
        <v>1046</v>
      </c>
      <c r="Z358" s="72">
        <f t="shared" si="40"/>
        <v>8.576415472394659E-4</v>
      </c>
      <c r="AA358" s="71">
        <f t="shared" si="44"/>
        <v>1.3937358413472452E-3</v>
      </c>
      <c r="AB358" s="72">
        <f t="shared" si="45"/>
        <v>1.9850143435947234E-2</v>
      </c>
      <c r="AC358" s="68">
        <f t="shared" si="46"/>
        <v>52694.833333333328</v>
      </c>
      <c r="AD358" s="72">
        <f t="shared" si="47"/>
        <v>4.3205811081764606E-2</v>
      </c>
    </row>
    <row r="359" spans="1:30" x14ac:dyDescent="0.25">
      <c r="A359" s="60">
        <v>41995</v>
      </c>
      <c r="B359">
        <f t="shared" si="41"/>
        <v>2014</v>
      </c>
      <c r="C359">
        <f t="shared" si="42"/>
        <v>12</v>
      </c>
      <c r="D359" s="57" t="s">
        <v>346</v>
      </c>
      <c r="E359" s="57" t="s">
        <v>346</v>
      </c>
      <c r="F359" s="57" t="s">
        <v>346</v>
      </c>
      <c r="G359" s="57">
        <v>61</v>
      </c>
      <c r="H359" s="57">
        <v>2102</v>
      </c>
      <c r="I359" s="57">
        <v>1763</v>
      </c>
      <c r="J359" s="57">
        <v>1879</v>
      </c>
      <c r="K359" s="57" t="s">
        <v>346</v>
      </c>
      <c r="L359" s="57" t="s">
        <v>346</v>
      </c>
      <c r="M359" s="57">
        <v>734</v>
      </c>
      <c r="N359" s="57">
        <v>0</v>
      </c>
      <c r="O359" s="57">
        <v>843</v>
      </c>
      <c r="P359" s="57" t="s">
        <v>346</v>
      </c>
      <c r="Q359" s="57" t="s">
        <v>346</v>
      </c>
      <c r="R359" s="57">
        <v>1879</v>
      </c>
      <c r="Y359" s="68">
        <f t="shared" si="43"/>
        <v>1646.75</v>
      </c>
      <c r="Z359" s="72">
        <f t="shared" si="40"/>
        <v>1.3502114894040063E-3</v>
      </c>
      <c r="AA359" s="71">
        <f t="shared" si="44"/>
        <v>1.3937358413472452E-3</v>
      </c>
      <c r="AB359" s="72">
        <f t="shared" si="45"/>
        <v>3.1250691876812717E-2</v>
      </c>
      <c r="AC359" s="68">
        <f t="shared" si="46"/>
        <v>52694.833333333336</v>
      </c>
      <c r="AD359" s="72">
        <f t="shared" si="47"/>
        <v>4.3205811081764613E-2</v>
      </c>
    </row>
    <row r="360" spans="1:30" x14ac:dyDescent="0.25">
      <c r="A360" s="60">
        <v>41996</v>
      </c>
      <c r="B360">
        <f t="shared" si="41"/>
        <v>2014</v>
      </c>
      <c r="C360">
        <f t="shared" si="42"/>
        <v>12</v>
      </c>
      <c r="D360" s="57" t="s">
        <v>346</v>
      </c>
      <c r="E360" s="57" t="s">
        <v>346</v>
      </c>
      <c r="F360" s="57" t="s">
        <v>346</v>
      </c>
      <c r="G360" s="57">
        <v>38</v>
      </c>
      <c r="H360" s="57">
        <v>1193</v>
      </c>
      <c r="I360" s="57">
        <v>1199</v>
      </c>
      <c r="J360" s="57">
        <v>941</v>
      </c>
      <c r="K360" s="57" t="s">
        <v>346</v>
      </c>
      <c r="L360" s="57" t="s">
        <v>346</v>
      </c>
      <c r="M360" s="57">
        <v>417</v>
      </c>
      <c r="N360" s="57">
        <v>0</v>
      </c>
      <c r="O360" s="57">
        <v>394</v>
      </c>
      <c r="P360" s="57" t="s">
        <v>346</v>
      </c>
      <c r="Q360" s="57" t="s">
        <v>346</v>
      </c>
      <c r="R360" s="57">
        <v>941</v>
      </c>
      <c r="Y360" s="68">
        <f t="shared" si="43"/>
        <v>931.75</v>
      </c>
      <c r="Z360" s="72">
        <f t="shared" si="40"/>
        <v>7.6396511629098695E-4</v>
      </c>
      <c r="AA360" s="71">
        <f t="shared" si="44"/>
        <v>1.3937358413472452E-3</v>
      </c>
      <c r="AB360" s="72">
        <f t="shared" si="45"/>
        <v>1.768199918398072E-2</v>
      </c>
      <c r="AC360" s="68">
        <f t="shared" si="46"/>
        <v>52694.833333333328</v>
      </c>
      <c r="AD360" s="72">
        <f t="shared" si="47"/>
        <v>4.3205811081764606E-2</v>
      </c>
    </row>
    <row r="361" spans="1:30" x14ac:dyDescent="0.25">
      <c r="A361" s="60">
        <v>41997</v>
      </c>
      <c r="B361">
        <f t="shared" si="41"/>
        <v>2014</v>
      </c>
      <c r="C361">
        <f t="shared" si="42"/>
        <v>12</v>
      </c>
      <c r="D361" s="57" t="s">
        <v>346</v>
      </c>
      <c r="E361" s="57" t="s">
        <v>346</v>
      </c>
      <c r="F361" s="57" t="s">
        <v>346</v>
      </c>
      <c r="G361" s="57">
        <v>22</v>
      </c>
      <c r="H361" s="57">
        <v>599</v>
      </c>
      <c r="I361" s="57">
        <v>728</v>
      </c>
      <c r="J361" s="57">
        <v>421</v>
      </c>
      <c r="K361" s="57" t="s">
        <v>346</v>
      </c>
      <c r="L361" s="57" t="s">
        <v>346</v>
      </c>
      <c r="M361" s="57">
        <v>199</v>
      </c>
      <c r="N361" s="57">
        <v>0</v>
      </c>
      <c r="O361" s="57">
        <v>212</v>
      </c>
      <c r="P361" s="57" t="s">
        <v>346</v>
      </c>
      <c r="Q361" s="57" t="s">
        <v>346</v>
      </c>
      <c r="R361" s="57">
        <v>421</v>
      </c>
      <c r="Y361" s="68">
        <f t="shared" si="43"/>
        <v>490</v>
      </c>
      <c r="Z361" s="72">
        <f t="shared" si="40"/>
        <v>4.0176324870682436E-4</v>
      </c>
      <c r="AA361" s="71">
        <f t="shared" si="44"/>
        <v>1.3937358413472452E-3</v>
      </c>
      <c r="AB361" s="72">
        <f t="shared" si="45"/>
        <v>9.298824362919832E-3</v>
      </c>
      <c r="AC361" s="68">
        <f t="shared" si="46"/>
        <v>52694.833333333328</v>
      </c>
      <c r="AD361" s="72">
        <f t="shared" si="47"/>
        <v>4.3205811081764606E-2</v>
      </c>
    </row>
    <row r="362" spans="1:30" x14ac:dyDescent="0.25">
      <c r="A362" s="60">
        <v>41998</v>
      </c>
      <c r="B362">
        <f t="shared" si="41"/>
        <v>2014</v>
      </c>
      <c r="C362">
        <f t="shared" si="42"/>
        <v>12</v>
      </c>
      <c r="D362" s="57" t="s">
        <v>346</v>
      </c>
      <c r="E362" s="57" t="s">
        <v>346</v>
      </c>
      <c r="F362" s="57" t="s">
        <v>346</v>
      </c>
      <c r="G362" s="57">
        <v>42</v>
      </c>
      <c r="H362" s="57">
        <v>638</v>
      </c>
      <c r="I362" s="57">
        <v>623</v>
      </c>
      <c r="J362" s="57">
        <v>568</v>
      </c>
      <c r="K362" s="57" t="s">
        <v>346</v>
      </c>
      <c r="L362" s="57" t="s">
        <v>346</v>
      </c>
      <c r="M362" s="57">
        <v>303</v>
      </c>
      <c r="N362" s="57">
        <v>0</v>
      </c>
      <c r="O362" s="57">
        <v>377</v>
      </c>
      <c r="P362" s="57" t="s">
        <v>346</v>
      </c>
      <c r="Q362" s="57" t="s">
        <v>346</v>
      </c>
      <c r="R362" s="57">
        <v>568</v>
      </c>
      <c r="Y362" s="68">
        <f t="shared" si="43"/>
        <v>551.5</v>
      </c>
      <c r="Z362" s="72">
        <f t="shared" si="40"/>
        <v>4.5218863604451763E-4</v>
      </c>
      <c r="AA362" s="71">
        <f t="shared" si="44"/>
        <v>1.3937358413472452E-3</v>
      </c>
      <c r="AB362" s="72">
        <f t="shared" si="45"/>
        <v>1.0465921706429158E-2</v>
      </c>
      <c r="AC362" s="68">
        <f t="shared" si="46"/>
        <v>52694.833333333328</v>
      </c>
      <c r="AD362" s="72">
        <f t="shared" si="47"/>
        <v>4.3205811081764606E-2</v>
      </c>
    </row>
    <row r="363" spans="1:30" x14ac:dyDescent="0.25">
      <c r="A363" s="60">
        <v>41999</v>
      </c>
      <c r="B363">
        <f t="shared" si="41"/>
        <v>2014</v>
      </c>
      <c r="C363">
        <f t="shared" si="42"/>
        <v>12</v>
      </c>
      <c r="D363" s="57" t="s">
        <v>346</v>
      </c>
      <c r="E363" s="57" t="s">
        <v>346</v>
      </c>
      <c r="F363" s="57" t="s">
        <v>346</v>
      </c>
      <c r="G363" s="57">
        <v>90</v>
      </c>
      <c r="H363" s="57">
        <v>1602</v>
      </c>
      <c r="I363" s="57">
        <v>1544</v>
      </c>
      <c r="J363" s="57">
        <v>1252</v>
      </c>
      <c r="K363" s="57" t="s">
        <v>346</v>
      </c>
      <c r="L363" s="57" t="s">
        <v>346</v>
      </c>
      <c r="M363" s="57">
        <v>638</v>
      </c>
      <c r="N363" s="57">
        <v>0</v>
      </c>
      <c r="O363" s="57">
        <v>859</v>
      </c>
      <c r="P363" s="57" t="s">
        <v>346</v>
      </c>
      <c r="Q363" s="57" t="s">
        <v>346</v>
      </c>
      <c r="R363" s="57">
        <v>1252</v>
      </c>
      <c r="Y363" s="68">
        <f t="shared" si="43"/>
        <v>1314.25</v>
      </c>
      <c r="Z363" s="72">
        <f t="shared" si="40"/>
        <v>1.0775864277815183E-3</v>
      </c>
      <c r="AA363" s="71">
        <f t="shared" si="44"/>
        <v>1.3937358413472452E-3</v>
      </c>
      <c r="AB363" s="72">
        <f t="shared" si="45"/>
        <v>2.4940775344831405E-2</v>
      </c>
      <c r="AC363" s="68">
        <f t="shared" si="46"/>
        <v>52694.833333333328</v>
      </c>
      <c r="AD363" s="72">
        <f t="shared" si="47"/>
        <v>4.3205811081764606E-2</v>
      </c>
    </row>
    <row r="364" spans="1:30" x14ac:dyDescent="0.25">
      <c r="A364" s="60">
        <v>42000</v>
      </c>
      <c r="B364">
        <f t="shared" si="41"/>
        <v>2014</v>
      </c>
      <c r="C364">
        <f t="shared" si="42"/>
        <v>12</v>
      </c>
      <c r="D364" s="57" t="s">
        <v>346</v>
      </c>
      <c r="E364" s="57" t="s">
        <v>346</v>
      </c>
      <c r="F364" s="57" t="s">
        <v>346</v>
      </c>
      <c r="G364" s="57">
        <v>95</v>
      </c>
      <c r="H364" s="57">
        <v>1852</v>
      </c>
      <c r="I364" s="57">
        <v>1676</v>
      </c>
      <c r="J364" s="57">
        <v>1473</v>
      </c>
      <c r="K364" s="57" t="s">
        <v>346</v>
      </c>
      <c r="L364" s="57" t="s">
        <v>346</v>
      </c>
      <c r="M364" s="57">
        <v>1027</v>
      </c>
      <c r="N364" s="57">
        <v>0</v>
      </c>
      <c r="O364" s="57">
        <v>889</v>
      </c>
      <c r="P364" s="57" t="s">
        <v>346</v>
      </c>
      <c r="Q364" s="57" t="s">
        <v>346</v>
      </c>
      <c r="R364" s="57">
        <v>1473</v>
      </c>
      <c r="Y364" s="68">
        <f t="shared" si="43"/>
        <v>1472.5</v>
      </c>
      <c r="Z364" s="72">
        <f t="shared" si="40"/>
        <v>1.2073395586138754E-3</v>
      </c>
      <c r="AA364" s="71">
        <f t="shared" si="44"/>
        <v>1.3937358413472452E-3</v>
      </c>
      <c r="AB364" s="72">
        <f t="shared" si="45"/>
        <v>2.7943916070202964E-2</v>
      </c>
      <c r="AC364" s="68">
        <f t="shared" si="46"/>
        <v>52694.833333333328</v>
      </c>
      <c r="AD364" s="72">
        <f t="shared" si="47"/>
        <v>4.3205811081764606E-2</v>
      </c>
    </row>
    <row r="365" spans="1:30" x14ac:dyDescent="0.25">
      <c r="A365" s="60">
        <v>42001</v>
      </c>
      <c r="B365">
        <f t="shared" si="41"/>
        <v>2014</v>
      </c>
      <c r="C365">
        <f t="shared" si="42"/>
        <v>12</v>
      </c>
      <c r="D365" s="57" t="s">
        <v>346</v>
      </c>
      <c r="E365" s="57" t="s">
        <v>346</v>
      </c>
      <c r="F365" s="57" t="s">
        <v>346</v>
      </c>
      <c r="G365" s="57">
        <v>56</v>
      </c>
      <c r="H365" s="57">
        <v>1260</v>
      </c>
      <c r="I365" s="57">
        <v>1052</v>
      </c>
      <c r="J365" s="57">
        <v>900</v>
      </c>
      <c r="K365" s="57" t="s">
        <v>346</v>
      </c>
      <c r="L365" s="57" t="s">
        <v>346</v>
      </c>
      <c r="M365" s="57">
        <v>601</v>
      </c>
      <c r="N365" s="57">
        <v>0</v>
      </c>
      <c r="O365" s="57">
        <v>382</v>
      </c>
      <c r="P365" s="57" t="s">
        <v>346</v>
      </c>
      <c r="Q365" s="57" t="s">
        <v>346</v>
      </c>
      <c r="R365" s="57">
        <v>900</v>
      </c>
      <c r="Y365" s="68">
        <f t="shared" si="43"/>
        <v>898.5</v>
      </c>
      <c r="Z365" s="72">
        <f t="shared" si="40"/>
        <v>7.3670261012873822E-4</v>
      </c>
      <c r="AA365" s="71">
        <f t="shared" si="44"/>
        <v>1.3937358413472452E-3</v>
      </c>
      <c r="AB365" s="72">
        <f t="shared" si="45"/>
        <v>1.7051007530782588E-2</v>
      </c>
      <c r="AC365" s="68">
        <f t="shared" si="46"/>
        <v>52694.833333333336</v>
      </c>
      <c r="AD365" s="72">
        <f t="shared" si="47"/>
        <v>4.3205811081764613E-2</v>
      </c>
    </row>
    <row r="366" spans="1:30" x14ac:dyDescent="0.25">
      <c r="A366" s="60">
        <v>42002</v>
      </c>
      <c r="B366">
        <f t="shared" si="41"/>
        <v>2014</v>
      </c>
      <c r="C366">
        <f t="shared" si="42"/>
        <v>12</v>
      </c>
      <c r="D366" s="57" t="s">
        <v>346</v>
      </c>
      <c r="E366" s="57" t="s">
        <v>346</v>
      </c>
      <c r="F366" s="57" t="s">
        <v>346</v>
      </c>
      <c r="G366" s="57">
        <v>96</v>
      </c>
      <c r="H366" s="57">
        <v>2254</v>
      </c>
      <c r="I366" s="57">
        <v>1976</v>
      </c>
      <c r="J366" s="57">
        <v>1932</v>
      </c>
      <c r="K366" s="57" t="s">
        <v>346</v>
      </c>
      <c r="L366" s="57" t="s">
        <v>346</v>
      </c>
      <c r="M366" s="57">
        <v>775</v>
      </c>
      <c r="N366" s="57">
        <v>0</v>
      </c>
      <c r="O366" s="57">
        <v>1036</v>
      </c>
      <c r="P366" s="57" t="s">
        <v>346</v>
      </c>
      <c r="Q366" s="57" t="s">
        <v>346</v>
      </c>
      <c r="R366" s="57">
        <v>1932</v>
      </c>
      <c r="Y366" s="68">
        <f t="shared" si="43"/>
        <v>1799.5</v>
      </c>
      <c r="Z366" s="72">
        <f t="shared" si="40"/>
        <v>1.4754550327508785E-3</v>
      </c>
      <c r="AA366" s="71">
        <f t="shared" si="44"/>
        <v>1.3937358413472452E-3</v>
      </c>
      <c r="AB366" s="72">
        <f t="shared" si="45"/>
        <v>3.4149458043008646E-2</v>
      </c>
      <c r="AC366" s="68">
        <f t="shared" si="46"/>
        <v>52694.833333333328</v>
      </c>
      <c r="AD366" s="72">
        <f t="shared" si="47"/>
        <v>4.3205811081764606E-2</v>
      </c>
    </row>
    <row r="367" spans="1:30" x14ac:dyDescent="0.25">
      <c r="A367" s="60">
        <v>42003</v>
      </c>
      <c r="B367">
        <f t="shared" si="41"/>
        <v>2014</v>
      </c>
      <c r="C367">
        <f t="shared" si="42"/>
        <v>12</v>
      </c>
      <c r="D367" s="57" t="s">
        <v>346</v>
      </c>
      <c r="E367" s="57" t="s">
        <v>346</v>
      </c>
      <c r="F367" s="57" t="s">
        <v>346</v>
      </c>
      <c r="G367" s="57">
        <v>55</v>
      </c>
      <c r="H367" s="57">
        <v>1980</v>
      </c>
      <c r="I367" s="57">
        <v>1760</v>
      </c>
      <c r="J367" s="57">
        <v>1670</v>
      </c>
      <c r="K367" s="57" t="s">
        <v>346</v>
      </c>
      <c r="L367" s="57" t="s">
        <v>346</v>
      </c>
      <c r="M367" s="57">
        <v>727</v>
      </c>
      <c r="N367" s="57">
        <v>0</v>
      </c>
      <c r="O367" s="57">
        <v>815</v>
      </c>
      <c r="P367" s="57" t="s">
        <v>346</v>
      </c>
      <c r="Q367" s="57" t="s">
        <v>346</v>
      </c>
      <c r="R367" s="57">
        <v>1670</v>
      </c>
      <c r="Y367" s="68">
        <f t="shared" si="43"/>
        <v>1556.25</v>
      </c>
      <c r="Z367" s="72">
        <f t="shared" si="40"/>
        <v>1.2760082771428479E-3</v>
      </c>
      <c r="AA367" s="71">
        <f t="shared" si="44"/>
        <v>1.3937358413472452E-3</v>
      </c>
      <c r="AB367" s="72">
        <f t="shared" si="45"/>
        <v>2.953325594855916E-2</v>
      </c>
      <c r="AC367" s="68">
        <f t="shared" si="46"/>
        <v>52694.833333333328</v>
      </c>
      <c r="AD367" s="72">
        <f t="shared" si="47"/>
        <v>4.3205811081764606E-2</v>
      </c>
    </row>
    <row r="368" spans="1:30" x14ac:dyDescent="0.25">
      <c r="A368" s="60">
        <v>42004</v>
      </c>
      <c r="B368">
        <f t="shared" si="41"/>
        <v>2014</v>
      </c>
      <c r="C368">
        <f t="shared" si="42"/>
        <v>12</v>
      </c>
      <c r="D368" s="57" t="s">
        <v>346</v>
      </c>
      <c r="E368" s="57" t="s">
        <v>346</v>
      </c>
      <c r="F368" s="57" t="s">
        <v>346</v>
      </c>
      <c r="G368" s="57">
        <v>51</v>
      </c>
      <c r="H368" s="57">
        <v>1501</v>
      </c>
      <c r="I368" s="57">
        <v>1389</v>
      </c>
      <c r="J368" s="57">
        <v>1281</v>
      </c>
      <c r="K368" s="57" t="s">
        <v>346</v>
      </c>
      <c r="L368" s="57" t="s">
        <v>346</v>
      </c>
      <c r="M368" s="57">
        <v>570</v>
      </c>
      <c r="N368" s="57">
        <v>0</v>
      </c>
      <c r="O368" s="57">
        <v>496</v>
      </c>
      <c r="P368" s="57" t="s">
        <v>346</v>
      </c>
      <c r="Q368" s="57" t="s">
        <v>346</v>
      </c>
      <c r="R368" s="57">
        <v>1281</v>
      </c>
      <c r="Y368" s="68">
        <f t="shared" si="43"/>
        <v>1166.75</v>
      </c>
      <c r="Z368" s="72">
        <f t="shared" si="40"/>
        <v>9.5664749067079049E-4</v>
      </c>
      <c r="AA368" s="71">
        <f t="shared" si="44"/>
        <v>1.3937358413472452E-3</v>
      </c>
      <c r="AB368" s="72">
        <f t="shared" si="45"/>
        <v>2.2141639439666762E-2</v>
      </c>
      <c r="AC368" s="68">
        <f t="shared" si="46"/>
        <v>52694.833333333328</v>
      </c>
      <c r="AD368" s="72">
        <f t="shared" si="47"/>
        <v>4.3205811081764606E-2</v>
      </c>
    </row>
    <row r="369" spans="1:30" x14ac:dyDescent="0.25">
      <c r="A369" s="60">
        <v>42005</v>
      </c>
      <c r="B369">
        <f t="shared" si="41"/>
        <v>2015</v>
      </c>
      <c r="C369">
        <f t="shared" si="42"/>
        <v>1</v>
      </c>
      <c r="D369" s="57" t="s">
        <v>346</v>
      </c>
      <c r="E369" s="57" t="s">
        <v>346</v>
      </c>
      <c r="F369" s="57" t="s">
        <v>346</v>
      </c>
      <c r="G369" s="57">
        <v>44</v>
      </c>
      <c r="H369" s="57">
        <v>829</v>
      </c>
      <c r="I369" s="57">
        <v>797</v>
      </c>
      <c r="J369" s="57">
        <v>704</v>
      </c>
      <c r="K369" s="57" t="s">
        <v>346</v>
      </c>
      <c r="L369" s="57" t="s">
        <v>346</v>
      </c>
      <c r="M369" s="57">
        <v>415</v>
      </c>
      <c r="N369" s="57">
        <v>0</v>
      </c>
      <c r="O369" s="57">
        <v>355</v>
      </c>
      <c r="P369" s="57" t="s">
        <v>346</v>
      </c>
      <c r="Q369" s="57" t="s">
        <v>346</v>
      </c>
      <c r="R369" s="57">
        <v>704</v>
      </c>
      <c r="Y369" s="68">
        <f t="shared" si="43"/>
        <v>671.25</v>
      </c>
      <c r="Z369" s="72">
        <f t="shared" si="40"/>
        <v>5.2716147986891051E-4</v>
      </c>
      <c r="AA369" s="71">
        <f t="shared" si="44"/>
        <v>7.9104305683458788E-4</v>
      </c>
      <c r="AB369" s="72">
        <f t="shared" si="45"/>
        <v>2.1497197758206566E-2</v>
      </c>
      <c r="AC369" s="68">
        <f t="shared" si="46"/>
        <v>31225</v>
      </c>
      <c r="AD369" s="72">
        <f t="shared" si="47"/>
        <v>2.4522334761872225E-2</v>
      </c>
    </row>
    <row r="370" spans="1:30" x14ac:dyDescent="0.25">
      <c r="A370" s="60">
        <v>42006</v>
      </c>
      <c r="B370">
        <f t="shared" si="41"/>
        <v>2015</v>
      </c>
      <c r="C370">
        <f t="shared" si="42"/>
        <v>1</v>
      </c>
      <c r="D370" s="57" t="s">
        <v>346</v>
      </c>
      <c r="E370" s="57" t="s">
        <v>346</v>
      </c>
      <c r="F370" s="57" t="s">
        <v>346</v>
      </c>
      <c r="G370" s="57">
        <v>65</v>
      </c>
      <c r="H370" s="57">
        <v>1823</v>
      </c>
      <c r="I370" s="57">
        <v>1648</v>
      </c>
      <c r="J370" s="57">
        <v>1555</v>
      </c>
      <c r="K370" s="57" t="s">
        <v>346</v>
      </c>
      <c r="L370" s="57" t="s">
        <v>346</v>
      </c>
      <c r="M370" s="57">
        <v>768</v>
      </c>
      <c r="N370" s="57">
        <v>0</v>
      </c>
      <c r="O370" s="57">
        <v>684</v>
      </c>
      <c r="P370" s="57" t="s">
        <v>346</v>
      </c>
      <c r="Q370" s="57" t="s">
        <v>346</v>
      </c>
      <c r="R370" s="57">
        <v>1555</v>
      </c>
      <c r="Y370" s="68">
        <f t="shared" si="43"/>
        <v>1427.5</v>
      </c>
      <c r="Z370" s="72">
        <f t="shared" si="40"/>
        <v>1.1210771136132139E-3</v>
      </c>
      <c r="AA370" s="71">
        <f t="shared" si="44"/>
        <v>7.9104305683458788E-4</v>
      </c>
      <c r="AB370" s="72">
        <f t="shared" si="45"/>
        <v>4.5716573258606882E-2</v>
      </c>
      <c r="AC370" s="68">
        <f t="shared" si="46"/>
        <v>31225.000000000004</v>
      </c>
      <c r="AD370" s="72">
        <f t="shared" si="47"/>
        <v>2.4522334761872228E-2</v>
      </c>
    </row>
    <row r="371" spans="1:30" x14ac:dyDescent="0.25">
      <c r="A371" s="60">
        <v>42007</v>
      </c>
      <c r="B371">
        <f t="shared" si="41"/>
        <v>2015</v>
      </c>
      <c r="C371">
        <f t="shared" si="42"/>
        <v>1</v>
      </c>
      <c r="D371" s="57" t="s">
        <v>346</v>
      </c>
      <c r="E371" s="57" t="s">
        <v>346</v>
      </c>
      <c r="F371" s="57" t="s">
        <v>346</v>
      </c>
      <c r="G371" s="57">
        <v>20</v>
      </c>
      <c r="H371" s="57">
        <v>828</v>
      </c>
      <c r="I371" s="57">
        <v>850</v>
      </c>
      <c r="J371" s="57">
        <v>586</v>
      </c>
      <c r="K371" s="57" t="s">
        <v>346</v>
      </c>
      <c r="L371" s="57" t="s">
        <v>346</v>
      </c>
      <c r="M371" s="57">
        <v>371</v>
      </c>
      <c r="N371" s="57">
        <v>0</v>
      </c>
      <c r="O371" s="57">
        <v>285</v>
      </c>
      <c r="P371" s="57" t="s">
        <v>346</v>
      </c>
      <c r="Q371" s="57" t="s">
        <v>346</v>
      </c>
      <c r="R371" s="57">
        <v>586</v>
      </c>
      <c r="Y371" s="68">
        <f t="shared" si="43"/>
        <v>637.25</v>
      </c>
      <c r="Z371" s="72">
        <f t="shared" si="40"/>
        <v>5.0045981831875344E-4</v>
      </c>
      <c r="AA371" s="71">
        <f t="shared" si="44"/>
        <v>7.9104305683458788E-4</v>
      </c>
      <c r="AB371" s="72">
        <f t="shared" si="45"/>
        <v>2.0408326661329062E-2</v>
      </c>
      <c r="AC371" s="68">
        <f t="shared" si="46"/>
        <v>31225.000000000004</v>
      </c>
      <c r="AD371" s="72">
        <f t="shared" si="47"/>
        <v>2.4522334761872228E-2</v>
      </c>
    </row>
    <row r="372" spans="1:30" x14ac:dyDescent="0.25">
      <c r="A372" s="60">
        <v>42008</v>
      </c>
      <c r="B372">
        <f t="shared" si="41"/>
        <v>2015</v>
      </c>
      <c r="C372">
        <f t="shared" si="42"/>
        <v>1</v>
      </c>
      <c r="D372" s="57" t="s">
        <v>346</v>
      </c>
      <c r="E372" s="57" t="s">
        <v>346</v>
      </c>
      <c r="F372" s="57" t="s">
        <v>346</v>
      </c>
      <c r="G372" s="57">
        <v>47</v>
      </c>
      <c r="H372" s="57">
        <v>1002</v>
      </c>
      <c r="I372" s="57">
        <v>860</v>
      </c>
      <c r="J372" s="57">
        <v>790</v>
      </c>
      <c r="K372" s="57" t="s">
        <v>346</v>
      </c>
      <c r="L372" s="57" t="s">
        <v>346</v>
      </c>
      <c r="M372" s="57">
        <v>558</v>
      </c>
      <c r="N372" s="57">
        <v>0</v>
      </c>
      <c r="O372" s="57">
        <v>276</v>
      </c>
      <c r="P372" s="57" t="s">
        <v>346</v>
      </c>
      <c r="Q372" s="57" t="s">
        <v>346</v>
      </c>
      <c r="R372" s="57">
        <v>790</v>
      </c>
      <c r="Y372" s="68">
        <f t="shared" si="43"/>
        <v>732</v>
      </c>
      <c r="Z372" s="72">
        <f t="shared" si="40"/>
        <v>5.7487106631514719E-4</v>
      </c>
      <c r="AA372" s="71">
        <f t="shared" si="44"/>
        <v>7.9104305683458788E-4</v>
      </c>
      <c r="AB372" s="72">
        <f t="shared" si="45"/>
        <v>2.3442754203362691E-2</v>
      </c>
      <c r="AC372" s="68">
        <f t="shared" si="46"/>
        <v>31225</v>
      </c>
      <c r="AD372" s="72">
        <f t="shared" si="47"/>
        <v>2.4522334761872225E-2</v>
      </c>
    </row>
    <row r="373" spans="1:30" x14ac:dyDescent="0.25">
      <c r="A373" s="60">
        <v>42009</v>
      </c>
      <c r="B373">
        <f t="shared" si="41"/>
        <v>2015</v>
      </c>
      <c r="C373">
        <f t="shared" si="42"/>
        <v>1</v>
      </c>
      <c r="D373" s="57" t="s">
        <v>346</v>
      </c>
      <c r="E373" s="57" t="s">
        <v>346</v>
      </c>
      <c r="F373" s="57" t="s">
        <v>346</v>
      </c>
      <c r="G373" s="57">
        <v>65</v>
      </c>
      <c r="H373" s="57">
        <v>2320</v>
      </c>
      <c r="I373" s="57">
        <v>1826</v>
      </c>
      <c r="J373" s="57">
        <v>2169</v>
      </c>
      <c r="K373" s="57" t="s">
        <v>346</v>
      </c>
      <c r="L373" s="57" t="s">
        <v>346</v>
      </c>
      <c r="M373" s="57">
        <v>766</v>
      </c>
      <c r="N373" s="57">
        <v>0</v>
      </c>
      <c r="O373" s="57">
        <v>1046</v>
      </c>
      <c r="P373" s="57" t="s">
        <v>346</v>
      </c>
      <c r="Q373" s="57" t="s">
        <v>346</v>
      </c>
      <c r="R373" s="57">
        <v>2169</v>
      </c>
      <c r="Y373" s="68">
        <f t="shared" si="43"/>
        <v>1840.25</v>
      </c>
      <c r="Z373" s="72">
        <f t="shared" si="40"/>
        <v>1.4452274314022534E-3</v>
      </c>
      <c r="AA373" s="71">
        <f t="shared" si="44"/>
        <v>7.9104305683458788E-4</v>
      </c>
      <c r="AB373" s="72">
        <f t="shared" si="45"/>
        <v>5.8935148118494797E-2</v>
      </c>
      <c r="AC373" s="68">
        <f t="shared" si="46"/>
        <v>31225</v>
      </c>
      <c r="AD373" s="72">
        <f t="shared" si="47"/>
        <v>2.4522334761872225E-2</v>
      </c>
    </row>
    <row r="374" spans="1:30" x14ac:dyDescent="0.25">
      <c r="A374" s="60">
        <v>42010</v>
      </c>
      <c r="B374">
        <f t="shared" si="41"/>
        <v>2015</v>
      </c>
      <c r="C374">
        <f t="shared" si="42"/>
        <v>1</v>
      </c>
      <c r="D374" s="57" t="s">
        <v>346</v>
      </c>
      <c r="E374" s="57" t="s">
        <v>346</v>
      </c>
      <c r="F374" s="57" t="s">
        <v>346</v>
      </c>
      <c r="G374" s="57">
        <v>44</v>
      </c>
      <c r="H374" s="57">
        <v>1126</v>
      </c>
      <c r="I374" s="57">
        <v>971</v>
      </c>
      <c r="J374" s="57">
        <v>874</v>
      </c>
      <c r="K374" s="57" t="s">
        <v>346</v>
      </c>
      <c r="L374" s="57" t="s">
        <v>346</v>
      </c>
      <c r="M374" s="57">
        <v>334</v>
      </c>
      <c r="N374" s="57">
        <v>0</v>
      </c>
      <c r="O374" s="57">
        <v>405</v>
      </c>
      <c r="P374" s="57" t="s">
        <v>346</v>
      </c>
      <c r="Q374" s="57" t="s">
        <v>346</v>
      </c>
      <c r="R374" s="57">
        <v>874</v>
      </c>
      <c r="Y374" s="68">
        <f t="shared" si="43"/>
        <v>844</v>
      </c>
      <c r="Z374" s="72">
        <f t="shared" si="40"/>
        <v>6.6282948083331173E-4</v>
      </c>
      <c r="AA374" s="71">
        <f t="shared" si="44"/>
        <v>7.9104305683458788E-4</v>
      </c>
      <c r="AB374" s="72">
        <f t="shared" si="45"/>
        <v>2.7029623698959167E-2</v>
      </c>
      <c r="AC374" s="68">
        <f t="shared" si="46"/>
        <v>31225</v>
      </c>
      <c r="AD374" s="72">
        <f t="shared" si="47"/>
        <v>2.4522334761872225E-2</v>
      </c>
    </row>
    <row r="375" spans="1:30" x14ac:dyDescent="0.25">
      <c r="A375" s="60">
        <v>42011</v>
      </c>
      <c r="B375">
        <f t="shared" si="41"/>
        <v>2015</v>
      </c>
      <c r="C375">
        <f t="shared" si="42"/>
        <v>1</v>
      </c>
      <c r="D375" s="57" t="s">
        <v>346</v>
      </c>
      <c r="E375" s="57" t="s">
        <v>346</v>
      </c>
      <c r="F375" s="57" t="s">
        <v>346</v>
      </c>
      <c r="G375" s="57">
        <v>26</v>
      </c>
      <c r="H375" s="57">
        <v>1155</v>
      </c>
      <c r="I375" s="57">
        <v>837</v>
      </c>
      <c r="J375" s="57">
        <v>851</v>
      </c>
      <c r="K375" s="57" t="s">
        <v>346</v>
      </c>
      <c r="L375" s="57" t="s">
        <v>346</v>
      </c>
      <c r="M375" s="57">
        <v>299</v>
      </c>
      <c r="N375" s="57">
        <v>0</v>
      </c>
      <c r="O375" s="57">
        <v>313</v>
      </c>
      <c r="P375" s="57" t="s">
        <v>346</v>
      </c>
      <c r="Q375" s="57" t="s">
        <v>346</v>
      </c>
      <c r="R375" s="57">
        <v>851</v>
      </c>
      <c r="Y375" s="68">
        <f t="shared" si="43"/>
        <v>789</v>
      </c>
      <c r="Z375" s="72">
        <f t="shared" si="40"/>
        <v>6.1963561656099876E-4</v>
      </c>
      <c r="AA375" s="71">
        <f t="shared" si="44"/>
        <v>7.9104305683458788E-4</v>
      </c>
      <c r="AB375" s="72">
        <f t="shared" si="45"/>
        <v>2.5268214571657326E-2</v>
      </c>
      <c r="AC375" s="68">
        <f t="shared" si="46"/>
        <v>31225</v>
      </c>
      <c r="AD375" s="72">
        <f t="shared" si="47"/>
        <v>2.4522334761872225E-2</v>
      </c>
    </row>
    <row r="376" spans="1:30" x14ac:dyDescent="0.25">
      <c r="A376" s="60">
        <v>42012</v>
      </c>
      <c r="B376">
        <f t="shared" si="41"/>
        <v>2015</v>
      </c>
      <c r="C376">
        <f t="shared" si="42"/>
        <v>1</v>
      </c>
      <c r="D376" s="57" t="s">
        <v>346</v>
      </c>
      <c r="E376" s="57" t="s">
        <v>346</v>
      </c>
      <c r="F376" s="57" t="s">
        <v>346</v>
      </c>
      <c r="G376" s="57">
        <v>25</v>
      </c>
      <c r="H376" s="57">
        <v>1102</v>
      </c>
      <c r="I376" s="57">
        <v>842</v>
      </c>
      <c r="J376" s="57">
        <v>814</v>
      </c>
      <c r="K376" s="57" t="s">
        <v>346</v>
      </c>
      <c r="L376" s="57" t="s">
        <v>346</v>
      </c>
      <c r="M376" s="57">
        <v>362</v>
      </c>
      <c r="N376" s="57">
        <v>0</v>
      </c>
      <c r="O376" s="57">
        <v>340</v>
      </c>
      <c r="P376" s="57" t="s">
        <v>346</v>
      </c>
      <c r="Q376" s="57" t="s">
        <v>346</v>
      </c>
      <c r="R376" s="57">
        <v>814</v>
      </c>
      <c r="Y376" s="68">
        <f t="shared" si="43"/>
        <v>774.5</v>
      </c>
      <c r="Z376" s="72">
        <f t="shared" si="40"/>
        <v>6.0824814325284354E-4</v>
      </c>
      <c r="AA376" s="71">
        <f t="shared" si="44"/>
        <v>7.9104305683458788E-4</v>
      </c>
      <c r="AB376" s="72">
        <f t="shared" si="45"/>
        <v>2.4803843074459566E-2</v>
      </c>
      <c r="AC376" s="68">
        <f t="shared" si="46"/>
        <v>31225.000000000004</v>
      </c>
      <c r="AD376" s="72">
        <f t="shared" si="47"/>
        <v>2.4522334761872228E-2</v>
      </c>
    </row>
    <row r="377" spans="1:30" x14ac:dyDescent="0.25">
      <c r="A377" s="60">
        <v>42013</v>
      </c>
      <c r="B377">
        <f t="shared" si="41"/>
        <v>2015</v>
      </c>
      <c r="C377">
        <f t="shared" si="42"/>
        <v>1</v>
      </c>
      <c r="D377" s="57" t="s">
        <v>346</v>
      </c>
      <c r="E377" s="57" t="s">
        <v>346</v>
      </c>
      <c r="F377" s="57" t="s">
        <v>346</v>
      </c>
      <c r="G377" s="57">
        <v>31</v>
      </c>
      <c r="H377" s="57">
        <v>854</v>
      </c>
      <c r="I377" s="57">
        <v>717</v>
      </c>
      <c r="J377" s="57">
        <v>489</v>
      </c>
      <c r="K377" s="57" t="s">
        <v>346</v>
      </c>
      <c r="L377" s="57" t="s">
        <v>346</v>
      </c>
      <c r="M377" s="57">
        <v>220</v>
      </c>
      <c r="N377" s="57">
        <v>0</v>
      </c>
      <c r="O377" s="57">
        <v>211</v>
      </c>
      <c r="P377" s="57" t="s">
        <v>346</v>
      </c>
      <c r="Q377" s="57" t="s">
        <v>346</v>
      </c>
      <c r="R377" s="57">
        <v>489</v>
      </c>
      <c r="Y377" s="68">
        <f t="shared" si="43"/>
        <v>567.75</v>
      </c>
      <c r="Z377" s="72">
        <f t="shared" si="40"/>
        <v>4.4587848073828526E-4</v>
      </c>
      <c r="AA377" s="71">
        <f t="shared" si="44"/>
        <v>7.9104305683458788E-4</v>
      </c>
      <c r="AB377" s="72">
        <f t="shared" si="45"/>
        <v>1.8182546036829464E-2</v>
      </c>
      <c r="AC377" s="68">
        <f t="shared" si="46"/>
        <v>31225</v>
      </c>
      <c r="AD377" s="72">
        <f t="shared" si="47"/>
        <v>2.4522334761872225E-2</v>
      </c>
    </row>
    <row r="378" spans="1:30" x14ac:dyDescent="0.25">
      <c r="A378" s="60">
        <v>42014</v>
      </c>
      <c r="B378">
        <f t="shared" si="41"/>
        <v>2015</v>
      </c>
      <c r="C378">
        <f t="shared" si="42"/>
        <v>1</v>
      </c>
      <c r="D378" s="57" t="s">
        <v>346</v>
      </c>
      <c r="E378" s="57" t="s">
        <v>346</v>
      </c>
      <c r="F378" s="57" t="s">
        <v>346</v>
      </c>
      <c r="G378" s="57">
        <v>29</v>
      </c>
      <c r="H378" s="57">
        <v>753</v>
      </c>
      <c r="I378" s="57">
        <v>670</v>
      </c>
      <c r="J378" s="57">
        <v>547</v>
      </c>
      <c r="K378" s="57" t="s">
        <v>346</v>
      </c>
      <c r="L378" s="57" t="s">
        <v>346</v>
      </c>
      <c r="M378" s="57">
        <v>314</v>
      </c>
      <c r="N378" s="57">
        <v>0</v>
      </c>
      <c r="O378" s="57">
        <v>150</v>
      </c>
      <c r="P378" s="57" t="s">
        <v>346</v>
      </c>
      <c r="Q378" s="57" t="s">
        <v>346</v>
      </c>
      <c r="R378" s="57">
        <v>547</v>
      </c>
      <c r="Y378" s="68">
        <f t="shared" si="43"/>
        <v>530</v>
      </c>
      <c r="Z378" s="72">
        <f t="shared" si="40"/>
        <v>4.1623178298774314E-4</v>
      </c>
      <c r="AA378" s="71">
        <f t="shared" si="44"/>
        <v>7.9104305683458788E-4</v>
      </c>
      <c r="AB378" s="72">
        <f t="shared" si="45"/>
        <v>1.6973578863090474E-2</v>
      </c>
      <c r="AC378" s="68">
        <f t="shared" si="46"/>
        <v>31224.999999999996</v>
      </c>
      <c r="AD378" s="72">
        <f t="shared" si="47"/>
        <v>2.4522334761872225E-2</v>
      </c>
    </row>
    <row r="379" spans="1:30" x14ac:dyDescent="0.25">
      <c r="A379" s="60">
        <v>42015</v>
      </c>
      <c r="B379">
        <f t="shared" si="41"/>
        <v>2015</v>
      </c>
      <c r="C379">
        <f t="shared" si="42"/>
        <v>1</v>
      </c>
      <c r="D379" s="57" t="s">
        <v>346</v>
      </c>
      <c r="E379" s="57" t="s">
        <v>346</v>
      </c>
      <c r="F379" s="57" t="s">
        <v>346</v>
      </c>
      <c r="G379" s="57">
        <v>47</v>
      </c>
      <c r="H379" s="57">
        <v>1042</v>
      </c>
      <c r="I379" s="57">
        <v>851</v>
      </c>
      <c r="J379" s="57">
        <v>788</v>
      </c>
      <c r="K379" s="57" t="s">
        <v>346</v>
      </c>
      <c r="L379" s="57" t="s">
        <v>346</v>
      </c>
      <c r="M379" s="57">
        <v>844</v>
      </c>
      <c r="N379" s="57">
        <v>0</v>
      </c>
      <c r="O379" s="57">
        <v>246</v>
      </c>
      <c r="P379" s="57" t="s">
        <v>346</v>
      </c>
      <c r="Q379" s="57" t="s">
        <v>346</v>
      </c>
      <c r="R379" s="57">
        <v>788</v>
      </c>
      <c r="Y379" s="68">
        <f t="shared" si="43"/>
        <v>731.75</v>
      </c>
      <c r="Z379" s="72">
        <f t="shared" si="40"/>
        <v>5.7467473056845486E-4</v>
      </c>
      <c r="AA379" s="71">
        <f t="shared" si="44"/>
        <v>7.9104305683458788E-4</v>
      </c>
      <c r="AB379" s="72">
        <f t="shared" si="45"/>
        <v>2.3434747798238592E-2</v>
      </c>
      <c r="AC379" s="68">
        <f t="shared" si="46"/>
        <v>31225</v>
      </c>
      <c r="AD379" s="72">
        <f t="shared" si="47"/>
        <v>2.4522334761872225E-2</v>
      </c>
    </row>
    <row r="380" spans="1:30" x14ac:dyDescent="0.25">
      <c r="A380" s="60">
        <v>42016</v>
      </c>
      <c r="B380">
        <f t="shared" si="41"/>
        <v>2015</v>
      </c>
      <c r="C380">
        <f t="shared" si="42"/>
        <v>1</v>
      </c>
      <c r="D380" s="57" t="s">
        <v>346</v>
      </c>
      <c r="E380" s="57" t="s">
        <v>346</v>
      </c>
      <c r="F380" s="57" t="s">
        <v>346</v>
      </c>
      <c r="G380" s="57">
        <v>26</v>
      </c>
      <c r="H380" s="57">
        <v>1057</v>
      </c>
      <c r="I380" s="57">
        <v>877</v>
      </c>
      <c r="J380" s="57">
        <v>797</v>
      </c>
      <c r="K380" s="57" t="s">
        <v>346</v>
      </c>
      <c r="L380" s="57" t="s">
        <v>346</v>
      </c>
      <c r="M380" s="57">
        <v>9698</v>
      </c>
      <c r="N380" s="57">
        <v>0</v>
      </c>
      <c r="O380" s="57">
        <v>332</v>
      </c>
      <c r="P380" s="57" t="s">
        <v>346</v>
      </c>
      <c r="Q380" s="57" t="s">
        <v>346</v>
      </c>
      <c r="R380" s="57">
        <v>797</v>
      </c>
      <c r="Y380" s="68">
        <f t="shared" si="43"/>
        <v>765.75</v>
      </c>
      <c r="Z380" s="72">
        <f t="shared" si="40"/>
        <v>6.0137639211861192E-4</v>
      </c>
      <c r="AA380" s="71">
        <f t="shared" si="44"/>
        <v>7.9104305683458788E-4</v>
      </c>
      <c r="AB380" s="72">
        <f t="shared" si="45"/>
        <v>2.4523618895116093E-2</v>
      </c>
      <c r="AC380" s="68">
        <f t="shared" si="46"/>
        <v>31225</v>
      </c>
      <c r="AD380" s="72">
        <f t="shared" si="47"/>
        <v>2.4522334761872225E-2</v>
      </c>
    </row>
    <row r="381" spans="1:30" x14ac:dyDescent="0.25">
      <c r="A381" s="60">
        <v>42017</v>
      </c>
      <c r="B381">
        <f t="shared" si="41"/>
        <v>2015</v>
      </c>
      <c r="C381">
        <f t="shared" si="42"/>
        <v>1</v>
      </c>
      <c r="D381" s="57" t="s">
        <v>346</v>
      </c>
      <c r="E381" s="57" t="s">
        <v>346</v>
      </c>
      <c r="F381" s="57" t="s">
        <v>346</v>
      </c>
      <c r="G381" s="57">
        <v>45</v>
      </c>
      <c r="H381" s="57">
        <v>1794</v>
      </c>
      <c r="I381" s="57">
        <v>1447</v>
      </c>
      <c r="J381" s="57">
        <v>1727</v>
      </c>
      <c r="K381" s="57" t="s">
        <v>346</v>
      </c>
      <c r="L381" s="57" t="s">
        <v>346</v>
      </c>
      <c r="M381" s="57">
        <v>660</v>
      </c>
      <c r="N381" s="57">
        <v>0</v>
      </c>
      <c r="O381" s="57">
        <v>721</v>
      </c>
      <c r="P381" s="57" t="s">
        <v>346</v>
      </c>
      <c r="Q381" s="57" t="s">
        <v>346</v>
      </c>
      <c r="R381" s="57">
        <v>1727</v>
      </c>
      <c r="Y381" s="68">
        <f t="shared" si="43"/>
        <v>1422.25</v>
      </c>
      <c r="Z381" s="72">
        <f t="shared" si="40"/>
        <v>1.116954062932675E-3</v>
      </c>
      <c r="AA381" s="71">
        <f t="shared" si="44"/>
        <v>7.9104305683458788E-4</v>
      </c>
      <c r="AB381" s="72">
        <f t="shared" si="45"/>
        <v>4.55484387510008E-2</v>
      </c>
      <c r="AC381" s="68">
        <f t="shared" si="46"/>
        <v>31225</v>
      </c>
      <c r="AD381" s="72">
        <f t="shared" si="47"/>
        <v>2.4522334761872225E-2</v>
      </c>
    </row>
    <row r="382" spans="1:30" x14ac:dyDescent="0.25">
      <c r="A382" s="60">
        <v>42018</v>
      </c>
      <c r="B382">
        <f t="shared" si="41"/>
        <v>2015</v>
      </c>
      <c r="C382">
        <f t="shared" si="42"/>
        <v>1</v>
      </c>
      <c r="D382" s="57" t="s">
        <v>346</v>
      </c>
      <c r="E382" s="57" t="s">
        <v>346</v>
      </c>
      <c r="F382" s="57" t="s">
        <v>346</v>
      </c>
      <c r="G382" s="57">
        <v>40</v>
      </c>
      <c r="H382" s="57">
        <v>1876</v>
      </c>
      <c r="I382" s="57">
        <v>1445</v>
      </c>
      <c r="J382" s="57">
        <v>1580</v>
      </c>
      <c r="K382" s="57" t="s">
        <v>346</v>
      </c>
      <c r="L382" s="57" t="s">
        <v>346</v>
      </c>
      <c r="M382" s="57">
        <v>650</v>
      </c>
      <c r="N382" s="57">
        <v>0</v>
      </c>
      <c r="O382" s="57">
        <v>642</v>
      </c>
      <c r="P382" s="57" t="s">
        <v>346</v>
      </c>
      <c r="Q382" s="57" t="s">
        <v>346</v>
      </c>
      <c r="R382" s="57">
        <v>1580</v>
      </c>
      <c r="Y382" s="68">
        <f t="shared" si="43"/>
        <v>1385.75</v>
      </c>
      <c r="Z382" s="72">
        <f t="shared" si="40"/>
        <v>1.0882890439155946E-3</v>
      </c>
      <c r="AA382" s="71">
        <f t="shared" si="44"/>
        <v>7.9104305683458788E-4</v>
      </c>
      <c r="AB382" s="72">
        <f t="shared" si="45"/>
        <v>4.4379503602882307E-2</v>
      </c>
      <c r="AC382" s="68">
        <f t="shared" si="46"/>
        <v>31225</v>
      </c>
      <c r="AD382" s="72">
        <f t="shared" si="47"/>
        <v>2.4522334761872225E-2</v>
      </c>
    </row>
    <row r="383" spans="1:30" x14ac:dyDescent="0.25">
      <c r="A383" s="60">
        <v>42019</v>
      </c>
      <c r="B383">
        <f t="shared" si="41"/>
        <v>2015</v>
      </c>
      <c r="C383">
        <f t="shared" si="42"/>
        <v>1</v>
      </c>
      <c r="D383" s="57" t="s">
        <v>346</v>
      </c>
      <c r="E383" s="57" t="s">
        <v>346</v>
      </c>
      <c r="F383" s="57" t="s">
        <v>346</v>
      </c>
      <c r="G383" s="57">
        <v>55</v>
      </c>
      <c r="H383" s="57">
        <v>2219</v>
      </c>
      <c r="I383" s="57">
        <v>1694</v>
      </c>
      <c r="J383" s="57">
        <v>1860</v>
      </c>
      <c r="K383" s="57" t="s">
        <v>346</v>
      </c>
      <c r="L383" s="57" t="s">
        <v>346</v>
      </c>
      <c r="M383" s="57">
        <v>772</v>
      </c>
      <c r="N383" s="57">
        <v>0</v>
      </c>
      <c r="O383" s="57">
        <v>733</v>
      </c>
      <c r="P383" s="57" t="s">
        <v>346</v>
      </c>
      <c r="Q383" s="57" t="s">
        <v>346</v>
      </c>
      <c r="R383" s="57">
        <v>1860</v>
      </c>
      <c r="Y383" s="68">
        <f t="shared" si="43"/>
        <v>1626.5</v>
      </c>
      <c r="Z383" s="72">
        <f t="shared" si="40"/>
        <v>1.2773603679803098E-3</v>
      </c>
      <c r="AA383" s="71">
        <f t="shared" si="44"/>
        <v>7.9104305683458788E-4</v>
      </c>
      <c r="AB383" s="72">
        <f t="shared" si="45"/>
        <v>5.208967173738991E-2</v>
      </c>
      <c r="AC383" s="68">
        <f t="shared" si="46"/>
        <v>31225</v>
      </c>
      <c r="AD383" s="72">
        <f t="shared" si="47"/>
        <v>2.4522334761872225E-2</v>
      </c>
    </row>
    <row r="384" spans="1:30" x14ac:dyDescent="0.25">
      <c r="A384" s="60">
        <v>42020</v>
      </c>
      <c r="B384">
        <f t="shared" si="41"/>
        <v>2015</v>
      </c>
      <c r="C384">
        <f t="shared" si="42"/>
        <v>1</v>
      </c>
      <c r="D384" s="57" t="s">
        <v>346</v>
      </c>
      <c r="E384" s="57" t="s">
        <v>346</v>
      </c>
      <c r="F384" s="57" t="s">
        <v>346</v>
      </c>
      <c r="G384" s="57">
        <v>49</v>
      </c>
      <c r="H384" s="57">
        <v>2154</v>
      </c>
      <c r="I384" s="57">
        <v>1628</v>
      </c>
      <c r="J384" s="57">
        <v>1765</v>
      </c>
      <c r="K384" s="57" t="s">
        <v>346</v>
      </c>
      <c r="L384" s="57" t="s">
        <v>346</v>
      </c>
      <c r="M384" s="57">
        <v>706</v>
      </c>
      <c r="N384" s="57">
        <v>0</v>
      </c>
      <c r="O384" s="57">
        <v>823</v>
      </c>
      <c r="P384" s="57" t="s">
        <v>346</v>
      </c>
      <c r="Q384" s="57" t="s">
        <v>346</v>
      </c>
      <c r="R384" s="57">
        <v>1765</v>
      </c>
      <c r="Y384" s="68">
        <f t="shared" si="43"/>
        <v>1592.5</v>
      </c>
      <c r="Z384" s="72">
        <f t="shared" si="40"/>
        <v>1.2506587064301529E-3</v>
      </c>
      <c r="AA384" s="71">
        <f t="shared" si="44"/>
        <v>7.9104305683458788E-4</v>
      </c>
      <c r="AB384" s="72">
        <f t="shared" si="45"/>
        <v>5.1000800640512413E-2</v>
      </c>
      <c r="AC384" s="68">
        <f t="shared" si="46"/>
        <v>31225</v>
      </c>
      <c r="AD384" s="72">
        <f t="shared" si="47"/>
        <v>2.4522334761872225E-2</v>
      </c>
    </row>
    <row r="385" spans="1:30" x14ac:dyDescent="0.25">
      <c r="A385" s="60">
        <v>42021</v>
      </c>
      <c r="B385">
        <f t="shared" si="41"/>
        <v>2015</v>
      </c>
      <c r="C385">
        <f t="shared" si="42"/>
        <v>1</v>
      </c>
      <c r="D385" s="57" t="s">
        <v>346</v>
      </c>
      <c r="E385" s="57" t="s">
        <v>346</v>
      </c>
      <c r="F385" s="57" t="s">
        <v>346</v>
      </c>
      <c r="G385" s="57">
        <v>25</v>
      </c>
      <c r="H385" s="57">
        <v>1167</v>
      </c>
      <c r="I385" s="57">
        <v>985</v>
      </c>
      <c r="J385" s="57">
        <v>801</v>
      </c>
      <c r="K385" s="57" t="s">
        <v>346</v>
      </c>
      <c r="L385" s="57" t="s">
        <v>346</v>
      </c>
      <c r="M385" s="57">
        <v>502</v>
      </c>
      <c r="N385" s="57">
        <v>0</v>
      </c>
      <c r="O385" s="57">
        <v>322</v>
      </c>
      <c r="P385" s="57" t="s">
        <v>346</v>
      </c>
      <c r="Q385" s="57" t="s">
        <v>346</v>
      </c>
      <c r="R385" s="57">
        <v>801</v>
      </c>
      <c r="Y385" s="68">
        <f t="shared" si="43"/>
        <v>818.75</v>
      </c>
      <c r="Z385" s="72">
        <f t="shared" si="40"/>
        <v>6.4299957041738629E-4</v>
      </c>
      <c r="AA385" s="71">
        <f t="shared" si="44"/>
        <v>7.9104305683458788E-4</v>
      </c>
      <c r="AB385" s="72">
        <f t="shared" si="45"/>
        <v>2.622097678142514E-2</v>
      </c>
      <c r="AC385" s="68">
        <f t="shared" si="46"/>
        <v>31225</v>
      </c>
      <c r="AD385" s="72">
        <f t="shared" si="47"/>
        <v>2.4522334761872225E-2</v>
      </c>
    </row>
    <row r="386" spans="1:30" x14ac:dyDescent="0.25">
      <c r="A386" s="60">
        <v>42022</v>
      </c>
      <c r="B386">
        <f t="shared" si="41"/>
        <v>2015</v>
      </c>
      <c r="C386">
        <f t="shared" si="42"/>
        <v>1</v>
      </c>
      <c r="D386" s="57" t="s">
        <v>346</v>
      </c>
      <c r="E386" s="57" t="s">
        <v>346</v>
      </c>
      <c r="F386" s="57" t="s">
        <v>346</v>
      </c>
      <c r="G386" s="57">
        <v>17</v>
      </c>
      <c r="H386" s="57">
        <v>427</v>
      </c>
      <c r="I386" s="57">
        <v>440</v>
      </c>
      <c r="J386" s="57">
        <v>222</v>
      </c>
      <c r="K386" s="57" t="s">
        <v>346</v>
      </c>
      <c r="L386" s="57" t="s">
        <v>346</v>
      </c>
      <c r="M386" s="57">
        <v>168</v>
      </c>
      <c r="N386" s="57">
        <v>0</v>
      </c>
      <c r="O386" s="57">
        <v>120</v>
      </c>
      <c r="P386" s="57" t="s">
        <v>346</v>
      </c>
      <c r="Q386" s="57" t="s">
        <v>346</v>
      </c>
      <c r="R386" s="57">
        <v>222</v>
      </c>
      <c r="Y386" s="68">
        <f t="shared" si="43"/>
        <v>302.25</v>
      </c>
      <c r="Z386" s="72">
        <f t="shared" si="40"/>
        <v>2.3736991775102901E-4</v>
      </c>
      <c r="AA386" s="71">
        <f t="shared" si="44"/>
        <v>7.9104305683458788E-4</v>
      </c>
      <c r="AB386" s="72">
        <f t="shared" si="45"/>
        <v>9.6797437950360294E-3</v>
      </c>
      <c r="AC386" s="68">
        <f t="shared" si="46"/>
        <v>31224.999999999996</v>
      </c>
      <c r="AD386" s="72">
        <f t="shared" si="47"/>
        <v>2.4522334761872225E-2</v>
      </c>
    </row>
    <row r="387" spans="1:30" x14ac:dyDescent="0.25">
      <c r="A387" s="60">
        <v>42023</v>
      </c>
      <c r="B387">
        <f t="shared" si="41"/>
        <v>2015</v>
      </c>
      <c r="C387">
        <f t="shared" si="42"/>
        <v>1</v>
      </c>
      <c r="D387" s="57" t="s">
        <v>346</v>
      </c>
      <c r="E387" s="57" t="s">
        <v>346</v>
      </c>
      <c r="F387" s="57" t="s">
        <v>346</v>
      </c>
      <c r="G387" s="57">
        <v>55</v>
      </c>
      <c r="H387" s="57">
        <v>1995</v>
      </c>
      <c r="I387" s="57">
        <v>1422</v>
      </c>
      <c r="J387" s="57">
        <v>1623</v>
      </c>
      <c r="K387" s="57" t="s">
        <v>346</v>
      </c>
      <c r="L387" s="57" t="s">
        <v>346</v>
      </c>
      <c r="M387" s="57">
        <v>822</v>
      </c>
      <c r="N387" s="57">
        <v>0</v>
      </c>
      <c r="O387" s="57">
        <v>534</v>
      </c>
      <c r="P387" s="57" t="s">
        <v>346</v>
      </c>
      <c r="Q387" s="57" t="s">
        <v>346</v>
      </c>
      <c r="R387" s="57">
        <v>1623</v>
      </c>
      <c r="Y387" s="68">
        <f t="shared" si="43"/>
        <v>1393.5</v>
      </c>
      <c r="Z387" s="72">
        <f t="shared" si="40"/>
        <v>1.0943754520630568E-3</v>
      </c>
      <c r="AA387" s="71">
        <f t="shared" si="44"/>
        <v>7.9104305683458788E-4</v>
      </c>
      <c r="AB387" s="72">
        <f t="shared" si="45"/>
        <v>4.4627702161729385E-2</v>
      </c>
      <c r="AC387" s="68">
        <f t="shared" si="46"/>
        <v>31225</v>
      </c>
      <c r="AD387" s="72">
        <f t="shared" si="47"/>
        <v>2.4522334761872225E-2</v>
      </c>
    </row>
    <row r="388" spans="1:30" x14ac:dyDescent="0.25">
      <c r="A388" s="60">
        <v>42024</v>
      </c>
      <c r="B388">
        <f t="shared" si="41"/>
        <v>2015</v>
      </c>
      <c r="C388">
        <f t="shared" si="42"/>
        <v>1</v>
      </c>
      <c r="D388" s="57" t="s">
        <v>346</v>
      </c>
      <c r="E388" s="57" t="s">
        <v>346</v>
      </c>
      <c r="F388" s="57" t="s">
        <v>346</v>
      </c>
      <c r="G388" s="57">
        <v>68</v>
      </c>
      <c r="H388" s="57">
        <v>2712</v>
      </c>
      <c r="I388" s="57">
        <v>1962</v>
      </c>
      <c r="J388" s="57">
        <v>2580</v>
      </c>
      <c r="K388" s="57" t="s">
        <v>346</v>
      </c>
      <c r="L388" s="57" t="s">
        <v>346</v>
      </c>
      <c r="M388" s="57">
        <v>925</v>
      </c>
      <c r="N388" s="57">
        <v>0</v>
      </c>
      <c r="O388" s="57">
        <v>1114</v>
      </c>
      <c r="P388" s="57" t="s">
        <v>346</v>
      </c>
      <c r="Q388" s="57" t="s">
        <v>346</v>
      </c>
      <c r="R388" s="57">
        <v>2580</v>
      </c>
      <c r="Y388" s="68">
        <f t="shared" si="43"/>
        <v>2092</v>
      </c>
      <c r="Z388" s="72">
        <f t="shared" ref="Z388:Z451" si="48">+Y388/SUMIF($B$4:$B$1829,B388,$Y$4:$Y$1829)</f>
        <v>1.6429375283214314E-3</v>
      </c>
      <c r="AA388" s="71">
        <f t="shared" si="44"/>
        <v>7.9104305683458788E-4</v>
      </c>
      <c r="AB388" s="72">
        <f t="shared" si="45"/>
        <v>6.6997598078462769E-2</v>
      </c>
      <c r="AC388" s="68">
        <f t="shared" si="46"/>
        <v>31225</v>
      </c>
      <c r="AD388" s="72">
        <f t="shared" si="47"/>
        <v>2.4522334761872225E-2</v>
      </c>
    </row>
    <row r="389" spans="1:30" x14ac:dyDescent="0.25">
      <c r="A389" s="60">
        <v>42025</v>
      </c>
      <c r="B389">
        <f t="shared" ref="B389:B452" si="49">+YEAR(A389)</f>
        <v>2015</v>
      </c>
      <c r="C389">
        <f t="shared" ref="C389:C452" si="50">+MONTH(A389)</f>
        <v>1</v>
      </c>
      <c r="D389" s="57" t="s">
        <v>346</v>
      </c>
      <c r="E389" s="57" t="s">
        <v>346</v>
      </c>
      <c r="F389" s="57" t="s">
        <v>346</v>
      </c>
      <c r="G389" s="57">
        <v>49</v>
      </c>
      <c r="H389" s="57">
        <v>2377</v>
      </c>
      <c r="I389" s="57">
        <v>1751</v>
      </c>
      <c r="J389" s="57">
        <v>2031</v>
      </c>
      <c r="K389" s="57" t="s">
        <v>346</v>
      </c>
      <c r="L389" s="57" t="s">
        <v>346</v>
      </c>
      <c r="M389" s="57">
        <v>815</v>
      </c>
      <c r="N389" s="57">
        <v>0</v>
      </c>
      <c r="O389" s="57">
        <v>903</v>
      </c>
      <c r="P389" s="57" t="s">
        <v>346</v>
      </c>
      <c r="Q389" s="57" t="s">
        <v>346</v>
      </c>
      <c r="R389" s="57">
        <v>2031</v>
      </c>
      <c r="Y389" s="68">
        <f t="shared" ref="Y389:Y452" si="51">AVERAGE(H389,I389,O389,R389)</f>
        <v>1765.5</v>
      </c>
      <c r="Z389" s="72">
        <f t="shared" si="48"/>
        <v>1.3865230431412464E-3</v>
      </c>
      <c r="AA389" s="71">
        <f t="shared" ref="AA389:AA452" si="52">+AVERAGEIFS($Z$4:$Z$1829,$B$4:$B$1829,B389,$C$4:$C$1829,C389)</f>
        <v>7.9104305683458788E-4</v>
      </c>
      <c r="AB389" s="72">
        <f t="shared" ref="AB389:AB452" si="53">+Y389/SUMIFS($Y$4:$Y$1829,$B$4:$B$1829,B389,$C$4:$C$1829,C389)</f>
        <v>5.6541232986389113E-2</v>
      </c>
      <c r="AC389" s="68">
        <f t="shared" ref="AC389:AC452" si="54">+Y389/AB389</f>
        <v>31225</v>
      </c>
      <c r="AD389" s="72">
        <f t="shared" ref="AD389:AD452" si="55">+AC389/SUMIF($B$4:$B$1829,B389,$Y$4:$Y$1829)</f>
        <v>2.4522334761872225E-2</v>
      </c>
    </row>
    <row r="390" spans="1:30" x14ac:dyDescent="0.25">
      <c r="A390" s="60">
        <v>42026</v>
      </c>
      <c r="B390">
        <f t="shared" si="49"/>
        <v>2015</v>
      </c>
      <c r="C390">
        <f t="shared" si="50"/>
        <v>1</v>
      </c>
      <c r="D390" s="57" t="s">
        <v>346</v>
      </c>
      <c r="E390" s="57" t="s">
        <v>346</v>
      </c>
      <c r="F390" s="57" t="s">
        <v>346</v>
      </c>
      <c r="G390" s="57">
        <v>68</v>
      </c>
      <c r="H390" s="57">
        <v>2586</v>
      </c>
      <c r="I390" s="57">
        <v>1925</v>
      </c>
      <c r="J390" s="57">
        <v>2396</v>
      </c>
      <c r="K390" s="57" t="s">
        <v>346</v>
      </c>
      <c r="L390" s="57" t="s">
        <v>346</v>
      </c>
      <c r="M390" s="57">
        <v>922</v>
      </c>
      <c r="N390" s="57">
        <v>0</v>
      </c>
      <c r="O390" s="57">
        <v>1058</v>
      </c>
      <c r="P390" s="57" t="s">
        <v>346</v>
      </c>
      <c r="Q390" s="57" t="s">
        <v>346</v>
      </c>
      <c r="R390" s="57">
        <v>2396</v>
      </c>
      <c r="Y390" s="68">
        <f t="shared" si="51"/>
        <v>1991.25</v>
      </c>
      <c r="Z390" s="72">
        <f t="shared" si="48"/>
        <v>1.5638142224044219E-3</v>
      </c>
      <c r="AA390" s="71">
        <f t="shared" si="52"/>
        <v>7.9104305683458788E-4</v>
      </c>
      <c r="AB390" s="72">
        <f t="shared" si="53"/>
        <v>6.3771016813450765E-2</v>
      </c>
      <c r="AC390" s="68">
        <f t="shared" si="54"/>
        <v>31224.999999999996</v>
      </c>
      <c r="AD390" s="72">
        <f t="shared" si="55"/>
        <v>2.4522334761872225E-2</v>
      </c>
    </row>
    <row r="391" spans="1:30" x14ac:dyDescent="0.25">
      <c r="A391" s="60">
        <v>42027</v>
      </c>
      <c r="B391">
        <f t="shared" si="49"/>
        <v>2015</v>
      </c>
      <c r="C391">
        <f t="shared" si="50"/>
        <v>1</v>
      </c>
      <c r="D391" s="57" t="s">
        <v>346</v>
      </c>
      <c r="E391" s="57" t="s">
        <v>346</v>
      </c>
      <c r="F391" s="57" t="s">
        <v>346</v>
      </c>
      <c r="G391" s="57">
        <v>58</v>
      </c>
      <c r="H391" s="57">
        <v>2459</v>
      </c>
      <c r="I391" s="57">
        <v>1890</v>
      </c>
      <c r="J391" s="57">
        <v>2179</v>
      </c>
      <c r="K391" s="57" t="s">
        <v>346</v>
      </c>
      <c r="L391" s="57" t="s">
        <v>346</v>
      </c>
      <c r="M391" s="57">
        <v>884</v>
      </c>
      <c r="N391" s="57">
        <v>0</v>
      </c>
      <c r="O391" s="57">
        <v>1051</v>
      </c>
      <c r="P391" s="57" t="s">
        <v>346</v>
      </c>
      <c r="Q391" s="57" t="s">
        <v>346</v>
      </c>
      <c r="R391" s="57">
        <v>2179</v>
      </c>
      <c r="Y391" s="68">
        <f t="shared" si="51"/>
        <v>1894.75</v>
      </c>
      <c r="Z391" s="72">
        <f t="shared" si="48"/>
        <v>1.4880286241811817E-3</v>
      </c>
      <c r="AA391" s="71">
        <f t="shared" si="52"/>
        <v>7.9104305683458788E-4</v>
      </c>
      <c r="AB391" s="72">
        <f t="shared" si="53"/>
        <v>6.0680544435548441E-2</v>
      </c>
      <c r="AC391" s="68">
        <f t="shared" si="54"/>
        <v>31225</v>
      </c>
      <c r="AD391" s="72">
        <f t="shared" si="55"/>
        <v>2.4522334761872225E-2</v>
      </c>
    </row>
    <row r="392" spans="1:30" x14ac:dyDescent="0.25">
      <c r="A392" s="60">
        <v>42028</v>
      </c>
      <c r="B392">
        <f t="shared" si="49"/>
        <v>2015</v>
      </c>
      <c r="C392">
        <f t="shared" si="50"/>
        <v>1</v>
      </c>
      <c r="D392" s="57" t="s">
        <v>346</v>
      </c>
      <c r="E392" s="57" t="s">
        <v>346</v>
      </c>
      <c r="F392" s="57" t="s">
        <v>346</v>
      </c>
      <c r="G392" s="57">
        <v>39</v>
      </c>
      <c r="H392" s="57">
        <v>599</v>
      </c>
      <c r="I392" s="57">
        <v>749</v>
      </c>
      <c r="J392" s="57">
        <v>380</v>
      </c>
      <c r="K392" s="57" t="s">
        <v>346</v>
      </c>
      <c r="L392" s="57" t="s">
        <v>346</v>
      </c>
      <c r="M392" s="57">
        <v>212</v>
      </c>
      <c r="N392" s="57">
        <v>0</v>
      </c>
      <c r="O392" s="57">
        <v>118</v>
      </c>
      <c r="P392" s="57" t="s">
        <v>346</v>
      </c>
      <c r="Q392" s="57" t="s">
        <v>346</v>
      </c>
      <c r="R392" s="57">
        <v>380</v>
      </c>
      <c r="Y392" s="68">
        <f t="shared" si="51"/>
        <v>461.5</v>
      </c>
      <c r="Z392" s="72">
        <f t="shared" si="48"/>
        <v>3.6243578839404426E-4</v>
      </c>
      <c r="AA392" s="71">
        <f t="shared" si="52"/>
        <v>7.9104305683458788E-4</v>
      </c>
      <c r="AB392" s="72">
        <f t="shared" si="53"/>
        <v>1.4779823859087269E-2</v>
      </c>
      <c r="AC392" s="68">
        <f t="shared" si="54"/>
        <v>31225</v>
      </c>
      <c r="AD392" s="72">
        <f t="shared" si="55"/>
        <v>2.4522334761872225E-2</v>
      </c>
    </row>
    <row r="393" spans="1:30" x14ac:dyDescent="0.25">
      <c r="A393" s="60">
        <v>42029</v>
      </c>
      <c r="B393">
        <f t="shared" si="49"/>
        <v>2015</v>
      </c>
      <c r="C393">
        <f t="shared" si="50"/>
        <v>1</v>
      </c>
      <c r="D393" s="57" t="s">
        <v>346</v>
      </c>
      <c r="E393" s="57" t="s">
        <v>346</v>
      </c>
      <c r="F393" s="57" t="s">
        <v>346</v>
      </c>
      <c r="G393" s="57">
        <v>58</v>
      </c>
      <c r="H393" s="57">
        <v>1395</v>
      </c>
      <c r="I393" s="57">
        <v>1035</v>
      </c>
      <c r="J393" s="57">
        <v>1065</v>
      </c>
      <c r="K393" s="57" t="s">
        <v>346</v>
      </c>
      <c r="L393" s="57" t="s">
        <v>346</v>
      </c>
      <c r="M393" s="57">
        <v>672</v>
      </c>
      <c r="N393" s="57">
        <v>0</v>
      </c>
      <c r="O393" s="57">
        <v>444</v>
      </c>
      <c r="P393" s="57" t="s">
        <v>346</v>
      </c>
      <c r="Q393" s="57" t="s">
        <v>346</v>
      </c>
      <c r="R393" s="57">
        <v>1065</v>
      </c>
      <c r="Y393" s="68">
        <f t="shared" si="51"/>
        <v>984.75</v>
      </c>
      <c r="Z393" s="72">
        <f t="shared" si="48"/>
        <v>7.733665062210945E-4</v>
      </c>
      <c r="AA393" s="71">
        <f t="shared" si="52"/>
        <v>7.9104305683458788E-4</v>
      </c>
      <c r="AB393" s="72">
        <f t="shared" si="53"/>
        <v>3.1537229783827059E-2</v>
      </c>
      <c r="AC393" s="68">
        <f t="shared" si="54"/>
        <v>31225.000000000004</v>
      </c>
      <c r="AD393" s="72">
        <f t="shared" si="55"/>
        <v>2.4522334761872228E-2</v>
      </c>
    </row>
    <row r="394" spans="1:30" x14ac:dyDescent="0.25">
      <c r="A394" s="60">
        <v>42030</v>
      </c>
      <c r="B394">
        <f t="shared" si="49"/>
        <v>2015</v>
      </c>
      <c r="C394">
        <f t="shared" si="50"/>
        <v>1</v>
      </c>
      <c r="D394" s="57" t="s">
        <v>346</v>
      </c>
      <c r="E394" s="57" t="s">
        <v>346</v>
      </c>
      <c r="F394" s="57" t="s">
        <v>346</v>
      </c>
      <c r="G394" s="57">
        <v>33</v>
      </c>
      <c r="H394" s="57">
        <v>608</v>
      </c>
      <c r="I394" s="57">
        <v>547</v>
      </c>
      <c r="J394" s="57">
        <v>417</v>
      </c>
      <c r="K394" s="57" t="s">
        <v>346</v>
      </c>
      <c r="L394" s="57" t="s">
        <v>346</v>
      </c>
      <c r="M394" s="57">
        <v>149</v>
      </c>
      <c r="N394" s="57">
        <v>0</v>
      </c>
      <c r="O394" s="57">
        <v>195</v>
      </c>
      <c r="P394" s="57" t="s">
        <v>346</v>
      </c>
      <c r="Q394" s="57" t="s">
        <v>346</v>
      </c>
      <c r="R394" s="57">
        <v>417</v>
      </c>
      <c r="Y394" s="68">
        <f t="shared" si="51"/>
        <v>441.75</v>
      </c>
      <c r="Z394" s="72">
        <f t="shared" si="48"/>
        <v>3.4692526440535009E-4</v>
      </c>
      <c r="AA394" s="71">
        <f t="shared" si="52"/>
        <v>7.9104305683458788E-4</v>
      </c>
      <c r="AB394" s="72">
        <f t="shared" si="53"/>
        <v>1.4147317854283427E-2</v>
      </c>
      <c r="AC394" s="68">
        <f t="shared" si="54"/>
        <v>31225</v>
      </c>
      <c r="AD394" s="72">
        <f t="shared" si="55"/>
        <v>2.4522334761872225E-2</v>
      </c>
    </row>
    <row r="395" spans="1:30" x14ac:dyDescent="0.25">
      <c r="A395" s="60">
        <v>42031</v>
      </c>
      <c r="B395">
        <f t="shared" si="49"/>
        <v>2015</v>
      </c>
      <c r="C395">
        <f t="shared" si="50"/>
        <v>1</v>
      </c>
      <c r="D395" s="57" t="s">
        <v>346</v>
      </c>
      <c r="E395" s="57" t="s">
        <v>346</v>
      </c>
      <c r="F395" s="57" t="s">
        <v>346</v>
      </c>
      <c r="G395" s="57">
        <v>14</v>
      </c>
      <c r="H395" s="57">
        <v>227</v>
      </c>
      <c r="I395" s="57">
        <v>235</v>
      </c>
      <c r="J395" s="57">
        <v>178</v>
      </c>
      <c r="K395" s="57" t="s">
        <v>346</v>
      </c>
      <c r="L395" s="57" t="s">
        <v>346</v>
      </c>
      <c r="M395" s="57">
        <v>66</v>
      </c>
      <c r="N395" s="57">
        <v>0</v>
      </c>
      <c r="O395" s="57">
        <v>68</v>
      </c>
      <c r="P395" s="57" t="s">
        <v>346</v>
      </c>
      <c r="Q395" s="57" t="s">
        <v>346</v>
      </c>
      <c r="R395" s="57">
        <v>178</v>
      </c>
      <c r="Y395" s="68">
        <f t="shared" si="51"/>
        <v>177</v>
      </c>
      <c r="Z395" s="72">
        <f t="shared" si="48"/>
        <v>1.3900570865817082E-4</v>
      </c>
      <c r="AA395" s="71">
        <f t="shared" si="52"/>
        <v>7.9104305683458788E-4</v>
      </c>
      <c r="AB395" s="72">
        <f t="shared" si="53"/>
        <v>5.6685348278622903E-3</v>
      </c>
      <c r="AC395" s="68">
        <f t="shared" si="54"/>
        <v>31224.999999999996</v>
      </c>
      <c r="AD395" s="72">
        <f t="shared" si="55"/>
        <v>2.4522334761872225E-2</v>
      </c>
    </row>
    <row r="396" spans="1:30" x14ac:dyDescent="0.25">
      <c r="A396" s="60">
        <v>42032</v>
      </c>
      <c r="B396">
        <f t="shared" si="49"/>
        <v>2015</v>
      </c>
      <c r="C396">
        <f t="shared" si="50"/>
        <v>1</v>
      </c>
      <c r="D396" s="57" t="s">
        <v>346</v>
      </c>
      <c r="E396" s="57" t="s">
        <v>346</v>
      </c>
      <c r="F396" s="57" t="s">
        <v>346</v>
      </c>
      <c r="G396" s="57">
        <v>24</v>
      </c>
      <c r="H396" s="57">
        <v>800</v>
      </c>
      <c r="I396" s="57">
        <v>627</v>
      </c>
      <c r="J396" s="57">
        <v>583</v>
      </c>
      <c r="K396" s="57" t="s">
        <v>346</v>
      </c>
      <c r="L396" s="57" t="s">
        <v>346</v>
      </c>
      <c r="M396" s="57">
        <v>481</v>
      </c>
      <c r="N396" s="57">
        <v>0</v>
      </c>
      <c r="O396" s="57">
        <v>245</v>
      </c>
      <c r="P396" s="57" t="s">
        <v>346</v>
      </c>
      <c r="Q396" s="57" t="s">
        <v>346</v>
      </c>
      <c r="R396" s="57">
        <v>583</v>
      </c>
      <c r="Y396" s="68">
        <f t="shared" si="51"/>
        <v>563.75</v>
      </c>
      <c r="Z396" s="72">
        <f t="shared" si="48"/>
        <v>4.4273710879120793E-4</v>
      </c>
      <c r="AA396" s="71">
        <f t="shared" si="52"/>
        <v>7.9104305683458788E-4</v>
      </c>
      <c r="AB396" s="72">
        <f t="shared" si="53"/>
        <v>1.8054443554843876E-2</v>
      </c>
      <c r="AC396" s="68">
        <f t="shared" si="54"/>
        <v>31225</v>
      </c>
      <c r="AD396" s="72">
        <f t="shared" si="55"/>
        <v>2.4522334761872225E-2</v>
      </c>
    </row>
    <row r="397" spans="1:30" x14ac:dyDescent="0.25">
      <c r="A397" s="60">
        <v>42033</v>
      </c>
      <c r="B397">
        <f t="shared" si="49"/>
        <v>2015</v>
      </c>
      <c r="C397">
        <f t="shared" si="50"/>
        <v>1</v>
      </c>
      <c r="D397" s="57" t="s">
        <v>346</v>
      </c>
      <c r="E397" s="57" t="s">
        <v>346</v>
      </c>
      <c r="F397" s="57" t="s">
        <v>346</v>
      </c>
      <c r="G397" s="57">
        <v>38</v>
      </c>
      <c r="H397" s="57">
        <v>1144</v>
      </c>
      <c r="I397" s="57">
        <v>881</v>
      </c>
      <c r="J397" s="57">
        <v>882</v>
      </c>
      <c r="K397" s="57" t="s">
        <v>346</v>
      </c>
      <c r="L397" s="57" t="s">
        <v>346</v>
      </c>
      <c r="M397" s="57">
        <v>11092</v>
      </c>
      <c r="N397" s="57">
        <v>0</v>
      </c>
      <c r="O397" s="57">
        <v>332</v>
      </c>
      <c r="P397" s="57" t="s">
        <v>346</v>
      </c>
      <c r="Q397" s="57" t="s">
        <v>346</v>
      </c>
      <c r="R397" s="57">
        <v>882</v>
      </c>
      <c r="Y397" s="68">
        <f t="shared" si="51"/>
        <v>809.75</v>
      </c>
      <c r="Z397" s="72">
        <f t="shared" si="48"/>
        <v>6.3593148353646234E-4</v>
      </c>
      <c r="AA397" s="71">
        <f t="shared" si="52"/>
        <v>7.9104305683458788E-4</v>
      </c>
      <c r="AB397" s="72">
        <f t="shared" si="53"/>
        <v>2.5932746196957564E-2</v>
      </c>
      <c r="AC397" s="68">
        <f t="shared" si="54"/>
        <v>31225.000000000004</v>
      </c>
      <c r="AD397" s="72">
        <f t="shared" si="55"/>
        <v>2.4522334761872228E-2</v>
      </c>
    </row>
    <row r="398" spans="1:30" x14ac:dyDescent="0.25">
      <c r="A398" s="60">
        <v>42034</v>
      </c>
      <c r="B398">
        <f t="shared" si="49"/>
        <v>2015</v>
      </c>
      <c r="C398">
        <f t="shared" si="50"/>
        <v>1</v>
      </c>
      <c r="D398" s="57" t="s">
        <v>346</v>
      </c>
      <c r="E398" s="57" t="s">
        <v>346</v>
      </c>
      <c r="F398" s="57" t="s">
        <v>346</v>
      </c>
      <c r="G398" s="57">
        <v>46</v>
      </c>
      <c r="H398" s="57">
        <v>1008</v>
      </c>
      <c r="I398" s="57">
        <v>942</v>
      </c>
      <c r="J398" s="57">
        <v>725</v>
      </c>
      <c r="K398" s="57" t="s">
        <v>346</v>
      </c>
      <c r="L398" s="57" t="s">
        <v>346</v>
      </c>
      <c r="M398" s="57">
        <v>13993</v>
      </c>
      <c r="N398" s="57">
        <v>0</v>
      </c>
      <c r="O398" s="57">
        <v>354</v>
      </c>
      <c r="P398" s="57" t="s">
        <v>346</v>
      </c>
      <c r="Q398" s="57" t="s">
        <v>346</v>
      </c>
      <c r="R398" s="57">
        <v>725</v>
      </c>
      <c r="Y398" s="68">
        <f t="shared" si="51"/>
        <v>757.25</v>
      </c>
      <c r="Z398" s="72">
        <f t="shared" si="48"/>
        <v>5.9470097673107263E-4</v>
      </c>
      <c r="AA398" s="71">
        <f t="shared" si="52"/>
        <v>7.9104305683458788E-4</v>
      </c>
      <c r="AB398" s="72">
        <f t="shared" si="53"/>
        <v>2.4251401120896719E-2</v>
      </c>
      <c r="AC398" s="68">
        <f t="shared" si="54"/>
        <v>31225</v>
      </c>
      <c r="AD398" s="72">
        <f t="shared" si="55"/>
        <v>2.4522334761872225E-2</v>
      </c>
    </row>
    <row r="399" spans="1:30" x14ac:dyDescent="0.25">
      <c r="A399" s="60">
        <v>42035</v>
      </c>
      <c r="B399">
        <f t="shared" si="49"/>
        <v>2015</v>
      </c>
      <c r="C399">
        <f t="shared" si="50"/>
        <v>1</v>
      </c>
      <c r="D399" s="57" t="s">
        <v>346</v>
      </c>
      <c r="E399" s="57" t="s">
        <v>346</v>
      </c>
      <c r="F399" s="57" t="s">
        <v>346</v>
      </c>
      <c r="G399" s="57">
        <v>20</v>
      </c>
      <c r="H399" s="57">
        <v>644</v>
      </c>
      <c r="I399" s="57">
        <v>548</v>
      </c>
      <c r="J399" s="57">
        <v>398</v>
      </c>
      <c r="K399" s="57" t="s">
        <v>346</v>
      </c>
      <c r="L399" s="57" t="s">
        <v>346</v>
      </c>
      <c r="M399" s="57">
        <v>246</v>
      </c>
      <c r="N399" s="57">
        <v>0</v>
      </c>
      <c r="O399" s="57">
        <v>143</v>
      </c>
      <c r="P399" s="57" t="s">
        <v>346</v>
      </c>
      <c r="Q399" s="57" t="s">
        <v>346</v>
      </c>
      <c r="R399" s="57">
        <v>398</v>
      </c>
      <c r="Y399" s="68">
        <f t="shared" si="51"/>
        <v>433.25</v>
      </c>
      <c r="Z399" s="72">
        <f t="shared" si="48"/>
        <v>3.402498490178108E-4</v>
      </c>
      <c r="AA399" s="71">
        <f t="shared" si="52"/>
        <v>7.9104305683458788E-4</v>
      </c>
      <c r="AB399" s="72">
        <f t="shared" si="53"/>
        <v>1.387510008006405E-2</v>
      </c>
      <c r="AC399" s="68">
        <f t="shared" si="54"/>
        <v>31225</v>
      </c>
      <c r="AD399" s="72">
        <f t="shared" si="55"/>
        <v>2.4522334761872225E-2</v>
      </c>
    </row>
    <row r="400" spans="1:30" x14ac:dyDescent="0.25">
      <c r="A400" s="60">
        <v>42036</v>
      </c>
      <c r="B400">
        <f t="shared" si="49"/>
        <v>2015</v>
      </c>
      <c r="C400">
        <f t="shared" si="50"/>
        <v>2</v>
      </c>
      <c r="D400" s="57" t="s">
        <v>346</v>
      </c>
      <c r="E400" s="57" t="s">
        <v>346</v>
      </c>
      <c r="F400" s="57" t="s">
        <v>346</v>
      </c>
      <c r="G400" s="57">
        <v>28</v>
      </c>
      <c r="H400" s="57">
        <v>865</v>
      </c>
      <c r="I400" s="57">
        <v>658</v>
      </c>
      <c r="J400" s="57">
        <v>671</v>
      </c>
      <c r="K400" s="57" t="s">
        <v>346</v>
      </c>
      <c r="L400" s="57" t="s">
        <v>346</v>
      </c>
      <c r="M400" s="57">
        <v>397</v>
      </c>
      <c r="N400" s="57">
        <v>0</v>
      </c>
      <c r="O400" s="57">
        <v>266</v>
      </c>
      <c r="P400" s="57" t="s">
        <v>346</v>
      </c>
      <c r="Q400" s="57" t="s">
        <v>346</v>
      </c>
      <c r="R400" s="57">
        <v>671</v>
      </c>
      <c r="Y400" s="68">
        <f t="shared" si="51"/>
        <v>615</v>
      </c>
      <c r="Z400" s="72">
        <f t="shared" si="48"/>
        <v>4.8298593686313591E-4</v>
      </c>
      <c r="AA400" s="71">
        <f t="shared" si="52"/>
        <v>5.1558468280501622E-4</v>
      </c>
      <c r="AB400" s="72">
        <f t="shared" si="53"/>
        <v>3.3456187354649183E-2</v>
      </c>
      <c r="AC400" s="68">
        <f t="shared" si="54"/>
        <v>18382.25</v>
      </c>
      <c r="AD400" s="72">
        <f t="shared" si="55"/>
        <v>1.4436371118540455E-2</v>
      </c>
    </row>
    <row r="401" spans="1:30" x14ac:dyDescent="0.25">
      <c r="A401" s="60">
        <v>42037</v>
      </c>
      <c r="B401">
        <f t="shared" si="49"/>
        <v>2015</v>
      </c>
      <c r="C401">
        <f t="shared" si="50"/>
        <v>2</v>
      </c>
      <c r="D401" s="57" t="s">
        <v>346</v>
      </c>
      <c r="E401" s="57" t="s">
        <v>346</v>
      </c>
      <c r="F401" s="57" t="s">
        <v>346</v>
      </c>
      <c r="G401" s="57">
        <v>26</v>
      </c>
      <c r="H401" s="57">
        <v>411</v>
      </c>
      <c r="I401" s="57">
        <v>306</v>
      </c>
      <c r="J401" s="57">
        <v>216</v>
      </c>
      <c r="K401" s="57" t="s">
        <v>346</v>
      </c>
      <c r="L401" s="57" t="s">
        <v>346</v>
      </c>
      <c r="M401" s="57">
        <v>62</v>
      </c>
      <c r="N401" s="57">
        <v>0</v>
      </c>
      <c r="O401" s="57">
        <v>74</v>
      </c>
      <c r="P401" s="57" t="s">
        <v>346</v>
      </c>
      <c r="Q401" s="57" t="s">
        <v>346</v>
      </c>
      <c r="R401" s="57">
        <v>216</v>
      </c>
      <c r="Y401" s="68">
        <f t="shared" si="51"/>
        <v>251.75</v>
      </c>
      <c r="Z401" s="72">
        <f t="shared" si="48"/>
        <v>1.9771009691917801E-4</v>
      </c>
      <c r="AA401" s="71">
        <f t="shared" si="52"/>
        <v>5.1558468280501622E-4</v>
      </c>
      <c r="AB401" s="72">
        <f t="shared" si="53"/>
        <v>1.3695276693549484E-2</v>
      </c>
      <c r="AC401" s="68">
        <f t="shared" si="54"/>
        <v>18382.25</v>
      </c>
      <c r="AD401" s="72">
        <f t="shared" si="55"/>
        <v>1.4436371118540455E-2</v>
      </c>
    </row>
    <row r="402" spans="1:30" x14ac:dyDescent="0.25">
      <c r="A402" s="60">
        <v>42038</v>
      </c>
      <c r="B402">
        <f t="shared" si="49"/>
        <v>2015</v>
      </c>
      <c r="C402">
        <f t="shared" si="50"/>
        <v>2</v>
      </c>
      <c r="D402" s="57" t="s">
        <v>346</v>
      </c>
      <c r="E402" s="57" t="s">
        <v>346</v>
      </c>
      <c r="F402" s="57" t="s">
        <v>346</v>
      </c>
      <c r="G402" s="57">
        <v>27</v>
      </c>
      <c r="H402" s="57">
        <v>613</v>
      </c>
      <c r="I402" s="57">
        <v>472</v>
      </c>
      <c r="J402" s="57">
        <v>379</v>
      </c>
      <c r="K402" s="57" t="s">
        <v>346</v>
      </c>
      <c r="L402" s="57" t="s">
        <v>346</v>
      </c>
      <c r="M402" s="57">
        <v>63</v>
      </c>
      <c r="N402" s="57">
        <v>0</v>
      </c>
      <c r="O402" s="57">
        <v>150</v>
      </c>
      <c r="P402" s="57" t="s">
        <v>346</v>
      </c>
      <c r="Q402" s="57" t="s">
        <v>346</v>
      </c>
      <c r="R402" s="57">
        <v>379</v>
      </c>
      <c r="Y402" s="68">
        <f t="shared" si="51"/>
        <v>403.5</v>
      </c>
      <c r="Z402" s="72">
        <f t="shared" si="48"/>
        <v>3.1688589516142333E-4</v>
      </c>
      <c r="AA402" s="71">
        <f t="shared" si="52"/>
        <v>5.1558468280501622E-4</v>
      </c>
      <c r="AB402" s="72">
        <f t="shared" si="53"/>
        <v>2.1950522922928369E-2</v>
      </c>
      <c r="AC402" s="68">
        <f t="shared" si="54"/>
        <v>18382.25</v>
      </c>
      <c r="AD402" s="72">
        <f t="shared" si="55"/>
        <v>1.4436371118540455E-2</v>
      </c>
    </row>
    <row r="403" spans="1:30" x14ac:dyDescent="0.25">
      <c r="A403" s="60">
        <v>42039</v>
      </c>
      <c r="B403">
        <f t="shared" si="49"/>
        <v>2015</v>
      </c>
      <c r="C403">
        <f t="shared" si="50"/>
        <v>2</v>
      </c>
      <c r="D403" s="57" t="s">
        <v>346</v>
      </c>
      <c r="E403" s="57" t="s">
        <v>346</v>
      </c>
      <c r="F403" s="57" t="s">
        <v>346</v>
      </c>
      <c r="G403" s="57">
        <v>37</v>
      </c>
      <c r="H403" s="57">
        <v>1092</v>
      </c>
      <c r="I403" s="57">
        <v>841</v>
      </c>
      <c r="J403" s="57">
        <v>876</v>
      </c>
      <c r="K403" s="57" t="s">
        <v>346</v>
      </c>
      <c r="L403" s="57" t="s">
        <v>346</v>
      </c>
      <c r="M403" s="57">
        <v>222</v>
      </c>
      <c r="N403" s="57">
        <v>0</v>
      </c>
      <c r="O403" s="57">
        <v>389</v>
      </c>
      <c r="P403" s="57" t="s">
        <v>346</v>
      </c>
      <c r="Q403" s="57" t="s">
        <v>346</v>
      </c>
      <c r="R403" s="57">
        <v>876</v>
      </c>
      <c r="Y403" s="68">
        <f t="shared" si="51"/>
        <v>799.5</v>
      </c>
      <c r="Z403" s="72">
        <f t="shared" si="48"/>
        <v>6.2788171792207666E-4</v>
      </c>
      <c r="AA403" s="71">
        <f t="shared" si="52"/>
        <v>5.1558468280501622E-4</v>
      </c>
      <c r="AB403" s="72">
        <f t="shared" si="53"/>
        <v>4.3493043561043943E-2</v>
      </c>
      <c r="AC403" s="68">
        <f t="shared" si="54"/>
        <v>18382.25</v>
      </c>
      <c r="AD403" s="72">
        <f t="shared" si="55"/>
        <v>1.4436371118540455E-2</v>
      </c>
    </row>
    <row r="404" spans="1:30" x14ac:dyDescent="0.25">
      <c r="A404" s="60">
        <v>42040</v>
      </c>
      <c r="B404">
        <f t="shared" si="49"/>
        <v>2015</v>
      </c>
      <c r="C404">
        <f t="shared" si="50"/>
        <v>2</v>
      </c>
      <c r="D404" s="57" t="s">
        <v>346</v>
      </c>
      <c r="E404" s="57" t="s">
        <v>346</v>
      </c>
      <c r="F404" s="57" t="s">
        <v>346</v>
      </c>
      <c r="G404" s="57">
        <v>24</v>
      </c>
      <c r="H404" s="57">
        <v>928</v>
      </c>
      <c r="I404" s="57">
        <v>810</v>
      </c>
      <c r="J404" s="57">
        <v>747</v>
      </c>
      <c r="K404" s="57" t="s">
        <v>346</v>
      </c>
      <c r="L404" s="57" t="s">
        <v>346</v>
      </c>
      <c r="M404" s="57">
        <v>232</v>
      </c>
      <c r="N404" s="57">
        <v>0</v>
      </c>
      <c r="O404" s="57">
        <v>329</v>
      </c>
      <c r="P404" s="57" t="s">
        <v>346</v>
      </c>
      <c r="Q404" s="57" t="s">
        <v>346</v>
      </c>
      <c r="R404" s="57">
        <v>747</v>
      </c>
      <c r="Y404" s="68">
        <f t="shared" si="51"/>
        <v>703.5</v>
      </c>
      <c r="Z404" s="72">
        <f t="shared" si="48"/>
        <v>5.5248879119222129E-4</v>
      </c>
      <c r="AA404" s="71">
        <f t="shared" si="52"/>
        <v>5.1558468280501622E-4</v>
      </c>
      <c r="AB404" s="72">
        <f t="shared" si="53"/>
        <v>3.8270614315440168E-2</v>
      </c>
      <c r="AC404" s="68">
        <f t="shared" si="54"/>
        <v>18382.25</v>
      </c>
      <c r="AD404" s="72">
        <f t="shared" si="55"/>
        <v>1.4436371118540455E-2</v>
      </c>
    </row>
    <row r="405" spans="1:30" x14ac:dyDescent="0.25">
      <c r="A405" s="60">
        <v>42041</v>
      </c>
      <c r="B405">
        <f t="shared" si="49"/>
        <v>2015</v>
      </c>
      <c r="C405">
        <f t="shared" si="50"/>
        <v>2</v>
      </c>
      <c r="D405" s="57" t="s">
        <v>346</v>
      </c>
      <c r="E405" s="57" t="s">
        <v>346</v>
      </c>
      <c r="F405" s="57" t="s">
        <v>346</v>
      </c>
      <c r="G405" s="57">
        <v>28</v>
      </c>
      <c r="H405" s="57">
        <v>978</v>
      </c>
      <c r="I405" s="57">
        <v>833</v>
      </c>
      <c r="J405" s="57">
        <v>697</v>
      </c>
      <c r="K405" s="57" t="s">
        <v>346</v>
      </c>
      <c r="L405" s="57" t="s">
        <v>346</v>
      </c>
      <c r="M405" s="57">
        <v>269</v>
      </c>
      <c r="N405" s="57">
        <v>0</v>
      </c>
      <c r="O405" s="57">
        <v>288</v>
      </c>
      <c r="P405" s="57" t="s">
        <v>346</v>
      </c>
      <c r="Q405" s="57" t="s">
        <v>346</v>
      </c>
      <c r="R405" s="57">
        <v>697</v>
      </c>
      <c r="Y405" s="68">
        <f t="shared" si="51"/>
        <v>699</v>
      </c>
      <c r="Z405" s="72">
        <f t="shared" si="48"/>
        <v>5.4895474775175932E-4</v>
      </c>
      <c r="AA405" s="71">
        <f t="shared" si="52"/>
        <v>5.1558468280501622E-4</v>
      </c>
      <c r="AB405" s="72">
        <f t="shared" si="53"/>
        <v>3.8025812944552491E-2</v>
      </c>
      <c r="AC405" s="68">
        <f t="shared" si="54"/>
        <v>18382.25</v>
      </c>
      <c r="AD405" s="72">
        <f t="shared" si="55"/>
        <v>1.4436371118540455E-2</v>
      </c>
    </row>
    <row r="406" spans="1:30" x14ac:dyDescent="0.25">
      <c r="A406" s="60">
        <v>42042</v>
      </c>
      <c r="B406">
        <f t="shared" si="49"/>
        <v>2015</v>
      </c>
      <c r="C406">
        <f t="shared" si="50"/>
        <v>2</v>
      </c>
      <c r="D406" s="57" t="s">
        <v>346</v>
      </c>
      <c r="E406" s="57" t="s">
        <v>346</v>
      </c>
      <c r="F406" s="57" t="s">
        <v>346</v>
      </c>
      <c r="G406" s="57">
        <v>24</v>
      </c>
      <c r="H406" s="57">
        <v>981</v>
      </c>
      <c r="I406" s="57">
        <v>742</v>
      </c>
      <c r="J406" s="57">
        <v>685</v>
      </c>
      <c r="K406" s="57" t="s">
        <v>346</v>
      </c>
      <c r="L406" s="57" t="s">
        <v>346</v>
      </c>
      <c r="M406" s="57">
        <v>323</v>
      </c>
      <c r="N406" s="57">
        <v>0</v>
      </c>
      <c r="O406" s="57">
        <v>255</v>
      </c>
      <c r="P406" s="57" t="s">
        <v>346</v>
      </c>
      <c r="Q406" s="57" t="s">
        <v>346</v>
      </c>
      <c r="R406" s="57">
        <v>685</v>
      </c>
      <c r="Y406" s="68">
        <f t="shared" si="51"/>
        <v>665.75</v>
      </c>
      <c r="Z406" s="72">
        <f t="shared" si="48"/>
        <v>5.2284209344167923E-4</v>
      </c>
      <c r="AA406" s="71">
        <f t="shared" si="52"/>
        <v>5.1558468280501622E-4</v>
      </c>
      <c r="AB406" s="72">
        <f t="shared" si="53"/>
        <v>3.6217002815215768E-2</v>
      </c>
      <c r="AC406" s="68">
        <f t="shared" si="54"/>
        <v>18382.25</v>
      </c>
      <c r="AD406" s="72">
        <f t="shared" si="55"/>
        <v>1.4436371118540455E-2</v>
      </c>
    </row>
    <row r="407" spans="1:30" x14ac:dyDescent="0.25">
      <c r="A407" s="60">
        <v>42043</v>
      </c>
      <c r="B407">
        <f t="shared" si="49"/>
        <v>2015</v>
      </c>
      <c r="C407">
        <f t="shared" si="50"/>
        <v>2</v>
      </c>
      <c r="D407" s="57" t="s">
        <v>346</v>
      </c>
      <c r="E407" s="57" t="s">
        <v>346</v>
      </c>
      <c r="F407" s="57" t="s">
        <v>346</v>
      </c>
      <c r="G407" s="57">
        <v>30</v>
      </c>
      <c r="H407" s="57">
        <v>931</v>
      </c>
      <c r="I407" s="57">
        <v>762</v>
      </c>
      <c r="J407" s="57">
        <v>726</v>
      </c>
      <c r="K407" s="57" t="s">
        <v>346</v>
      </c>
      <c r="L407" s="57" t="s">
        <v>346</v>
      </c>
      <c r="M407" s="57">
        <v>385</v>
      </c>
      <c r="N407" s="57">
        <v>0</v>
      </c>
      <c r="O407" s="57">
        <v>273</v>
      </c>
      <c r="P407" s="57" t="s">
        <v>346</v>
      </c>
      <c r="Q407" s="57" t="s">
        <v>346</v>
      </c>
      <c r="R407" s="57">
        <v>726</v>
      </c>
      <c r="Y407" s="68">
        <f t="shared" si="51"/>
        <v>673</v>
      </c>
      <c r="Z407" s="72">
        <f t="shared" si="48"/>
        <v>5.285358300957569E-4</v>
      </c>
      <c r="AA407" s="71">
        <f t="shared" si="52"/>
        <v>5.1558468280501622E-4</v>
      </c>
      <c r="AB407" s="72">
        <f t="shared" si="53"/>
        <v>3.6611405023868136E-2</v>
      </c>
      <c r="AC407" s="68">
        <f t="shared" si="54"/>
        <v>18382.25</v>
      </c>
      <c r="AD407" s="72">
        <f t="shared" si="55"/>
        <v>1.4436371118540455E-2</v>
      </c>
    </row>
    <row r="408" spans="1:30" x14ac:dyDescent="0.25">
      <c r="A408" s="60">
        <v>42044</v>
      </c>
      <c r="B408">
        <f t="shared" si="49"/>
        <v>2015</v>
      </c>
      <c r="C408">
        <f t="shared" si="50"/>
        <v>2</v>
      </c>
      <c r="D408" s="57" t="s">
        <v>346</v>
      </c>
      <c r="E408" s="57" t="s">
        <v>346</v>
      </c>
      <c r="F408" s="57" t="s">
        <v>346</v>
      </c>
      <c r="G408" s="57">
        <v>49</v>
      </c>
      <c r="H408" s="57">
        <v>720</v>
      </c>
      <c r="I408" s="57">
        <v>584</v>
      </c>
      <c r="J408" s="57">
        <v>414</v>
      </c>
      <c r="K408" s="57" t="s">
        <v>346</v>
      </c>
      <c r="L408" s="57" t="s">
        <v>346</v>
      </c>
      <c r="M408" s="57">
        <v>169</v>
      </c>
      <c r="N408" s="57">
        <v>0</v>
      </c>
      <c r="O408" s="57">
        <v>143</v>
      </c>
      <c r="P408" s="57" t="s">
        <v>346</v>
      </c>
      <c r="Q408" s="57" t="s">
        <v>346</v>
      </c>
      <c r="R408" s="57">
        <v>414</v>
      </c>
      <c r="Y408" s="68">
        <f t="shared" si="51"/>
        <v>465.25</v>
      </c>
      <c r="Z408" s="72">
        <f t="shared" si="48"/>
        <v>3.6538082459442925E-4</v>
      </c>
      <c r="AA408" s="71">
        <f t="shared" si="52"/>
        <v>5.1558468280501622E-4</v>
      </c>
      <c r="AB408" s="72">
        <f t="shared" si="53"/>
        <v>2.5309741734553713E-2</v>
      </c>
      <c r="AC408" s="68">
        <f t="shared" si="54"/>
        <v>18382.25</v>
      </c>
      <c r="AD408" s="72">
        <f t="shared" si="55"/>
        <v>1.4436371118540455E-2</v>
      </c>
    </row>
    <row r="409" spans="1:30" x14ac:dyDescent="0.25">
      <c r="A409" s="60">
        <v>42045</v>
      </c>
      <c r="B409">
        <f t="shared" si="49"/>
        <v>2015</v>
      </c>
      <c r="C409">
        <f t="shared" si="50"/>
        <v>2</v>
      </c>
      <c r="D409" s="57" t="s">
        <v>346</v>
      </c>
      <c r="E409" s="57" t="s">
        <v>346</v>
      </c>
      <c r="F409" s="57" t="s">
        <v>346</v>
      </c>
      <c r="G409" s="57">
        <v>33</v>
      </c>
      <c r="H409" s="57">
        <v>1263</v>
      </c>
      <c r="I409" s="57">
        <v>974</v>
      </c>
      <c r="J409" s="57">
        <v>971</v>
      </c>
      <c r="K409" s="57" t="s">
        <v>346</v>
      </c>
      <c r="L409" s="57" t="s">
        <v>346</v>
      </c>
      <c r="M409" s="57">
        <v>429</v>
      </c>
      <c r="N409" s="57">
        <v>0</v>
      </c>
      <c r="O409" s="57">
        <v>398</v>
      </c>
      <c r="P409" s="57" t="s">
        <v>346</v>
      </c>
      <c r="Q409" s="57" t="s">
        <v>346</v>
      </c>
      <c r="R409" s="57">
        <v>971</v>
      </c>
      <c r="Y409" s="68">
        <f t="shared" si="51"/>
        <v>901.5</v>
      </c>
      <c r="Z409" s="72">
        <f t="shared" si="48"/>
        <v>7.0798670257254807E-4</v>
      </c>
      <c r="AA409" s="71">
        <f t="shared" si="52"/>
        <v>5.1558468280501622E-4</v>
      </c>
      <c r="AB409" s="72">
        <f t="shared" si="53"/>
        <v>4.9041874634497953E-2</v>
      </c>
      <c r="AC409" s="68">
        <f t="shared" si="54"/>
        <v>18382.25</v>
      </c>
      <c r="AD409" s="72">
        <f t="shared" si="55"/>
        <v>1.4436371118540455E-2</v>
      </c>
    </row>
    <row r="410" spans="1:30" x14ac:dyDescent="0.25">
      <c r="A410" s="60">
        <v>42046</v>
      </c>
      <c r="B410">
        <f t="shared" si="49"/>
        <v>2015</v>
      </c>
      <c r="C410">
        <f t="shared" si="50"/>
        <v>2</v>
      </c>
      <c r="D410" s="57" t="s">
        <v>346</v>
      </c>
      <c r="E410" s="57" t="s">
        <v>346</v>
      </c>
      <c r="F410" s="57" t="s">
        <v>346</v>
      </c>
      <c r="G410" s="57">
        <v>39</v>
      </c>
      <c r="H410" s="57">
        <v>1568</v>
      </c>
      <c r="I410" s="57">
        <v>1120</v>
      </c>
      <c r="J410" s="57">
        <v>1277</v>
      </c>
      <c r="K410" s="57" t="s">
        <v>346</v>
      </c>
      <c r="L410" s="57" t="s">
        <v>346</v>
      </c>
      <c r="M410" s="57">
        <v>466</v>
      </c>
      <c r="N410" s="57">
        <v>0</v>
      </c>
      <c r="O410" s="57">
        <v>536</v>
      </c>
      <c r="P410" s="57" t="s">
        <v>346</v>
      </c>
      <c r="Q410" s="57" t="s">
        <v>346</v>
      </c>
      <c r="R410" s="57">
        <v>1277</v>
      </c>
      <c r="Y410" s="68">
        <f t="shared" si="51"/>
        <v>1125.25</v>
      </c>
      <c r="Z410" s="72">
        <f t="shared" si="48"/>
        <v>8.8370719586218483E-4</v>
      </c>
      <c r="AA410" s="71">
        <f t="shared" si="52"/>
        <v>5.1558468280501622E-4</v>
      </c>
      <c r="AB410" s="72">
        <f t="shared" si="53"/>
        <v>6.1213942798079672E-2</v>
      </c>
      <c r="AC410" s="68">
        <f t="shared" si="54"/>
        <v>18382.25</v>
      </c>
      <c r="AD410" s="72">
        <f t="shared" si="55"/>
        <v>1.4436371118540455E-2</v>
      </c>
    </row>
    <row r="411" spans="1:30" x14ac:dyDescent="0.25">
      <c r="A411" s="60">
        <v>42047</v>
      </c>
      <c r="B411">
        <f t="shared" si="49"/>
        <v>2015</v>
      </c>
      <c r="C411">
        <f t="shared" si="50"/>
        <v>2</v>
      </c>
      <c r="D411" s="57" t="s">
        <v>346</v>
      </c>
      <c r="E411" s="57" t="s">
        <v>346</v>
      </c>
      <c r="F411" s="57" t="s">
        <v>346</v>
      </c>
      <c r="G411" s="57">
        <v>37</v>
      </c>
      <c r="H411" s="57">
        <v>1368</v>
      </c>
      <c r="I411" s="57">
        <v>1127</v>
      </c>
      <c r="J411" s="57">
        <v>1158</v>
      </c>
      <c r="K411" s="57" t="s">
        <v>346</v>
      </c>
      <c r="L411" s="57" t="s">
        <v>346</v>
      </c>
      <c r="M411" s="57">
        <v>407</v>
      </c>
      <c r="N411" s="57">
        <v>0</v>
      </c>
      <c r="O411" s="57">
        <v>463</v>
      </c>
      <c r="P411" s="57" t="s">
        <v>346</v>
      </c>
      <c r="Q411" s="57" t="s">
        <v>346</v>
      </c>
      <c r="R411" s="57">
        <v>1158</v>
      </c>
      <c r="Y411" s="68">
        <f t="shared" si="51"/>
        <v>1029</v>
      </c>
      <c r="Z411" s="72">
        <f t="shared" si="48"/>
        <v>8.0811793338563713E-4</v>
      </c>
      <c r="AA411" s="71">
        <f t="shared" si="52"/>
        <v>5.1558468280501622E-4</v>
      </c>
      <c r="AB411" s="72">
        <f t="shared" si="53"/>
        <v>5.597791347631547E-2</v>
      </c>
      <c r="AC411" s="68">
        <f t="shared" si="54"/>
        <v>18382.25</v>
      </c>
      <c r="AD411" s="72">
        <f t="shared" si="55"/>
        <v>1.4436371118540455E-2</v>
      </c>
    </row>
    <row r="412" spans="1:30" x14ac:dyDescent="0.25">
      <c r="A412" s="60">
        <v>42048</v>
      </c>
      <c r="B412">
        <f t="shared" si="49"/>
        <v>2015</v>
      </c>
      <c r="C412">
        <f t="shared" si="50"/>
        <v>2</v>
      </c>
      <c r="D412" s="57" t="s">
        <v>346</v>
      </c>
      <c r="E412" s="57" t="s">
        <v>346</v>
      </c>
      <c r="F412" s="57" t="s">
        <v>346</v>
      </c>
      <c r="G412" s="57">
        <v>23</v>
      </c>
      <c r="H412" s="57">
        <v>935</v>
      </c>
      <c r="I412" s="57">
        <v>741</v>
      </c>
      <c r="J412" s="57">
        <v>626</v>
      </c>
      <c r="K412" s="57" t="s">
        <v>346</v>
      </c>
      <c r="L412" s="57" t="s">
        <v>346</v>
      </c>
      <c r="M412" s="57">
        <v>298</v>
      </c>
      <c r="N412" s="57">
        <v>0</v>
      </c>
      <c r="O412" s="57">
        <v>294</v>
      </c>
      <c r="P412" s="57" t="s">
        <v>346</v>
      </c>
      <c r="Q412" s="57" t="s">
        <v>346</v>
      </c>
      <c r="R412" s="57">
        <v>626</v>
      </c>
      <c r="Y412" s="68">
        <f t="shared" si="51"/>
        <v>649</v>
      </c>
      <c r="Z412" s="72">
        <f t="shared" si="48"/>
        <v>5.0968759841329308E-4</v>
      </c>
      <c r="AA412" s="71">
        <f t="shared" si="52"/>
        <v>5.1558468280501622E-4</v>
      </c>
      <c r="AB412" s="72">
        <f t="shared" si="53"/>
        <v>3.5305797712467189E-2</v>
      </c>
      <c r="AC412" s="68">
        <f t="shared" si="54"/>
        <v>18382.25</v>
      </c>
      <c r="AD412" s="72">
        <f t="shared" si="55"/>
        <v>1.4436371118540455E-2</v>
      </c>
    </row>
    <row r="413" spans="1:30" x14ac:dyDescent="0.25">
      <c r="A413" s="60">
        <v>42049</v>
      </c>
      <c r="B413">
        <f t="shared" si="49"/>
        <v>2015</v>
      </c>
      <c r="C413">
        <f t="shared" si="50"/>
        <v>2</v>
      </c>
      <c r="D413" s="57" t="s">
        <v>346</v>
      </c>
      <c r="E413" s="57" t="s">
        <v>346</v>
      </c>
      <c r="F413" s="57" t="s">
        <v>346</v>
      </c>
      <c r="G413" s="57">
        <v>26</v>
      </c>
      <c r="H413" s="57">
        <v>664</v>
      </c>
      <c r="I413" s="57">
        <v>574</v>
      </c>
      <c r="J413" s="57">
        <v>440</v>
      </c>
      <c r="K413" s="57" t="s">
        <v>346</v>
      </c>
      <c r="L413" s="57" t="s">
        <v>346</v>
      </c>
      <c r="M413" s="57">
        <v>1249</v>
      </c>
      <c r="N413" s="57">
        <v>0</v>
      </c>
      <c r="O413" s="57">
        <v>164</v>
      </c>
      <c r="P413" s="57" t="s">
        <v>346</v>
      </c>
      <c r="Q413" s="57" t="s">
        <v>346</v>
      </c>
      <c r="R413" s="57">
        <v>440</v>
      </c>
      <c r="Y413" s="68">
        <f t="shared" si="51"/>
        <v>460.5</v>
      </c>
      <c r="Z413" s="72">
        <f t="shared" si="48"/>
        <v>3.6165044540727495E-4</v>
      </c>
      <c r="AA413" s="71">
        <f t="shared" si="52"/>
        <v>5.1558468280501622E-4</v>
      </c>
      <c r="AB413" s="72">
        <f t="shared" si="53"/>
        <v>2.5051340287505611E-2</v>
      </c>
      <c r="AC413" s="68">
        <f t="shared" si="54"/>
        <v>18382.25</v>
      </c>
      <c r="AD413" s="72">
        <f t="shared" si="55"/>
        <v>1.4436371118540455E-2</v>
      </c>
    </row>
    <row r="414" spans="1:30" x14ac:dyDescent="0.25">
      <c r="A414" s="60">
        <v>42050</v>
      </c>
      <c r="B414">
        <f t="shared" si="49"/>
        <v>2015</v>
      </c>
      <c r="C414">
        <f t="shared" si="50"/>
        <v>2</v>
      </c>
      <c r="D414" s="57" t="s">
        <v>346</v>
      </c>
      <c r="E414" s="57" t="s">
        <v>346</v>
      </c>
      <c r="F414" s="57" t="s">
        <v>346</v>
      </c>
      <c r="G414" s="57">
        <v>34</v>
      </c>
      <c r="H414" s="57">
        <v>364</v>
      </c>
      <c r="I414" s="57">
        <v>325</v>
      </c>
      <c r="J414" s="57">
        <v>254</v>
      </c>
      <c r="K414" s="57" t="s">
        <v>346</v>
      </c>
      <c r="L414" s="57" t="s">
        <v>346</v>
      </c>
      <c r="M414" s="57">
        <v>3858</v>
      </c>
      <c r="N414" s="57">
        <v>0</v>
      </c>
      <c r="O414" s="57">
        <v>67</v>
      </c>
      <c r="P414" s="57" t="s">
        <v>346</v>
      </c>
      <c r="Q414" s="57" t="s">
        <v>346</v>
      </c>
      <c r="R414" s="57">
        <v>254</v>
      </c>
      <c r="Y414" s="68">
        <f t="shared" si="51"/>
        <v>252.5</v>
      </c>
      <c r="Z414" s="72">
        <f t="shared" si="48"/>
        <v>1.9829910415925499E-4</v>
      </c>
      <c r="AA414" s="71">
        <f t="shared" si="52"/>
        <v>5.1558468280501622E-4</v>
      </c>
      <c r="AB414" s="72">
        <f t="shared" si="53"/>
        <v>1.3736076922030764E-2</v>
      </c>
      <c r="AC414" s="68">
        <f t="shared" si="54"/>
        <v>18382.25</v>
      </c>
      <c r="AD414" s="72">
        <f t="shared" si="55"/>
        <v>1.4436371118540455E-2</v>
      </c>
    </row>
    <row r="415" spans="1:30" x14ac:dyDescent="0.25">
      <c r="A415" s="60">
        <v>42051</v>
      </c>
      <c r="B415">
        <f t="shared" si="49"/>
        <v>2015</v>
      </c>
      <c r="C415">
        <f t="shared" si="50"/>
        <v>2</v>
      </c>
      <c r="D415" s="57" t="s">
        <v>346</v>
      </c>
      <c r="E415" s="57" t="s">
        <v>346</v>
      </c>
      <c r="F415" s="57" t="s">
        <v>346</v>
      </c>
      <c r="G415" s="57">
        <v>21</v>
      </c>
      <c r="H415" s="57">
        <v>514</v>
      </c>
      <c r="I415" s="57">
        <v>429</v>
      </c>
      <c r="J415" s="57">
        <v>336</v>
      </c>
      <c r="K415" s="57" t="s">
        <v>346</v>
      </c>
      <c r="L415" s="57" t="s">
        <v>346</v>
      </c>
      <c r="M415" s="57">
        <v>211</v>
      </c>
      <c r="N415" s="57">
        <v>0</v>
      </c>
      <c r="O415" s="57">
        <v>115</v>
      </c>
      <c r="P415" s="57" t="s">
        <v>346</v>
      </c>
      <c r="Q415" s="57" t="s">
        <v>346</v>
      </c>
      <c r="R415" s="57">
        <v>336</v>
      </c>
      <c r="Y415" s="68">
        <f t="shared" si="51"/>
        <v>348.5</v>
      </c>
      <c r="Z415" s="72">
        <f t="shared" si="48"/>
        <v>2.7369203088911036E-4</v>
      </c>
      <c r="AA415" s="71">
        <f t="shared" si="52"/>
        <v>5.1558468280501622E-4</v>
      </c>
      <c r="AB415" s="72">
        <f t="shared" si="53"/>
        <v>1.8958506167634538E-2</v>
      </c>
      <c r="AC415" s="68">
        <f t="shared" si="54"/>
        <v>18382.25</v>
      </c>
      <c r="AD415" s="72">
        <f t="shared" si="55"/>
        <v>1.4436371118540455E-2</v>
      </c>
    </row>
    <row r="416" spans="1:30" x14ac:dyDescent="0.25">
      <c r="A416" s="60">
        <v>42052</v>
      </c>
      <c r="B416">
        <f t="shared" si="49"/>
        <v>2015</v>
      </c>
      <c r="C416">
        <f t="shared" si="50"/>
        <v>2</v>
      </c>
      <c r="D416" s="57" t="s">
        <v>346</v>
      </c>
      <c r="E416" s="57" t="s">
        <v>346</v>
      </c>
      <c r="F416" s="57" t="s">
        <v>346</v>
      </c>
      <c r="G416" s="57">
        <v>22</v>
      </c>
      <c r="H416" s="57">
        <v>639</v>
      </c>
      <c r="I416" s="57">
        <v>540</v>
      </c>
      <c r="J416" s="57">
        <v>389</v>
      </c>
      <c r="K416" s="57" t="s">
        <v>346</v>
      </c>
      <c r="L416" s="57" t="s">
        <v>346</v>
      </c>
      <c r="M416" s="57">
        <v>8266</v>
      </c>
      <c r="N416" s="57">
        <v>0</v>
      </c>
      <c r="O416" s="57">
        <v>141</v>
      </c>
      <c r="P416" s="57" t="s">
        <v>346</v>
      </c>
      <c r="Q416" s="57" t="s">
        <v>346</v>
      </c>
      <c r="R416" s="57">
        <v>389</v>
      </c>
      <c r="Y416" s="68">
        <f t="shared" si="51"/>
        <v>427.25</v>
      </c>
      <c r="Z416" s="72">
        <f t="shared" si="48"/>
        <v>3.3553779109719481E-4</v>
      </c>
      <c r="AA416" s="71">
        <f t="shared" si="52"/>
        <v>5.1558468280501622E-4</v>
      </c>
      <c r="AB416" s="72">
        <f t="shared" si="53"/>
        <v>2.3242530158168885E-2</v>
      </c>
      <c r="AC416" s="68">
        <f t="shared" si="54"/>
        <v>18382.25</v>
      </c>
      <c r="AD416" s="72">
        <f t="shared" si="55"/>
        <v>1.4436371118540455E-2</v>
      </c>
    </row>
    <row r="417" spans="1:30" x14ac:dyDescent="0.25">
      <c r="A417" s="60">
        <v>42053</v>
      </c>
      <c r="B417">
        <f t="shared" si="49"/>
        <v>2015</v>
      </c>
      <c r="C417">
        <f t="shared" si="50"/>
        <v>2</v>
      </c>
      <c r="D417" s="57" t="s">
        <v>346</v>
      </c>
      <c r="E417" s="57" t="s">
        <v>346</v>
      </c>
      <c r="F417" s="57" t="s">
        <v>346</v>
      </c>
      <c r="G417" s="57">
        <v>37</v>
      </c>
      <c r="H417" s="57">
        <v>1221</v>
      </c>
      <c r="I417" s="57">
        <v>941</v>
      </c>
      <c r="J417" s="57">
        <v>963</v>
      </c>
      <c r="K417" s="57" t="s">
        <v>346</v>
      </c>
      <c r="L417" s="57" t="s">
        <v>346</v>
      </c>
      <c r="M417" s="57">
        <v>2557</v>
      </c>
      <c r="N417" s="57">
        <v>0</v>
      </c>
      <c r="O417" s="57">
        <v>385</v>
      </c>
      <c r="P417" s="57" t="s">
        <v>346</v>
      </c>
      <c r="Q417" s="57" t="s">
        <v>346</v>
      </c>
      <c r="R417" s="57">
        <v>963</v>
      </c>
      <c r="Y417" s="68">
        <f t="shared" si="51"/>
        <v>877.5</v>
      </c>
      <c r="Z417" s="72">
        <f t="shared" si="48"/>
        <v>6.8913847089008414E-4</v>
      </c>
      <c r="AA417" s="71">
        <f t="shared" si="52"/>
        <v>5.1558468280501622E-4</v>
      </c>
      <c r="AB417" s="72">
        <f t="shared" si="53"/>
        <v>4.7736267323097006E-2</v>
      </c>
      <c r="AC417" s="68">
        <f t="shared" si="54"/>
        <v>18382.25</v>
      </c>
      <c r="AD417" s="72">
        <f t="shared" si="55"/>
        <v>1.4436371118540455E-2</v>
      </c>
    </row>
    <row r="418" spans="1:30" x14ac:dyDescent="0.25">
      <c r="A418" s="60">
        <v>42054</v>
      </c>
      <c r="B418">
        <f t="shared" si="49"/>
        <v>2015</v>
      </c>
      <c r="C418">
        <f t="shared" si="50"/>
        <v>2</v>
      </c>
      <c r="D418" s="57" t="s">
        <v>346</v>
      </c>
      <c r="E418" s="57" t="s">
        <v>346</v>
      </c>
      <c r="F418" s="57" t="s">
        <v>346</v>
      </c>
      <c r="G418" s="57">
        <v>29</v>
      </c>
      <c r="H418" s="57">
        <v>921</v>
      </c>
      <c r="I418" s="57">
        <v>807</v>
      </c>
      <c r="J418" s="57">
        <v>658</v>
      </c>
      <c r="K418" s="57" t="s">
        <v>346</v>
      </c>
      <c r="L418" s="57" t="s">
        <v>346</v>
      </c>
      <c r="M418" s="57">
        <v>277</v>
      </c>
      <c r="N418" s="57">
        <v>0</v>
      </c>
      <c r="O418" s="57">
        <v>255</v>
      </c>
      <c r="P418" s="57" t="s">
        <v>346</v>
      </c>
      <c r="Q418" s="57" t="s">
        <v>346</v>
      </c>
      <c r="R418" s="57">
        <v>658</v>
      </c>
      <c r="Y418" s="68">
        <f t="shared" si="51"/>
        <v>660.25</v>
      </c>
      <c r="Z418" s="72">
        <f t="shared" si="48"/>
        <v>5.1852270701444796E-4</v>
      </c>
      <c r="AA418" s="71">
        <f t="shared" si="52"/>
        <v>5.1558468280501622E-4</v>
      </c>
      <c r="AB418" s="72">
        <f t="shared" si="53"/>
        <v>3.591780113968638E-2</v>
      </c>
      <c r="AC418" s="68">
        <f t="shared" si="54"/>
        <v>18382.25</v>
      </c>
      <c r="AD418" s="72">
        <f t="shared" si="55"/>
        <v>1.4436371118540455E-2</v>
      </c>
    </row>
    <row r="419" spans="1:30" x14ac:dyDescent="0.25">
      <c r="A419" s="60">
        <v>42055</v>
      </c>
      <c r="B419">
        <f t="shared" si="49"/>
        <v>2015</v>
      </c>
      <c r="C419">
        <f t="shared" si="50"/>
        <v>2</v>
      </c>
      <c r="D419" s="57" t="s">
        <v>346</v>
      </c>
      <c r="E419" s="57" t="s">
        <v>346</v>
      </c>
      <c r="F419" s="57" t="s">
        <v>346</v>
      </c>
      <c r="G419" s="57">
        <v>18</v>
      </c>
      <c r="H419" s="57">
        <v>663</v>
      </c>
      <c r="I419" s="57">
        <v>661</v>
      </c>
      <c r="J419" s="57">
        <v>499</v>
      </c>
      <c r="K419" s="57" t="s">
        <v>346</v>
      </c>
      <c r="L419" s="57" t="s">
        <v>346</v>
      </c>
      <c r="M419" s="57">
        <v>264</v>
      </c>
      <c r="N419" s="57">
        <v>0</v>
      </c>
      <c r="O419" s="57">
        <v>210</v>
      </c>
      <c r="P419" s="57" t="s">
        <v>346</v>
      </c>
      <c r="Q419" s="57" t="s">
        <v>346</v>
      </c>
      <c r="R419" s="57">
        <v>499</v>
      </c>
      <c r="Y419" s="68">
        <f t="shared" si="51"/>
        <v>508.25</v>
      </c>
      <c r="Z419" s="72">
        <f t="shared" si="48"/>
        <v>3.9915057302551031E-4</v>
      </c>
      <c r="AA419" s="71">
        <f t="shared" si="52"/>
        <v>5.1558468280501622E-4</v>
      </c>
      <c r="AB419" s="72">
        <f t="shared" si="53"/>
        <v>2.7648954834147071E-2</v>
      </c>
      <c r="AC419" s="68">
        <f t="shared" si="54"/>
        <v>18382.25</v>
      </c>
      <c r="AD419" s="72">
        <f t="shared" si="55"/>
        <v>1.4436371118540455E-2</v>
      </c>
    </row>
    <row r="420" spans="1:30" x14ac:dyDescent="0.25">
      <c r="A420" s="60">
        <v>42056</v>
      </c>
      <c r="B420">
        <f t="shared" si="49"/>
        <v>2015</v>
      </c>
      <c r="C420">
        <f t="shared" si="50"/>
        <v>2</v>
      </c>
      <c r="D420" s="57" t="s">
        <v>346</v>
      </c>
      <c r="E420" s="57" t="s">
        <v>346</v>
      </c>
      <c r="F420" s="57" t="s">
        <v>346</v>
      </c>
      <c r="G420" s="57">
        <v>18</v>
      </c>
      <c r="H420" s="57">
        <v>445</v>
      </c>
      <c r="I420" s="57">
        <v>453</v>
      </c>
      <c r="J420" s="57">
        <v>324</v>
      </c>
      <c r="K420" s="57" t="s">
        <v>346</v>
      </c>
      <c r="L420" s="57" t="s">
        <v>346</v>
      </c>
      <c r="M420" s="57">
        <v>170</v>
      </c>
      <c r="N420" s="57">
        <v>0</v>
      </c>
      <c r="O420" s="57">
        <v>118</v>
      </c>
      <c r="P420" s="57" t="s">
        <v>346</v>
      </c>
      <c r="Q420" s="57" t="s">
        <v>346</v>
      </c>
      <c r="R420" s="57">
        <v>324</v>
      </c>
      <c r="Y420" s="68">
        <f t="shared" si="51"/>
        <v>335</v>
      </c>
      <c r="Z420" s="72">
        <f t="shared" si="48"/>
        <v>2.6308990056772444E-4</v>
      </c>
      <c r="AA420" s="71">
        <f t="shared" si="52"/>
        <v>5.1558468280501622E-4</v>
      </c>
      <c r="AB420" s="72">
        <f t="shared" si="53"/>
        <v>1.8224102054971509E-2</v>
      </c>
      <c r="AC420" s="68">
        <f t="shared" si="54"/>
        <v>18382.25</v>
      </c>
      <c r="AD420" s="72">
        <f t="shared" si="55"/>
        <v>1.4436371118540455E-2</v>
      </c>
    </row>
    <row r="421" spans="1:30" x14ac:dyDescent="0.25">
      <c r="A421" s="60">
        <v>42057</v>
      </c>
      <c r="B421">
        <f t="shared" si="49"/>
        <v>2015</v>
      </c>
      <c r="C421">
        <f t="shared" si="50"/>
        <v>2</v>
      </c>
      <c r="D421" s="57" t="s">
        <v>346</v>
      </c>
      <c r="E421" s="57" t="s">
        <v>346</v>
      </c>
      <c r="F421" s="57" t="s">
        <v>346</v>
      </c>
      <c r="G421" s="57">
        <v>27</v>
      </c>
      <c r="H421" s="57">
        <v>540</v>
      </c>
      <c r="I421" s="57">
        <v>446</v>
      </c>
      <c r="J421" s="57">
        <v>362</v>
      </c>
      <c r="K421" s="57" t="s">
        <v>346</v>
      </c>
      <c r="L421" s="57" t="s">
        <v>346</v>
      </c>
      <c r="M421" s="57">
        <v>5124</v>
      </c>
      <c r="N421" s="57">
        <v>0</v>
      </c>
      <c r="O421" s="57">
        <v>123</v>
      </c>
      <c r="P421" s="57" t="s">
        <v>346</v>
      </c>
      <c r="Q421" s="57" t="s">
        <v>346</v>
      </c>
      <c r="R421" s="57">
        <v>362</v>
      </c>
      <c r="Y421" s="68">
        <f t="shared" si="51"/>
        <v>367.75</v>
      </c>
      <c r="Z421" s="72">
        <f t="shared" si="48"/>
        <v>2.8880988338441987E-4</v>
      </c>
      <c r="AA421" s="71">
        <f t="shared" si="52"/>
        <v>5.1558468280501622E-4</v>
      </c>
      <c r="AB421" s="72">
        <f t="shared" si="53"/>
        <v>2.000571203198738E-2</v>
      </c>
      <c r="AC421" s="68">
        <f t="shared" si="54"/>
        <v>18382.25</v>
      </c>
      <c r="AD421" s="72">
        <f t="shared" si="55"/>
        <v>1.4436371118540455E-2</v>
      </c>
    </row>
    <row r="422" spans="1:30" x14ac:dyDescent="0.25">
      <c r="A422" s="60">
        <v>42058</v>
      </c>
      <c r="B422">
        <f t="shared" si="49"/>
        <v>2015</v>
      </c>
      <c r="C422">
        <f t="shared" si="50"/>
        <v>2</v>
      </c>
      <c r="D422" s="57" t="s">
        <v>346</v>
      </c>
      <c r="E422" s="57" t="s">
        <v>346</v>
      </c>
      <c r="F422" s="57" t="s">
        <v>346</v>
      </c>
      <c r="G422" s="57">
        <v>31</v>
      </c>
      <c r="H422" s="57">
        <v>939</v>
      </c>
      <c r="I422" s="57">
        <v>1035</v>
      </c>
      <c r="J422" s="57">
        <v>677</v>
      </c>
      <c r="K422" s="57" t="s">
        <v>346</v>
      </c>
      <c r="L422" s="57" t="s">
        <v>346</v>
      </c>
      <c r="M422" s="57">
        <v>320</v>
      </c>
      <c r="N422" s="57">
        <v>0</v>
      </c>
      <c r="O422" s="57">
        <v>305</v>
      </c>
      <c r="P422" s="57" t="s">
        <v>346</v>
      </c>
      <c r="Q422" s="57" t="s">
        <v>346</v>
      </c>
      <c r="R422" s="57">
        <v>677</v>
      </c>
      <c r="Y422" s="68">
        <f t="shared" si="51"/>
        <v>739</v>
      </c>
      <c r="Z422" s="72">
        <f t="shared" si="48"/>
        <v>5.8036846722253242E-4</v>
      </c>
      <c r="AA422" s="71">
        <f t="shared" si="52"/>
        <v>5.1558468280501622E-4</v>
      </c>
      <c r="AB422" s="72">
        <f t="shared" si="53"/>
        <v>4.0201825130220727E-2</v>
      </c>
      <c r="AC422" s="68">
        <f t="shared" si="54"/>
        <v>18382.25</v>
      </c>
      <c r="AD422" s="72">
        <f t="shared" si="55"/>
        <v>1.4436371118540455E-2</v>
      </c>
    </row>
    <row r="423" spans="1:30" x14ac:dyDescent="0.25">
      <c r="A423" s="60">
        <v>42059</v>
      </c>
      <c r="B423">
        <f t="shared" si="49"/>
        <v>2015</v>
      </c>
      <c r="C423">
        <f t="shared" si="50"/>
        <v>2</v>
      </c>
      <c r="D423" s="57" t="s">
        <v>346</v>
      </c>
      <c r="E423" s="57" t="s">
        <v>346</v>
      </c>
      <c r="F423" s="57" t="s">
        <v>346</v>
      </c>
      <c r="G423" s="57">
        <v>32</v>
      </c>
      <c r="H423" s="57">
        <v>982</v>
      </c>
      <c r="I423" s="57">
        <v>815</v>
      </c>
      <c r="J423" s="57">
        <v>716</v>
      </c>
      <c r="K423" s="57" t="s">
        <v>346</v>
      </c>
      <c r="L423" s="57" t="s">
        <v>346</v>
      </c>
      <c r="M423" s="57">
        <v>289</v>
      </c>
      <c r="N423" s="57">
        <v>0</v>
      </c>
      <c r="O423" s="57">
        <v>290</v>
      </c>
      <c r="P423" s="57" t="s">
        <v>346</v>
      </c>
      <c r="Q423" s="57" t="s">
        <v>346</v>
      </c>
      <c r="R423" s="57">
        <v>716</v>
      </c>
      <c r="Y423" s="68">
        <f t="shared" si="51"/>
        <v>700.75</v>
      </c>
      <c r="Z423" s="72">
        <f t="shared" si="48"/>
        <v>5.5032909797860571E-4</v>
      </c>
      <c r="AA423" s="71">
        <f t="shared" si="52"/>
        <v>5.1558468280501622E-4</v>
      </c>
      <c r="AB423" s="72">
        <f t="shared" si="53"/>
        <v>3.8121013477675478E-2</v>
      </c>
      <c r="AC423" s="68">
        <f t="shared" si="54"/>
        <v>18382.25</v>
      </c>
      <c r="AD423" s="72">
        <f t="shared" si="55"/>
        <v>1.4436371118540455E-2</v>
      </c>
    </row>
    <row r="424" spans="1:30" x14ac:dyDescent="0.25">
      <c r="A424" s="60">
        <v>42060</v>
      </c>
      <c r="B424">
        <f t="shared" si="49"/>
        <v>2015</v>
      </c>
      <c r="C424">
        <f t="shared" si="50"/>
        <v>2</v>
      </c>
      <c r="D424" s="57" t="s">
        <v>346</v>
      </c>
      <c r="E424" s="57" t="s">
        <v>346</v>
      </c>
      <c r="F424" s="57" t="s">
        <v>346</v>
      </c>
      <c r="G424" s="57">
        <v>41</v>
      </c>
      <c r="H424" s="57">
        <v>1432</v>
      </c>
      <c r="I424" s="57">
        <v>1186</v>
      </c>
      <c r="J424" s="57">
        <v>1267</v>
      </c>
      <c r="K424" s="57" t="s">
        <v>346</v>
      </c>
      <c r="L424" s="57" t="s">
        <v>346</v>
      </c>
      <c r="M424" s="57">
        <v>477</v>
      </c>
      <c r="N424" s="57">
        <v>0</v>
      </c>
      <c r="O424" s="57">
        <v>513</v>
      </c>
      <c r="P424" s="57" t="s">
        <v>346</v>
      </c>
      <c r="Q424" s="57" t="s">
        <v>346</v>
      </c>
      <c r="R424" s="57">
        <v>1267</v>
      </c>
      <c r="Y424" s="68">
        <f t="shared" si="51"/>
        <v>1099.5</v>
      </c>
      <c r="Z424" s="72">
        <f t="shared" si="48"/>
        <v>8.6348461395287473E-4</v>
      </c>
      <c r="AA424" s="71">
        <f t="shared" si="52"/>
        <v>5.1558468280501622E-4</v>
      </c>
      <c r="AB424" s="72">
        <f t="shared" si="53"/>
        <v>5.9813134953555738E-2</v>
      </c>
      <c r="AC424" s="68">
        <f t="shared" si="54"/>
        <v>18382.25</v>
      </c>
      <c r="AD424" s="72">
        <f t="shared" si="55"/>
        <v>1.4436371118540455E-2</v>
      </c>
    </row>
    <row r="425" spans="1:30" x14ac:dyDescent="0.25">
      <c r="A425" s="60">
        <v>42061</v>
      </c>
      <c r="B425">
        <f t="shared" si="49"/>
        <v>2015</v>
      </c>
      <c r="C425">
        <f t="shared" si="50"/>
        <v>2</v>
      </c>
      <c r="D425" s="57" t="s">
        <v>346</v>
      </c>
      <c r="E425" s="57" t="s">
        <v>346</v>
      </c>
      <c r="F425" s="57" t="s">
        <v>346</v>
      </c>
      <c r="G425" s="57">
        <v>35</v>
      </c>
      <c r="H425" s="57">
        <v>1289</v>
      </c>
      <c r="I425" s="57">
        <v>1116</v>
      </c>
      <c r="J425" s="57">
        <v>1022</v>
      </c>
      <c r="K425" s="57" t="s">
        <v>346</v>
      </c>
      <c r="L425" s="57" t="s">
        <v>346</v>
      </c>
      <c r="M425" s="57">
        <v>366</v>
      </c>
      <c r="N425" s="57">
        <v>0</v>
      </c>
      <c r="O425" s="57">
        <v>495</v>
      </c>
      <c r="P425" s="57" t="s">
        <v>346</v>
      </c>
      <c r="Q425" s="57" t="s">
        <v>346</v>
      </c>
      <c r="R425" s="57">
        <v>1022</v>
      </c>
      <c r="Y425" s="68">
        <f t="shared" si="51"/>
        <v>980.5</v>
      </c>
      <c r="Z425" s="72">
        <f t="shared" si="48"/>
        <v>7.7002879852732485E-4</v>
      </c>
      <c r="AA425" s="71">
        <f t="shared" si="52"/>
        <v>5.1558468280501622E-4</v>
      </c>
      <c r="AB425" s="72">
        <f t="shared" si="53"/>
        <v>5.3339498701192728E-2</v>
      </c>
      <c r="AC425" s="68">
        <f t="shared" si="54"/>
        <v>18382.25</v>
      </c>
      <c r="AD425" s="72">
        <f t="shared" si="55"/>
        <v>1.4436371118540455E-2</v>
      </c>
    </row>
    <row r="426" spans="1:30" x14ac:dyDescent="0.25">
      <c r="A426" s="60">
        <v>42062</v>
      </c>
      <c r="B426">
        <f t="shared" si="49"/>
        <v>2015</v>
      </c>
      <c r="C426">
        <f t="shared" si="50"/>
        <v>2</v>
      </c>
      <c r="D426" s="57" t="s">
        <v>346</v>
      </c>
      <c r="E426" s="57" t="s">
        <v>346</v>
      </c>
      <c r="F426" s="57" t="s">
        <v>346</v>
      </c>
      <c r="G426" s="57">
        <v>52</v>
      </c>
      <c r="H426" s="57">
        <v>1296</v>
      </c>
      <c r="I426" s="57">
        <v>1136</v>
      </c>
      <c r="J426" s="57">
        <v>1004</v>
      </c>
      <c r="K426" s="57" t="s">
        <v>346</v>
      </c>
      <c r="L426" s="57" t="s">
        <v>346</v>
      </c>
      <c r="M426" s="57">
        <v>419</v>
      </c>
      <c r="N426" s="57">
        <v>0</v>
      </c>
      <c r="O426" s="57">
        <v>471</v>
      </c>
      <c r="P426" s="57" t="s">
        <v>346</v>
      </c>
      <c r="Q426" s="57" t="s">
        <v>346</v>
      </c>
      <c r="R426" s="57">
        <v>1004</v>
      </c>
      <c r="Y426" s="68">
        <f t="shared" si="51"/>
        <v>976.75</v>
      </c>
      <c r="Z426" s="72">
        <f t="shared" si="48"/>
        <v>7.6708376232693986E-4</v>
      </c>
      <c r="AA426" s="71">
        <f t="shared" si="52"/>
        <v>5.1558468280501622E-4</v>
      </c>
      <c r="AB426" s="72">
        <f t="shared" si="53"/>
        <v>5.3135497558786327E-2</v>
      </c>
      <c r="AC426" s="68">
        <f t="shared" si="54"/>
        <v>18382.25</v>
      </c>
      <c r="AD426" s="72">
        <f t="shared" si="55"/>
        <v>1.4436371118540455E-2</v>
      </c>
    </row>
    <row r="427" spans="1:30" x14ac:dyDescent="0.25">
      <c r="A427" s="60">
        <v>42063</v>
      </c>
      <c r="B427">
        <f t="shared" si="49"/>
        <v>2015</v>
      </c>
      <c r="C427">
        <f t="shared" si="50"/>
        <v>2</v>
      </c>
      <c r="D427" s="57" t="s">
        <v>346</v>
      </c>
      <c r="E427" s="57" t="s">
        <v>346</v>
      </c>
      <c r="F427" s="57" t="s">
        <v>346</v>
      </c>
      <c r="G427" s="57">
        <v>43</v>
      </c>
      <c r="H427" s="57">
        <v>914</v>
      </c>
      <c r="I427" s="57">
        <v>886</v>
      </c>
      <c r="J427" s="57">
        <v>636</v>
      </c>
      <c r="K427" s="57" t="s">
        <v>346</v>
      </c>
      <c r="L427" s="57" t="s">
        <v>346</v>
      </c>
      <c r="M427" s="57">
        <v>371</v>
      </c>
      <c r="N427" s="57">
        <v>0</v>
      </c>
      <c r="O427" s="57">
        <v>233</v>
      </c>
      <c r="P427" s="57" t="s">
        <v>346</v>
      </c>
      <c r="Q427" s="57" t="s">
        <v>346</v>
      </c>
      <c r="R427" s="57">
        <v>636</v>
      </c>
      <c r="Y427" s="68">
        <f t="shared" si="51"/>
        <v>667.25</v>
      </c>
      <c r="Z427" s="72">
        <f t="shared" si="48"/>
        <v>5.240201079218333E-4</v>
      </c>
      <c r="AA427" s="71">
        <f t="shared" si="52"/>
        <v>5.1558468280501622E-4</v>
      </c>
      <c r="AB427" s="72">
        <f t="shared" si="53"/>
        <v>3.6298603272178327E-2</v>
      </c>
      <c r="AC427" s="68">
        <f t="shared" si="54"/>
        <v>18382.25</v>
      </c>
      <c r="AD427" s="72">
        <f t="shared" si="55"/>
        <v>1.4436371118540455E-2</v>
      </c>
    </row>
    <row r="428" spans="1:30" x14ac:dyDescent="0.25">
      <c r="A428" s="60">
        <v>42064</v>
      </c>
      <c r="B428">
        <f t="shared" si="49"/>
        <v>2015</v>
      </c>
      <c r="C428">
        <f t="shared" si="50"/>
        <v>3</v>
      </c>
      <c r="D428" s="57" t="s">
        <v>346</v>
      </c>
      <c r="E428" s="57" t="s">
        <v>346</v>
      </c>
      <c r="F428" s="57" t="s">
        <v>346</v>
      </c>
      <c r="G428" s="57">
        <v>26</v>
      </c>
      <c r="H428" s="57">
        <v>443</v>
      </c>
      <c r="I428" s="57">
        <v>541</v>
      </c>
      <c r="J428" s="57">
        <v>352</v>
      </c>
      <c r="K428" s="57" t="s">
        <v>346</v>
      </c>
      <c r="L428" s="57" t="s">
        <v>346</v>
      </c>
      <c r="M428" s="57">
        <v>1752</v>
      </c>
      <c r="N428" s="57">
        <v>0</v>
      </c>
      <c r="O428" s="57">
        <v>116</v>
      </c>
      <c r="P428" s="57" t="s">
        <v>346</v>
      </c>
      <c r="Q428" s="57" t="s">
        <v>346</v>
      </c>
      <c r="R428" s="57">
        <v>352</v>
      </c>
      <c r="Y428" s="68">
        <f t="shared" si="51"/>
        <v>363</v>
      </c>
      <c r="Z428" s="72">
        <f t="shared" si="48"/>
        <v>2.8507950419726558E-4</v>
      </c>
      <c r="AA428" s="71">
        <f t="shared" si="52"/>
        <v>1.1858045759098469E-3</v>
      </c>
      <c r="AB428" s="72">
        <f t="shared" si="53"/>
        <v>7.7551674411152063E-3</v>
      </c>
      <c r="AC428" s="68">
        <f t="shared" si="54"/>
        <v>46807.5</v>
      </c>
      <c r="AD428" s="72">
        <f t="shared" si="55"/>
        <v>3.6759941853205261E-2</v>
      </c>
    </row>
    <row r="429" spans="1:30" x14ac:dyDescent="0.25">
      <c r="A429" s="60">
        <v>42065</v>
      </c>
      <c r="B429">
        <f t="shared" si="49"/>
        <v>2015</v>
      </c>
      <c r="C429">
        <f t="shared" si="50"/>
        <v>3</v>
      </c>
      <c r="D429" s="57" t="s">
        <v>346</v>
      </c>
      <c r="E429" s="57" t="s">
        <v>346</v>
      </c>
      <c r="F429" s="57" t="s">
        <v>346</v>
      </c>
      <c r="G429" s="57">
        <v>30</v>
      </c>
      <c r="H429" s="57">
        <v>854</v>
      </c>
      <c r="I429" s="57">
        <v>794</v>
      </c>
      <c r="J429" s="57">
        <v>630</v>
      </c>
      <c r="K429" s="57" t="s">
        <v>346</v>
      </c>
      <c r="L429" s="57" t="s">
        <v>346</v>
      </c>
      <c r="M429" s="57">
        <v>10423</v>
      </c>
      <c r="N429" s="57">
        <v>0</v>
      </c>
      <c r="O429" s="57">
        <v>245</v>
      </c>
      <c r="P429" s="57" t="s">
        <v>346</v>
      </c>
      <c r="Q429" s="57" t="s">
        <v>346</v>
      </c>
      <c r="R429" s="57">
        <v>630</v>
      </c>
      <c r="Y429" s="68">
        <f t="shared" si="51"/>
        <v>630.75</v>
      </c>
      <c r="Z429" s="72">
        <f t="shared" si="48"/>
        <v>4.9535508890475287E-4</v>
      </c>
      <c r="AA429" s="71">
        <f t="shared" si="52"/>
        <v>1.1858045759098469E-3</v>
      </c>
      <c r="AB429" s="72">
        <f t="shared" si="53"/>
        <v>1.3475404582598943E-2</v>
      </c>
      <c r="AC429" s="68">
        <f t="shared" si="54"/>
        <v>46807.5</v>
      </c>
      <c r="AD429" s="72">
        <f t="shared" si="55"/>
        <v>3.6759941853205261E-2</v>
      </c>
    </row>
    <row r="430" spans="1:30" x14ac:dyDescent="0.25">
      <c r="A430" s="60">
        <v>42066</v>
      </c>
      <c r="B430">
        <f t="shared" si="49"/>
        <v>2015</v>
      </c>
      <c r="C430">
        <f t="shared" si="50"/>
        <v>3</v>
      </c>
      <c r="D430" s="57" t="s">
        <v>346</v>
      </c>
      <c r="E430" s="57" t="s">
        <v>346</v>
      </c>
      <c r="F430" s="57" t="s">
        <v>346</v>
      </c>
      <c r="G430" s="57">
        <v>37</v>
      </c>
      <c r="H430" s="57">
        <v>889</v>
      </c>
      <c r="I430" s="57">
        <v>741</v>
      </c>
      <c r="J430" s="57">
        <v>688</v>
      </c>
      <c r="K430" s="57" t="s">
        <v>346</v>
      </c>
      <c r="L430" s="57" t="s">
        <v>346</v>
      </c>
      <c r="M430" s="57">
        <v>722</v>
      </c>
      <c r="N430" s="57">
        <v>0</v>
      </c>
      <c r="O430" s="57">
        <v>364</v>
      </c>
      <c r="P430" s="57" t="s">
        <v>346</v>
      </c>
      <c r="Q430" s="57" t="s">
        <v>346</v>
      </c>
      <c r="R430" s="57">
        <v>688</v>
      </c>
      <c r="Y430" s="68">
        <f t="shared" si="51"/>
        <v>670.5</v>
      </c>
      <c r="Z430" s="72">
        <f t="shared" si="48"/>
        <v>5.2657247262883353E-4</v>
      </c>
      <c r="AA430" s="71">
        <f t="shared" si="52"/>
        <v>1.1858045759098469E-3</v>
      </c>
      <c r="AB430" s="72">
        <f t="shared" si="53"/>
        <v>1.4324627463547509E-2</v>
      </c>
      <c r="AC430" s="68">
        <f t="shared" si="54"/>
        <v>46807.5</v>
      </c>
      <c r="AD430" s="72">
        <f t="shared" si="55"/>
        <v>3.6759941853205261E-2</v>
      </c>
    </row>
    <row r="431" spans="1:30" x14ac:dyDescent="0.25">
      <c r="A431" s="60">
        <v>42067</v>
      </c>
      <c r="B431">
        <f t="shared" si="49"/>
        <v>2015</v>
      </c>
      <c r="C431">
        <f t="shared" si="50"/>
        <v>3</v>
      </c>
      <c r="D431" s="57" t="s">
        <v>346</v>
      </c>
      <c r="E431" s="57" t="s">
        <v>346</v>
      </c>
      <c r="F431" s="57" t="s">
        <v>346</v>
      </c>
      <c r="G431" s="57">
        <v>25</v>
      </c>
      <c r="H431" s="57">
        <v>817</v>
      </c>
      <c r="I431" s="57">
        <v>690</v>
      </c>
      <c r="J431" s="57">
        <v>558</v>
      </c>
      <c r="K431" s="57" t="s">
        <v>346</v>
      </c>
      <c r="L431" s="57" t="s">
        <v>346</v>
      </c>
      <c r="M431" s="57">
        <v>252</v>
      </c>
      <c r="N431" s="57">
        <v>0</v>
      </c>
      <c r="O431" s="57">
        <v>242</v>
      </c>
      <c r="P431" s="57" t="s">
        <v>346</v>
      </c>
      <c r="Q431" s="57" t="s">
        <v>346</v>
      </c>
      <c r="R431" s="57">
        <v>558</v>
      </c>
      <c r="Y431" s="68">
        <f t="shared" si="51"/>
        <v>576.75</v>
      </c>
      <c r="Z431" s="72">
        <f t="shared" si="48"/>
        <v>4.529465676192092E-4</v>
      </c>
      <c r="AA431" s="71">
        <f t="shared" si="52"/>
        <v>1.1858045759098469E-3</v>
      </c>
      <c r="AB431" s="72">
        <f t="shared" si="53"/>
        <v>1.2321743310366928E-2</v>
      </c>
      <c r="AC431" s="68">
        <f t="shared" si="54"/>
        <v>46807.5</v>
      </c>
      <c r="AD431" s="72">
        <f t="shared" si="55"/>
        <v>3.6759941853205261E-2</v>
      </c>
    </row>
    <row r="432" spans="1:30" x14ac:dyDescent="0.25">
      <c r="A432" s="60">
        <v>42068</v>
      </c>
      <c r="B432">
        <f t="shared" si="49"/>
        <v>2015</v>
      </c>
      <c r="C432">
        <f t="shared" si="50"/>
        <v>3</v>
      </c>
      <c r="D432" s="57" t="s">
        <v>346</v>
      </c>
      <c r="E432" s="57" t="s">
        <v>346</v>
      </c>
      <c r="F432" s="57" t="s">
        <v>346</v>
      </c>
      <c r="G432" s="57">
        <v>31</v>
      </c>
      <c r="H432" s="57">
        <v>360</v>
      </c>
      <c r="I432" s="57">
        <v>391</v>
      </c>
      <c r="J432" s="57">
        <v>283</v>
      </c>
      <c r="K432" s="57" t="s">
        <v>346</v>
      </c>
      <c r="L432" s="57" t="s">
        <v>346</v>
      </c>
      <c r="M432" s="57">
        <v>51</v>
      </c>
      <c r="N432" s="57">
        <v>0</v>
      </c>
      <c r="O432" s="57">
        <v>112</v>
      </c>
      <c r="P432" s="57" t="s">
        <v>346</v>
      </c>
      <c r="Q432" s="57" t="s">
        <v>346</v>
      </c>
      <c r="R432" s="57">
        <v>283</v>
      </c>
      <c r="Y432" s="68">
        <f t="shared" si="51"/>
        <v>286.5</v>
      </c>
      <c r="Z432" s="72">
        <f t="shared" si="48"/>
        <v>2.250007657094121E-4</v>
      </c>
      <c r="AA432" s="71">
        <f t="shared" si="52"/>
        <v>1.1858045759098469E-3</v>
      </c>
      <c r="AB432" s="72">
        <f t="shared" si="53"/>
        <v>6.1208139721198526E-3</v>
      </c>
      <c r="AC432" s="68">
        <f t="shared" si="54"/>
        <v>46807.5</v>
      </c>
      <c r="AD432" s="72">
        <f t="shared" si="55"/>
        <v>3.6759941853205261E-2</v>
      </c>
    </row>
    <row r="433" spans="1:30" x14ac:dyDescent="0.25">
      <c r="A433" s="60">
        <v>42069</v>
      </c>
      <c r="B433">
        <f t="shared" si="49"/>
        <v>2015</v>
      </c>
      <c r="C433">
        <f t="shared" si="50"/>
        <v>3</v>
      </c>
      <c r="D433" s="57" t="s">
        <v>346</v>
      </c>
      <c r="E433" s="57" t="s">
        <v>346</v>
      </c>
      <c r="F433" s="57" t="s">
        <v>346</v>
      </c>
      <c r="G433" s="57">
        <v>22</v>
      </c>
      <c r="H433" s="57">
        <v>625</v>
      </c>
      <c r="I433" s="57">
        <v>530</v>
      </c>
      <c r="J433" s="57">
        <v>406</v>
      </c>
      <c r="K433" s="57" t="s">
        <v>346</v>
      </c>
      <c r="L433" s="57" t="s">
        <v>346</v>
      </c>
      <c r="M433" s="57">
        <v>172</v>
      </c>
      <c r="N433" s="57">
        <v>0</v>
      </c>
      <c r="O433" s="57">
        <v>153</v>
      </c>
      <c r="P433" s="57" t="s">
        <v>346</v>
      </c>
      <c r="Q433" s="57" t="s">
        <v>346</v>
      </c>
      <c r="R433" s="57">
        <v>406</v>
      </c>
      <c r="Y433" s="68">
        <f t="shared" si="51"/>
        <v>428.5</v>
      </c>
      <c r="Z433" s="72">
        <f t="shared" si="48"/>
        <v>3.365194698306565E-4</v>
      </c>
      <c r="AA433" s="71">
        <f t="shared" si="52"/>
        <v>1.1858045759098469E-3</v>
      </c>
      <c r="AB433" s="72">
        <f t="shared" si="53"/>
        <v>9.1545158361373714E-3</v>
      </c>
      <c r="AC433" s="68">
        <f t="shared" si="54"/>
        <v>46807.5</v>
      </c>
      <c r="AD433" s="72">
        <f t="shared" si="55"/>
        <v>3.6759941853205261E-2</v>
      </c>
    </row>
    <row r="434" spans="1:30" x14ac:dyDescent="0.25">
      <c r="A434" s="60">
        <v>42070</v>
      </c>
      <c r="B434">
        <f t="shared" si="49"/>
        <v>2015</v>
      </c>
      <c r="C434">
        <f t="shared" si="50"/>
        <v>3</v>
      </c>
      <c r="D434" s="57" t="s">
        <v>346</v>
      </c>
      <c r="E434" s="57" t="s">
        <v>346</v>
      </c>
      <c r="F434" s="57" t="s">
        <v>346</v>
      </c>
      <c r="G434" s="57">
        <v>31</v>
      </c>
      <c r="H434" s="57">
        <v>800</v>
      </c>
      <c r="I434" s="57">
        <v>807</v>
      </c>
      <c r="J434" s="57">
        <v>545</v>
      </c>
      <c r="K434" s="57" t="s">
        <v>346</v>
      </c>
      <c r="L434" s="57" t="s">
        <v>346</v>
      </c>
      <c r="M434" s="57">
        <v>375</v>
      </c>
      <c r="N434" s="57">
        <v>0</v>
      </c>
      <c r="O434" s="57">
        <v>188</v>
      </c>
      <c r="P434" s="57" t="s">
        <v>346</v>
      </c>
      <c r="Q434" s="57" t="s">
        <v>346</v>
      </c>
      <c r="R434" s="57">
        <v>545</v>
      </c>
      <c r="Y434" s="68">
        <f t="shared" si="51"/>
        <v>585</v>
      </c>
      <c r="Z434" s="72">
        <f t="shared" si="48"/>
        <v>4.5942564726005611E-4</v>
      </c>
      <c r="AA434" s="71">
        <f t="shared" si="52"/>
        <v>1.1858045759098469E-3</v>
      </c>
      <c r="AB434" s="72">
        <f t="shared" si="53"/>
        <v>1.249799711584682E-2</v>
      </c>
      <c r="AC434" s="68">
        <f t="shared" si="54"/>
        <v>46807.5</v>
      </c>
      <c r="AD434" s="72">
        <f t="shared" si="55"/>
        <v>3.6759941853205261E-2</v>
      </c>
    </row>
    <row r="435" spans="1:30" x14ac:dyDescent="0.25">
      <c r="A435" s="60">
        <v>42071</v>
      </c>
      <c r="B435">
        <f t="shared" si="49"/>
        <v>2015</v>
      </c>
      <c r="C435">
        <f t="shared" si="50"/>
        <v>3</v>
      </c>
      <c r="D435" s="57" t="s">
        <v>346</v>
      </c>
      <c r="E435" s="57" t="s">
        <v>346</v>
      </c>
      <c r="F435" s="57" t="s">
        <v>346</v>
      </c>
      <c r="G435" s="57">
        <v>39</v>
      </c>
      <c r="H435" s="57">
        <v>1286</v>
      </c>
      <c r="I435" s="57">
        <v>1149</v>
      </c>
      <c r="J435" s="57">
        <v>938</v>
      </c>
      <c r="K435" s="57" t="s">
        <v>346</v>
      </c>
      <c r="L435" s="57" t="s">
        <v>346</v>
      </c>
      <c r="M435" s="57">
        <v>1828</v>
      </c>
      <c r="N435" s="57">
        <v>0</v>
      </c>
      <c r="O435" s="57">
        <v>396</v>
      </c>
      <c r="P435" s="57" t="s">
        <v>346</v>
      </c>
      <c r="Q435" s="57" t="s">
        <v>346</v>
      </c>
      <c r="R435" s="57">
        <v>938</v>
      </c>
      <c r="Y435" s="68">
        <f t="shared" si="51"/>
        <v>942.25</v>
      </c>
      <c r="Z435" s="72">
        <f t="shared" si="48"/>
        <v>7.3998942928339803E-4</v>
      </c>
      <c r="AA435" s="71">
        <f t="shared" si="52"/>
        <v>1.1858045759098469E-3</v>
      </c>
      <c r="AB435" s="72">
        <f t="shared" si="53"/>
        <v>2.0130320995566948E-2</v>
      </c>
      <c r="AC435" s="68">
        <f t="shared" si="54"/>
        <v>46807.5</v>
      </c>
      <c r="AD435" s="72">
        <f t="shared" si="55"/>
        <v>3.6759941853205261E-2</v>
      </c>
    </row>
    <row r="436" spans="1:30" x14ac:dyDescent="0.25">
      <c r="A436" s="60">
        <v>42072</v>
      </c>
      <c r="B436">
        <f t="shared" si="49"/>
        <v>2015</v>
      </c>
      <c r="C436">
        <f t="shared" si="50"/>
        <v>3</v>
      </c>
      <c r="D436" s="57" t="s">
        <v>346</v>
      </c>
      <c r="E436" s="57" t="s">
        <v>346</v>
      </c>
      <c r="F436" s="57" t="s">
        <v>346</v>
      </c>
      <c r="G436" s="57">
        <v>59</v>
      </c>
      <c r="H436" s="57">
        <v>2484</v>
      </c>
      <c r="I436" s="57">
        <v>1937</v>
      </c>
      <c r="J436" s="57">
        <v>2008</v>
      </c>
      <c r="K436" s="57" t="s">
        <v>346</v>
      </c>
      <c r="L436" s="57" t="s">
        <v>346</v>
      </c>
      <c r="M436" s="57">
        <v>855</v>
      </c>
      <c r="N436" s="57">
        <v>0</v>
      </c>
      <c r="O436" s="57">
        <v>853</v>
      </c>
      <c r="P436" s="57" t="s">
        <v>346</v>
      </c>
      <c r="Q436" s="57" t="s">
        <v>346</v>
      </c>
      <c r="R436" s="57">
        <v>2008</v>
      </c>
      <c r="Y436" s="68">
        <f t="shared" si="51"/>
        <v>1820.5</v>
      </c>
      <c r="Z436" s="72">
        <f t="shared" si="48"/>
        <v>1.4297169074135592E-3</v>
      </c>
      <c r="AA436" s="71">
        <f t="shared" si="52"/>
        <v>1.1858045759098469E-3</v>
      </c>
      <c r="AB436" s="72">
        <f t="shared" si="53"/>
        <v>3.8893339742562621E-2</v>
      </c>
      <c r="AC436" s="68">
        <f t="shared" si="54"/>
        <v>46807.5</v>
      </c>
      <c r="AD436" s="72">
        <f t="shared" si="55"/>
        <v>3.6759941853205261E-2</v>
      </c>
    </row>
    <row r="437" spans="1:30" x14ac:dyDescent="0.25">
      <c r="A437" s="60">
        <v>42073</v>
      </c>
      <c r="B437">
        <f t="shared" si="49"/>
        <v>2015</v>
      </c>
      <c r="C437">
        <f t="shared" si="50"/>
        <v>3</v>
      </c>
      <c r="D437" s="57" t="s">
        <v>346</v>
      </c>
      <c r="E437" s="57" t="s">
        <v>346</v>
      </c>
      <c r="F437" s="57" t="s">
        <v>346</v>
      </c>
      <c r="G437" s="57">
        <v>54</v>
      </c>
      <c r="H437" s="57">
        <v>2223</v>
      </c>
      <c r="I437" s="57">
        <v>1851</v>
      </c>
      <c r="J437" s="57">
        <v>1825</v>
      </c>
      <c r="K437" s="57" t="s">
        <v>346</v>
      </c>
      <c r="L437" s="57" t="s">
        <v>346</v>
      </c>
      <c r="M437" s="57">
        <v>740</v>
      </c>
      <c r="N437" s="57">
        <v>0</v>
      </c>
      <c r="O437" s="57">
        <v>845</v>
      </c>
      <c r="P437" s="57" t="s">
        <v>346</v>
      </c>
      <c r="Q437" s="57" t="s">
        <v>346</v>
      </c>
      <c r="R437" s="57">
        <v>1825</v>
      </c>
      <c r="Y437" s="68">
        <f t="shared" si="51"/>
        <v>1686</v>
      </c>
      <c r="Z437" s="72">
        <f t="shared" si="48"/>
        <v>1.3240882756930849E-3</v>
      </c>
      <c r="AA437" s="71">
        <f t="shared" si="52"/>
        <v>1.1858045759098469E-3</v>
      </c>
      <c r="AB437" s="72">
        <f t="shared" si="53"/>
        <v>3.6019868610799553E-2</v>
      </c>
      <c r="AC437" s="68">
        <f t="shared" si="54"/>
        <v>46807.5</v>
      </c>
      <c r="AD437" s="72">
        <f t="shared" si="55"/>
        <v>3.6759941853205261E-2</v>
      </c>
    </row>
    <row r="438" spans="1:30" x14ac:dyDescent="0.25">
      <c r="A438" s="60">
        <v>42074</v>
      </c>
      <c r="B438">
        <f t="shared" si="49"/>
        <v>2015</v>
      </c>
      <c r="C438">
        <f t="shared" si="50"/>
        <v>3</v>
      </c>
      <c r="D438" s="57" t="s">
        <v>346</v>
      </c>
      <c r="E438" s="57" t="s">
        <v>346</v>
      </c>
      <c r="F438" s="57" t="s">
        <v>346</v>
      </c>
      <c r="G438" s="57">
        <v>89</v>
      </c>
      <c r="H438" s="57">
        <v>3938</v>
      </c>
      <c r="I438" s="57">
        <v>2761</v>
      </c>
      <c r="J438" s="57">
        <v>3381</v>
      </c>
      <c r="K438" s="57" t="s">
        <v>346</v>
      </c>
      <c r="L438" s="57" t="s">
        <v>346</v>
      </c>
      <c r="M438" s="57">
        <v>1300</v>
      </c>
      <c r="N438" s="57">
        <v>0</v>
      </c>
      <c r="O438" s="57">
        <v>1577</v>
      </c>
      <c r="P438" s="57" t="s">
        <v>346</v>
      </c>
      <c r="Q438" s="57" t="s">
        <v>346</v>
      </c>
      <c r="R438" s="57">
        <v>3381</v>
      </c>
      <c r="Y438" s="68">
        <f t="shared" si="51"/>
        <v>2914.25</v>
      </c>
      <c r="Z438" s="72">
        <f t="shared" si="48"/>
        <v>2.2886857991925103E-3</v>
      </c>
      <c r="AA438" s="71">
        <f t="shared" si="52"/>
        <v>1.1858045759098469E-3</v>
      </c>
      <c r="AB438" s="72">
        <f t="shared" si="53"/>
        <v>6.2260321529669392E-2</v>
      </c>
      <c r="AC438" s="68">
        <f t="shared" si="54"/>
        <v>46807.5</v>
      </c>
      <c r="AD438" s="72">
        <f t="shared" si="55"/>
        <v>3.6759941853205261E-2</v>
      </c>
    </row>
    <row r="439" spans="1:30" x14ac:dyDescent="0.25">
      <c r="A439" s="60">
        <v>42075</v>
      </c>
      <c r="B439">
        <f t="shared" si="49"/>
        <v>2015</v>
      </c>
      <c r="C439">
        <f t="shared" si="50"/>
        <v>3</v>
      </c>
      <c r="D439" s="57" t="s">
        <v>346</v>
      </c>
      <c r="E439" s="57" t="s">
        <v>346</v>
      </c>
      <c r="F439" s="57" t="s">
        <v>346</v>
      </c>
      <c r="G439" s="57">
        <v>71</v>
      </c>
      <c r="H439" s="57">
        <v>3657</v>
      </c>
      <c r="I439" s="57">
        <v>2608</v>
      </c>
      <c r="J439" s="57">
        <v>3058</v>
      </c>
      <c r="K439" s="57" t="s">
        <v>346</v>
      </c>
      <c r="L439" s="57" t="s">
        <v>346</v>
      </c>
      <c r="M439" s="57">
        <v>1112</v>
      </c>
      <c r="N439" s="57">
        <v>0</v>
      </c>
      <c r="O439" s="57">
        <v>1456</v>
      </c>
      <c r="P439" s="57" t="s">
        <v>346</v>
      </c>
      <c r="Q439" s="57" t="s">
        <v>346</v>
      </c>
      <c r="R439" s="57">
        <v>3058</v>
      </c>
      <c r="Y439" s="68">
        <f t="shared" si="51"/>
        <v>2694.75</v>
      </c>
      <c r="Z439" s="72">
        <f t="shared" si="48"/>
        <v>2.1163030135966433E-3</v>
      </c>
      <c r="AA439" s="71">
        <f t="shared" si="52"/>
        <v>1.1858045759098469E-3</v>
      </c>
      <c r="AB439" s="72">
        <f t="shared" si="53"/>
        <v>5.7570902099022596E-2</v>
      </c>
      <c r="AC439" s="68">
        <f t="shared" si="54"/>
        <v>46807.5</v>
      </c>
      <c r="AD439" s="72">
        <f t="shared" si="55"/>
        <v>3.6759941853205261E-2</v>
      </c>
    </row>
    <row r="440" spans="1:30" x14ac:dyDescent="0.25">
      <c r="A440" s="60">
        <v>42076</v>
      </c>
      <c r="B440">
        <f t="shared" si="49"/>
        <v>2015</v>
      </c>
      <c r="C440">
        <f t="shared" si="50"/>
        <v>3</v>
      </c>
      <c r="D440" s="57" t="s">
        <v>346</v>
      </c>
      <c r="E440" s="57" t="s">
        <v>346</v>
      </c>
      <c r="F440" s="57" t="s">
        <v>346</v>
      </c>
      <c r="G440" s="57">
        <v>81</v>
      </c>
      <c r="H440" s="57">
        <v>3086</v>
      </c>
      <c r="I440" s="57">
        <v>2247</v>
      </c>
      <c r="J440" s="57">
        <v>2550</v>
      </c>
      <c r="K440" s="57" t="s">
        <v>346</v>
      </c>
      <c r="L440" s="57" t="s">
        <v>346</v>
      </c>
      <c r="M440" s="57">
        <v>1028</v>
      </c>
      <c r="N440" s="57">
        <v>0</v>
      </c>
      <c r="O440" s="57">
        <v>1178</v>
      </c>
      <c r="P440" s="57" t="s">
        <v>346</v>
      </c>
      <c r="Q440" s="57" t="s">
        <v>346</v>
      </c>
      <c r="R440" s="57">
        <v>2550</v>
      </c>
      <c r="Y440" s="68">
        <f t="shared" si="51"/>
        <v>2265.25</v>
      </c>
      <c r="Z440" s="72">
        <f t="shared" si="48"/>
        <v>1.7789982007792172E-3</v>
      </c>
      <c r="AA440" s="71">
        <f t="shared" si="52"/>
        <v>1.1858045759098469E-3</v>
      </c>
      <c r="AB440" s="72">
        <f t="shared" si="53"/>
        <v>4.8395022165251295E-2</v>
      </c>
      <c r="AC440" s="68">
        <f t="shared" si="54"/>
        <v>46807.5</v>
      </c>
      <c r="AD440" s="72">
        <f t="shared" si="55"/>
        <v>3.6759941853205261E-2</v>
      </c>
    </row>
    <row r="441" spans="1:30" x14ac:dyDescent="0.25">
      <c r="A441" s="60">
        <v>42077</v>
      </c>
      <c r="B441">
        <f t="shared" si="49"/>
        <v>2015</v>
      </c>
      <c r="C441">
        <f t="shared" si="50"/>
        <v>3</v>
      </c>
      <c r="D441" s="57" t="s">
        <v>346</v>
      </c>
      <c r="E441" s="57" t="s">
        <v>346</v>
      </c>
      <c r="F441" s="57" t="s">
        <v>346</v>
      </c>
      <c r="G441" s="57">
        <v>24</v>
      </c>
      <c r="H441" s="57">
        <v>940</v>
      </c>
      <c r="I441" s="57">
        <v>725</v>
      </c>
      <c r="J441" s="57">
        <v>442</v>
      </c>
      <c r="K441" s="57" t="s">
        <v>346</v>
      </c>
      <c r="L441" s="57" t="s">
        <v>346</v>
      </c>
      <c r="M441" s="57">
        <v>341</v>
      </c>
      <c r="N441" s="57">
        <v>0</v>
      </c>
      <c r="O441" s="57">
        <v>132</v>
      </c>
      <c r="P441" s="57" t="s">
        <v>346</v>
      </c>
      <c r="Q441" s="57" t="s">
        <v>346</v>
      </c>
      <c r="R441" s="57">
        <v>442</v>
      </c>
      <c r="Y441" s="68">
        <f t="shared" si="51"/>
        <v>559.75</v>
      </c>
      <c r="Z441" s="72">
        <f t="shared" si="48"/>
        <v>4.3959573684413061E-4</v>
      </c>
      <c r="AA441" s="71">
        <f t="shared" si="52"/>
        <v>1.1858045759098469E-3</v>
      </c>
      <c r="AB441" s="72">
        <f t="shared" si="53"/>
        <v>1.1958553650590183E-2</v>
      </c>
      <c r="AC441" s="68">
        <f t="shared" si="54"/>
        <v>46807.5</v>
      </c>
      <c r="AD441" s="72">
        <f t="shared" si="55"/>
        <v>3.6759941853205261E-2</v>
      </c>
    </row>
    <row r="442" spans="1:30" x14ac:dyDescent="0.25">
      <c r="A442" s="60">
        <v>42078</v>
      </c>
      <c r="B442">
        <f t="shared" si="49"/>
        <v>2015</v>
      </c>
      <c r="C442">
        <f t="shared" si="50"/>
        <v>3</v>
      </c>
      <c r="D442" s="57" t="s">
        <v>346</v>
      </c>
      <c r="E442" s="57" t="s">
        <v>346</v>
      </c>
      <c r="F442" s="57" t="s">
        <v>346</v>
      </c>
      <c r="G442" s="57">
        <v>72</v>
      </c>
      <c r="H442" s="57">
        <v>1698</v>
      </c>
      <c r="I442" s="57">
        <v>1376</v>
      </c>
      <c r="J442" s="57">
        <v>1334</v>
      </c>
      <c r="K442" s="57" t="s">
        <v>346</v>
      </c>
      <c r="L442" s="57" t="s">
        <v>346</v>
      </c>
      <c r="M442" s="57">
        <v>829</v>
      </c>
      <c r="N442" s="57">
        <v>0</v>
      </c>
      <c r="O442" s="57">
        <v>548</v>
      </c>
      <c r="P442" s="57" t="s">
        <v>346</v>
      </c>
      <c r="Q442" s="57" t="s">
        <v>346</v>
      </c>
      <c r="R442" s="57">
        <v>1334</v>
      </c>
      <c r="Y442" s="68">
        <f t="shared" si="51"/>
        <v>1239</v>
      </c>
      <c r="Z442" s="72">
        <f t="shared" si="48"/>
        <v>9.7303996060719576E-4</v>
      </c>
      <c r="AA442" s="71">
        <f t="shared" si="52"/>
        <v>1.1858045759098469E-3</v>
      </c>
      <c r="AB442" s="72">
        <f t="shared" si="53"/>
        <v>2.6470116968434546E-2</v>
      </c>
      <c r="AC442" s="68">
        <f t="shared" si="54"/>
        <v>46807.5</v>
      </c>
      <c r="AD442" s="72">
        <f t="shared" si="55"/>
        <v>3.6759941853205261E-2</v>
      </c>
    </row>
    <row r="443" spans="1:30" x14ac:dyDescent="0.25">
      <c r="A443" s="60">
        <v>42079</v>
      </c>
      <c r="B443">
        <f t="shared" si="49"/>
        <v>2015</v>
      </c>
      <c r="C443">
        <f t="shared" si="50"/>
        <v>3</v>
      </c>
      <c r="D443" s="57" t="s">
        <v>346</v>
      </c>
      <c r="E443" s="57" t="s">
        <v>346</v>
      </c>
      <c r="F443" s="57" t="s">
        <v>346</v>
      </c>
      <c r="G443" s="57">
        <v>91</v>
      </c>
      <c r="H443" s="57">
        <v>3589</v>
      </c>
      <c r="I443" s="57">
        <v>2569</v>
      </c>
      <c r="J443" s="57">
        <v>3133</v>
      </c>
      <c r="K443" s="57" t="s">
        <v>346</v>
      </c>
      <c r="L443" s="57" t="s">
        <v>346</v>
      </c>
      <c r="M443" s="57">
        <v>1178</v>
      </c>
      <c r="N443" s="57">
        <v>0</v>
      </c>
      <c r="O443" s="57">
        <v>1539</v>
      </c>
      <c r="P443" s="57" t="s">
        <v>346</v>
      </c>
      <c r="Q443" s="57" t="s">
        <v>346</v>
      </c>
      <c r="R443" s="57">
        <v>3133</v>
      </c>
      <c r="Y443" s="68">
        <f t="shared" si="51"/>
        <v>2707.5</v>
      </c>
      <c r="Z443" s="72">
        <f t="shared" si="48"/>
        <v>2.126316136677952E-3</v>
      </c>
      <c r="AA443" s="71">
        <f t="shared" si="52"/>
        <v>1.1858045759098469E-3</v>
      </c>
      <c r="AB443" s="72">
        <f t="shared" si="53"/>
        <v>5.7843294343855149E-2</v>
      </c>
      <c r="AC443" s="68">
        <f t="shared" si="54"/>
        <v>46807.5</v>
      </c>
      <c r="AD443" s="72">
        <f t="shared" si="55"/>
        <v>3.6759941853205261E-2</v>
      </c>
    </row>
    <row r="444" spans="1:30" x14ac:dyDescent="0.25">
      <c r="A444" s="60">
        <v>42080</v>
      </c>
      <c r="B444">
        <f t="shared" si="49"/>
        <v>2015</v>
      </c>
      <c r="C444">
        <f t="shared" si="50"/>
        <v>3</v>
      </c>
      <c r="D444" s="57" t="s">
        <v>346</v>
      </c>
      <c r="E444" s="57" t="s">
        <v>346</v>
      </c>
      <c r="F444" s="57" t="s">
        <v>346</v>
      </c>
      <c r="G444" s="57">
        <v>78</v>
      </c>
      <c r="H444" s="57">
        <v>2728</v>
      </c>
      <c r="I444" s="57">
        <v>2159</v>
      </c>
      <c r="J444" s="57">
        <v>2202</v>
      </c>
      <c r="K444" s="57" t="s">
        <v>346</v>
      </c>
      <c r="L444" s="57" t="s">
        <v>346</v>
      </c>
      <c r="M444" s="57">
        <v>853</v>
      </c>
      <c r="N444" s="57">
        <v>0</v>
      </c>
      <c r="O444" s="57">
        <v>997</v>
      </c>
      <c r="P444" s="57" t="s">
        <v>346</v>
      </c>
      <c r="Q444" s="57" t="s">
        <v>346</v>
      </c>
      <c r="R444" s="57">
        <v>2202</v>
      </c>
      <c r="Y444" s="68">
        <f t="shared" si="51"/>
        <v>2021.5</v>
      </c>
      <c r="Z444" s="72">
        <f t="shared" si="48"/>
        <v>1.5875708477541938E-3</v>
      </c>
      <c r="AA444" s="71">
        <f t="shared" si="52"/>
        <v>1.1858045759098469E-3</v>
      </c>
      <c r="AB444" s="72">
        <f t="shared" si="53"/>
        <v>4.3187523366981784E-2</v>
      </c>
      <c r="AC444" s="68">
        <f t="shared" si="54"/>
        <v>46807.500000000007</v>
      </c>
      <c r="AD444" s="72">
        <f t="shared" si="55"/>
        <v>3.6759941853205268E-2</v>
      </c>
    </row>
    <row r="445" spans="1:30" x14ac:dyDescent="0.25">
      <c r="A445" s="60">
        <v>42081</v>
      </c>
      <c r="B445">
        <f t="shared" si="49"/>
        <v>2015</v>
      </c>
      <c r="C445">
        <f t="shared" si="50"/>
        <v>3</v>
      </c>
      <c r="D445" s="57" t="s">
        <v>346</v>
      </c>
      <c r="E445" s="57" t="s">
        <v>346</v>
      </c>
      <c r="F445" s="57" t="s">
        <v>346</v>
      </c>
      <c r="G445" s="57">
        <v>65</v>
      </c>
      <c r="H445" s="57">
        <v>2458</v>
      </c>
      <c r="I445" s="57">
        <v>1894</v>
      </c>
      <c r="J445" s="57">
        <v>2013</v>
      </c>
      <c r="K445" s="57" t="s">
        <v>346</v>
      </c>
      <c r="L445" s="57" t="s">
        <v>346</v>
      </c>
      <c r="M445" s="57">
        <v>753</v>
      </c>
      <c r="N445" s="57">
        <v>0</v>
      </c>
      <c r="O445" s="57">
        <v>1003</v>
      </c>
      <c r="P445" s="57" t="s">
        <v>346</v>
      </c>
      <c r="Q445" s="57" t="s">
        <v>346</v>
      </c>
      <c r="R445" s="57">
        <v>2013</v>
      </c>
      <c r="Y445" s="68">
        <f t="shared" si="51"/>
        <v>1842</v>
      </c>
      <c r="Z445" s="72">
        <f t="shared" si="48"/>
        <v>1.4466017816290998E-3</v>
      </c>
      <c r="AA445" s="71">
        <f t="shared" si="52"/>
        <v>1.1858045759098469E-3</v>
      </c>
      <c r="AB445" s="72">
        <f t="shared" si="53"/>
        <v>3.9352667841692036E-2</v>
      </c>
      <c r="AC445" s="68">
        <f t="shared" si="54"/>
        <v>46807.5</v>
      </c>
      <c r="AD445" s="72">
        <f t="shared" si="55"/>
        <v>3.6759941853205261E-2</v>
      </c>
    </row>
    <row r="446" spans="1:30" x14ac:dyDescent="0.25">
      <c r="A446" s="60">
        <v>42082</v>
      </c>
      <c r="B446">
        <f t="shared" si="49"/>
        <v>2015</v>
      </c>
      <c r="C446">
        <f t="shared" si="50"/>
        <v>3</v>
      </c>
      <c r="D446" s="57" t="s">
        <v>346</v>
      </c>
      <c r="E446" s="57" t="s">
        <v>346</v>
      </c>
      <c r="F446" s="57" t="s">
        <v>346</v>
      </c>
      <c r="G446" s="57">
        <v>47</v>
      </c>
      <c r="H446" s="57">
        <v>2724</v>
      </c>
      <c r="I446" s="57">
        <v>2227</v>
      </c>
      <c r="J446" s="57">
        <v>2323</v>
      </c>
      <c r="K446" s="57" t="s">
        <v>346</v>
      </c>
      <c r="L446" s="57" t="s">
        <v>346</v>
      </c>
      <c r="M446" s="57">
        <v>912</v>
      </c>
      <c r="N446" s="57">
        <v>0</v>
      </c>
      <c r="O446" s="57">
        <v>1092</v>
      </c>
      <c r="P446" s="57" t="s">
        <v>346</v>
      </c>
      <c r="Q446" s="57" t="s">
        <v>346</v>
      </c>
      <c r="R446" s="57">
        <v>2323</v>
      </c>
      <c r="Y446" s="68">
        <f t="shared" si="51"/>
        <v>2091.5</v>
      </c>
      <c r="Z446" s="72">
        <f t="shared" si="48"/>
        <v>1.6425448568280468E-3</v>
      </c>
      <c r="AA446" s="71">
        <f t="shared" si="52"/>
        <v>1.1858045759098469E-3</v>
      </c>
      <c r="AB446" s="72">
        <f t="shared" si="53"/>
        <v>4.4683010201356621E-2</v>
      </c>
      <c r="AC446" s="68">
        <f t="shared" si="54"/>
        <v>46807.5</v>
      </c>
      <c r="AD446" s="72">
        <f t="shared" si="55"/>
        <v>3.6759941853205261E-2</v>
      </c>
    </row>
    <row r="447" spans="1:30" x14ac:dyDescent="0.25">
      <c r="A447" s="60">
        <v>42083</v>
      </c>
      <c r="B447">
        <f t="shared" si="49"/>
        <v>2015</v>
      </c>
      <c r="C447">
        <f t="shared" si="50"/>
        <v>3</v>
      </c>
      <c r="D447" s="57" t="s">
        <v>346</v>
      </c>
      <c r="E447" s="57" t="s">
        <v>346</v>
      </c>
      <c r="F447" s="57" t="s">
        <v>346</v>
      </c>
      <c r="G447" s="57">
        <v>64</v>
      </c>
      <c r="H447" s="57">
        <v>1142</v>
      </c>
      <c r="I447" s="57">
        <v>997</v>
      </c>
      <c r="J447" s="57">
        <v>748</v>
      </c>
      <c r="K447" s="57" t="s">
        <v>346</v>
      </c>
      <c r="L447" s="57" t="s">
        <v>346</v>
      </c>
      <c r="M447" s="57">
        <v>362</v>
      </c>
      <c r="N447" s="57">
        <v>0</v>
      </c>
      <c r="O447" s="57">
        <v>403</v>
      </c>
      <c r="P447" s="57" t="s">
        <v>346</v>
      </c>
      <c r="Q447" s="57" t="s">
        <v>346</v>
      </c>
      <c r="R447" s="57">
        <v>748</v>
      </c>
      <c r="Y447" s="68">
        <f t="shared" si="51"/>
        <v>822.5</v>
      </c>
      <c r="Z447" s="72">
        <f t="shared" si="48"/>
        <v>6.4594460661777117E-4</v>
      </c>
      <c r="AA447" s="71">
        <f t="shared" si="52"/>
        <v>1.1858045759098469E-3</v>
      </c>
      <c r="AB447" s="72">
        <f t="shared" si="53"/>
        <v>1.757197030390429E-2</v>
      </c>
      <c r="AC447" s="68">
        <f t="shared" si="54"/>
        <v>46807.5</v>
      </c>
      <c r="AD447" s="72">
        <f t="shared" si="55"/>
        <v>3.6759941853205261E-2</v>
      </c>
    </row>
    <row r="448" spans="1:30" x14ac:dyDescent="0.25">
      <c r="A448" s="60">
        <v>42084</v>
      </c>
      <c r="B448">
        <f t="shared" si="49"/>
        <v>2015</v>
      </c>
      <c r="C448">
        <f t="shared" si="50"/>
        <v>3</v>
      </c>
      <c r="D448" s="57" t="s">
        <v>346</v>
      </c>
      <c r="E448" s="57" t="s">
        <v>346</v>
      </c>
      <c r="F448" s="57" t="s">
        <v>346</v>
      </c>
      <c r="G448" s="57">
        <v>43</v>
      </c>
      <c r="H448" s="57">
        <v>1441</v>
      </c>
      <c r="I448" s="57">
        <v>1054</v>
      </c>
      <c r="J448" s="57">
        <v>900</v>
      </c>
      <c r="K448" s="57" t="s">
        <v>346</v>
      </c>
      <c r="L448" s="57" t="s">
        <v>346</v>
      </c>
      <c r="M448" s="57">
        <v>632</v>
      </c>
      <c r="N448" s="57">
        <v>0</v>
      </c>
      <c r="O448" s="57">
        <v>444</v>
      </c>
      <c r="P448" s="57" t="s">
        <v>346</v>
      </c>
      <c r="Q448" s="57" t="s">
        <v>346</v>
      </c>
      <c r="R448" s="57">
        <v>900</v>
      </c>
      <c r="Y448" s="68">
        <f t="shared" si="51"/>
        <v>959.75</v>
      </c>
      <c r="Z448" s="72">
        <f t="shared" si="48"/>
        <v>7.5373293155186127E-4</v>
      </c>
      <c r="AA448" s="71">
        <f t="shared" si="52"/>
        <v>1.1858045759098469E-3</v>
      </c>
      <c r="AB448" s="72">
        <f t="shared" si="53"/>
        <v>2.0504192704160658E-2</v>
      </c>
      <c r="AC448" s="68">
        <f t="shared" si="54"/>
        <v>46807.5</v>
      </c>
      <c r="AD448" s="72">
        <f t="shared" si="55"/>
        <v>3.6759941853205261E-2</v>
      </c>
    </row>
    <row r="449" spans="1:30" x14ac:dyDescent="0.25">
      <c r="A449" s="60">
        <v>42085</v>
      </c>
      <c r="B449">
        <f t="shared" si="49"/>
        <v>2015</v>
      </c>
      <c r="C449">
        <f t="shared" si="50"/>
        <v>3</v>
      </c>
      <c r="D449" s="57" t="s">
        <v>346</v>
      </c>
      <c r="E449" s="57" t="s">
        <v>346</v>
      </c>
      <c r="F449" s="57" t="s">
        <v>346</v>
      </c>
      <c r="G449" s="57">
        <v>63</v>
      </c>
      <c r="H449" s="57">
        <v>2004</v>
      </c>
      <c r="I449" s="57">
        <v>1520</v>
      </c>
      <c r="J449" s="57">
        <v>1441</v>
      </c>
      <c r="K449" s="57" t="s">
        <v>346</v>
      </c>
      <c r="L449" s="57" t="s">
        <v>346</v>
      </c>
      <c r="M449" s="57">
        <v>1033</v>
      </c>
      <c r="N449" s="57">
        <v>0</v>
      </c>
      <c r="O449" s="57">
        <v>781</v>
      </c>
      <c r="P449" s="57" t="s">
        <v>346</v>
      </c>
      <c r="Q449" s="57" t="s">
        <v>346</v>
      </c>
      <c r="R449" s="57">
        <v>1441</v>
      </c>
      <c r="Y449" s="68">
        <f t="shared" si="51"/>
        <v>1436.5</v>
      </c>
      <c r="Z449" s="72">
        <f t="shared" si="48"/>
        <v>1.1281452004941379E-3</v>
      </c>
      <c r="AA449" s="71">
        <f t="shared" si="52"/>
        <v>1.1858045759098469E-3</v>
      </c>
      <c r="AB449" s="72">
        <f t="shared" si="53"/>
        <v>3.0689526251134969E-2</v>
      </c>
      <c r="AC449" s="68">
        <f t="shared" si="54"/>
        <v>46807.5</v>
      </c>
      <c r="AD449" s="72">
        <f t="shared" si="55"/>
        <v>3.6759941853205261E-2</v>
      </c>
    </row>
    <row r="450" spans="1:30" x14ac:dyDescent="0.25">
      <c r="A450" s="60">
        <v>42086</v>
      </c>
      <c r="B450">
        <f t="shared" si="49"/>
        <v>2015</v>
      </c>
      <c r="C450">
        <f t="shared" si="50"/>
        <v>3</v>
      </c>
      <c r="D450" s="57" t="s">
        <v>346</v>
      </c>
      <c r="E450" s="57" t="s">
        <v>346</v>
      </c>
      <c r="F450" s="57" t="s">
        <v>346</v>
      </c>
      <c r="G450" s="57">
        <v>50</v>
      </c>
      <c r="H450" s="57">
        <v>2460</v>
      </c>
      <c r="I450" s="57">
        <v>1966</v>
      </c>
      <c r="J450" s="57">
        <v>2060</v>
      </c>
      <c r="K450" s="57" t="s">
        <v>346</v>
      </c>
      <c r="L450" s="57" t="s">
        <v>346</v>
      </c>
      <c r="M450" s="57">
        <v>787</v>
      </c>
      <c r="N450" s="57">
        <v>0</v>
      </c>
      <c r="O450" s="57">
        <v>1037</v>
      </c>
      <c r="P450" s="57" t="s">
        <v>346</v>
      </c>
      <c r="Q450" s="57" t="s">
        <v>346</v>
      </c>
      <c r="R450" s="57">
        <v>2060</v>
      </c>
      <c r="Y450" s="68">
        <f t="shared" si="51"/>
        <v>1880.75</v>
      </c>
      <c r="Z450" s="72">
        <f t="shared" si="48"/>
        <v>1.4770338223664113E-3</v>
      </c>
      <c r="AA450" s="71">
        <f t="shared" si="52"/>
        <v>1.1858045759098469E-3</v>
      </c>
      <c r="AB450" s="72">
        <f t="shared" si="53"/>
        <v>4.0180526625006679E-2</v>
      </c>
      <c r="AC450" s="68">
        <f t="shared" si="54"/>
        <v>46807.499999999993</v>
      </c>
      <c r="AD450" s="72">
        <f t="shared" si="55"/>
        <v>3.6759941853205254E-2</v>
      </c>
    </row>
    <row r="451" spans="1:30" x14ac:dyDescent="0.25">
      <c r="A451" s="60">
        <v>42087</v>
      </c>
      <c r="B451">
        <f t="shared" si="49"/>
        <v>2015</v>
      </c>
      <c r="C451">
        <f t="shared" si="50"/>
        <v>3</v>
      </c>
      <c r="D451" s="57" t="s">
        <v>346</v>
      </c>
      <c r="E451" s="57" t="s">
        <v>346</v>
      </c>
      <c r="F451" s="57" t="s">
        <v>346</v>
      </c>
      <c r="G451" s="57">
        <v>76</v>
      </c>
      <c r="H451" s="57">
        <v>3022</v>
      </c>
      <c r="I451" s="57">
        <v>2430</v>
      </c>
      <c r="J451" s="57">
        <v>2655</v>
      </c>
      <c r="K451" s="57" t="s">
        <v>346</v>
      </c>
      <c r="L451" s="57" t="s">
        <v>346</v>
      </c>
      <c r="M451" s="57">
        <v>981</v>
      </c>
      <c r="N451" s="57">
        <v>0</v>
      </c>
      <c r="O451" s="57">
        <v>1365</v>
      </c>
      <c r="P451" s="57" t="s">
        <v>346</v>
      </c>
      <c r="Q451" s="57" t="s">
        <v>346</v>
      </c>
      <c r="R451" s="57">
        <v>2655</v>
      </c>
      <c r="Y451" s="68">
        <f t="shared" si="51"/>
        <v>2368</v>
      </c>
      <c r="Z451" s="72">
        <f t="shared" si="48"/>
        <v>1.8596921926697656E-3</v>
      </c>
      <c r="AA451" s="71">
        <f t="shared" si="52"/>
        <v>1.1858045759098469E-3</v>
      </c>
      <c r="AB451" s="72">
        <f t="shared" si="53"/>
        <v>5.0590183197137213E-2</v>
      </c>
      <c r="AC451" s="68">
        <f t="shared" si="54"/>
        <v>46807.5</v>
      </c>
      <c r="AD451" s="72">
        <f t="shared" si="55"/>
        <v>3.6759941853205261E-2</v>
      </c>
    </row>
    <row r="452" spans="1:30" x14ac:dyDescent="0.25">
      <c r="A452" s="60">
        <v>42088</v>
      </c>
      <c r="B452">
        <f t="shared" si="49"/>
        <v>2015</v>
      </c>
      <c r="C452">
        <f t="shared" si="50"/>
        <v>3</v>
      </c>
      <c r="D452" s="57" t="s">
        <v>346</v>
      </c>
      <c r="E452" s="57" t="s">
        <v>346</v>
      </c>
      <c r="F452" s="57" t="s">
        <v>346</v>
      </c>
      <c r="G452" s="57">
        <v>62</v>
      </c>
      <c r="H452" s="57">
        <v>2771</v>
      </c>
      <c r="I452" s="57">
        <v>2172</v>
      </c>
      <c r="J452" s="57">
        <v>2267</v>
      </c>
      <c r="K452" s="57" t="s">
        <v>346</v>
      </c>
      <c r="L452" s="57" t="s">
        <v>346</v>
      </c>
      <c r="M452" s="57">
        <v>926</v>
      </c>
      <c r="N452" s="57">
        <v>0</v>
      </c>
      <c r="O452" s="57">
        <v>1272</v>
      </c>
      <c r="P452" s="57" t="s">
        <v>346</v>
      </c>
      <c r="Q452" s="57" t="s">
        <v>346</v>
      </c>
      <c r="R452" s="57">
        <v>2267</v>
      </c>
      <c r="Y452" s="68">
        <f t="shared" si="51"/>
        <v>2120.5</v>
      </c>
      <c r="Z452" s="72">
        <f t="shared" ref="Z452:Z515" si="56">+Y452/SUMIF($B$4:$B$1829,B452,$Y$4:$Y$1829)</f>
        <v>1.6653198034443572E-3</v>
      </c>
      <c r="AA452" s="71">
        <f t="shared" si="52"/>
        <v>1.1858045759098469E-3</v>
      </c>
      <c r="AB452" s="72">
        <f t="shared" si="53"/>
        <v>4.5302569032740478E-2</v>
      </c>
      <c r="AC452" s="68">
        <f t="shared" si="54"/>
        <v>46807.5</v>
      </c>
      <c r="AD452" s="72">
        <f t="shared" si="55"/>
        <v>3.6759941853205261E-2</v>
      </c>
    </row>
    <row r="453" spans="1:30" x14ac:dyDescent="0.25">
      <c r="A453" s="60">
        <v>42089</v>
      </c>
      <c r="B453">
        <f t="shared" ref="B453:B516" si="57">+YEAR(A453)</f>
        <v>2015</v>
      </c>
      <c r="C453">
        <f t="shared" ref="C453:C516" si="58">+MONTH(A453)</f>
        <v>3</v>
      </c>
      <c r="D453" s="57" t="s">
        <v>346</v>
      </c>
      <c r="E453" s="57" t="s">
        <v>346</v>
      </c>
      <c r="F453" s="57" t="s">
        <v>346</v>
      </c>
      <c r="G453" s="57">
        <v>58</v>
      </c>
      <c r="H453" s="57">
        <v>2235</v>
      </c>
      <c r="I453" s="57">
        <v>1745</v>
      </c>
      <c r="J453" s="57">
        <v>1783</v>
      </c>
      <c r="K453" s="57" t="s">
        <v>346</v>
      </c>
      <c r="L453" s="57" t="s">
        <v>346</v>
      </c>
      <c r="M453" s="57">
        <v>863</v>
      </c>
      <c r="N453" s="57">
        <v>0</v>
      </c>
      <c r="O453" s="57">
        <v>852</v>
      </c>
      <c r="P453" s="57" t="s">
        <v>346</v>
      </c>
      <c r="Q453" s="57" t="s">
        <v>346</v>
      </c>
      <c r="R453" s="57">
        <v>1783</v>
      </c>
      <c r="Y453" s="68">
        <f t="shared" ref="Y453:Y516" si="59">AVERAGE(H453,I453,O453,R453)</f>
        <v>1653.75</v>
      </c>
      <c r="Z453" s="72">
        <f t="shared" si="56"/>
        <v>1.2987609643697741E-3</v>
      </c>
      <c r="AA453" s="71">
        <f t="shared" ref="AA453:AA516" si="60">+AVERAGEIFS($Z$4:$Z$1829,$B$4:$B$1829,B453,$C$4:$C$1829,C453)</f>
        <v>1.1858045759098469E-3</v>
      </c>
      <c r="AB453" s="72">
        <f t="shared" ref="AB453:AB516" si="61">+Y453/SUMIFS($Y$4:$Y$1829,$B$4:$B$1829,B453,$C$4:$C$1829,C453)</f>
        <v>3.5330876462105434E-2</v>
      </c>
      <c r="AC453" s="68">
        <f t="shared" ref="AC453:AC516" si="62">+Y453/AB453</f>
        <v>46807.5</v>
      </c>
      <c r="AD453" s="72">
        <f t="shared" ref="AD453:AD516" si="63">+AC453/SUMIF($B$4:$B$1829,B453,$Y$4:$Y$1829)</f>
        <v>3.6759941853205261E-2</v>
      </c>
    </row>
    <row r="454" spans="1:30" x14ac:dyDescent="0.25">
      <c r="A454" s="60">
        <v>42090</v>
      </c>
      <c r="B454">
        <f t="shared" si="57"/>
        <v>2015</v>
      </c>
      <c r="C454">
        <f t="shared" si="58"/>
        <v>3</v>
      </c>
      <c r="D454" s="57" t="s">
        <v>346</v>
      </c>
      <c r="E454" s="57" t="s">
        <v>346</v>
      </c>
      <c r="F454" s="57" t="s">
        <v>346</v>
      </c>
      <c r="G454" s="57">
        <v>61</v>
      </c>
      <c r="H454" s="57">
        <v>2154</v>
      </c>
      <c r="I454" s="57">
        <v>1653</v>
      </c>
      <c r="J454" s="57">
        <v>1666</v>
      </c>
      <c r="K454" s="57" t="s">
        <v>346</v>
      </c>
      <c r="L454" s="57" t="s">
        <v>346</v>
      </c>
      <c r="M454" s="57">
        <v>767</v>
      </c>
      <c r="N454" s="57">
        <v>0</v>
      </c>
      <c r="O454" s="57">
        <v>798</v>
      </c>
      <c r="P454" s="57" t="s">
        <v>346</v>
      </c>
      <c r="Q454" s="57" t="s">
        <v>346</v>
      </c>
      <c r="R454" s="57">
        <v>1666</v>
      </c>
      <c r="Y454" s="68">
        <f t="shared" si="59"/>
        <v>1567.75</v>
      </c>
      <c r="Z454" s="72">
        <f t="shared" si="56"/>
        <v>1.2312214675076118E-3</v>
      </c>
      <c r="AA454" s="71">
        <f t="shared" si="60"/>
        <v>1.1858045759098469E-3</v>
      </c>
      <c r="AB454" s="72">
        <f t="shared" si="61"/>
        <v>3.3493564065587782E-2</v>
      </c>
      <c r="AC454" s="68">
        <f t="shared" si="62"/>
        <v>46807.5</v>
      </c>
      <c r="AD454" s="72">
        <f t="shared" si="63"/>
        <v>3.6759941853205261E-2</v>
      </c>
    </row>
    <row r="455" spans="1:30" x14ac:dyDescent="0.25">
      <c r="A455" s="60">
        <v>42091</v>
      </c>
      <c r="B455">
        <f t="shared" si="57"/>
        <v>2015</v>
      </c>
      <c r="C455">
        <f t="shared" si="58"/>
        <v>3</v>
      </c>
      <c r="D455" s="57" t="s">
        <v>346</v>
      </c>
      <c r="E455" s="57" t="s">
        <v>346</v>
      </c>
      <c r="F455" s="57" t="s">
        <v>346</v>
      </c>
      <c r="G455" s="57">
        <v>51</v>
      </c>
      <c r="H455" s="57">
        <v>1739</v>
      </c>
      <c r="I455" s="57">
        <v>1517</v>
      </c>
      <c r="J455" s="57">
        <v>1230</v>
      </c>
      <c r="K455" s="57" t="s">
        <v>346</v>
      </c>
      <c r="L455" s="57" t="s">
        <v>346</v>
      </c>
      <c r="M455" s="57">
        <v>664</v>
      </c>
      <c r="N455" s="57">
        <v>0</v>
      </c>
      <c r="O455" s="57">
        <v>518</v>
      </c>
      <c r="P455" s="57" t="s">
        <v>346</v>
      </c>
      <c r="Q455" s="57" t="s">
        <v>346</v>
      </c>
      <c r="R455" s="57">
        <v>1230</v>
      </c>
      <c r="Y455" s="68">
        <f t="shared" si="59"/>
        <v>1251</v>
      </c>
      <c r="Z455" s="72">
        <f t="shared" si="56"/>
        <v>9.8246407644842762E-4</v>
      </c>
      <c r="AA455" s="71">
        <f t="shared" si="60"/>
        <v>1.1858045759098469E-3</v>
      </c>
      <c r="AB455" s="72">
        <f t="shared" si="61"/>
        <v>2.672648614004166E-2</v>
      </c>
      <c r="AC455" s="68">
        <f t="shared" si="62"/>
        <v>46807.5</v>
      </c>
      <c r="AD455" s="72">
        <f t="shared" si="63"/>
        <v>3.6759941853205261E-2</v>
      </c>
    </row>
    <row r="456" spans="1:30" x14ac:dyDescent="0.25">
      <c r="A456" s="60">
        <v>42092</v>
      </c>
      <c r="B456">
        <f t="shared" si="57"/>
        <v>2015</v>
      </c>
      <c r="C456">
        <f t="shared" si="58"/>
        <v>3</v>
      </c>
      <c r="D456" s="57" t="s">
        <v>346</v>
      </c>
      <c r="E456" s="57" t="s">
        <v>346</v>
      </c>
      <c r="F456" s="57" t="s">
        <v>346</v>
      </c>
      <c r="G456" s="57">
        <v>67</v>
      </c>
      <c r="H456" s="57">
        <v>2399</v>
      </c>
      <c r="I456" s="57">
        <v>1670</v>
      </c>
      <c r="J456" s="57">
        <v>1768</v>
      </c>
      <c r="K456" s="57" t="s">
        <v>346</v>
      </c>
      <c r="L456" s="57" t="s">
        <v>346</v>
      </c>
      <c r="M456" s="57">
        <v>1295</v>
      </c>
      <c r="N456" s="57">
        <v>0</v>
      </c>
      <c r="O456" s="57">
        <v>953</v>
      </c>
      <c r="P456" s="57" t="s">
        <v>346</v>
      </c>
      <c r="Q456" s="57" t="s">
        <v>346</v>
      </c>
      <c r="R456" s="57">
        <v>1768</v>
      </c>
      <c r="Y456" s="68">
        <f t="shared" si="59"/>
        <v>1697.5</v>
      </c>
      <c r="Z456" s="72">
        <f t="shared" si="56"/>
        <v>1.3331197200409321E-3</v>
      </c>
      <c r="AA456" s="71">
        <f t="shared" si="60"/>
        <v>1.1858045759098469E-3</v>
      </c>
      <c r="AB456" s="72">
        <f t="shared" si="61"/>
        <v>3.6265555733589701E-2</v>
      </c>
      <c r="AC456" s="68">
        <f t="shared" si="62"/>
        <v>46807.5</v>
      </c>
      <c r="AD456" s="72">
        <f t="shared" si="63"/>
        <v>3.6759941853205261E-2</v>
      </c>
    </row>
    <row r="457" spans="1:30" x14ac:dyDescent="0.25">
      <c r="A457" s="60">
        <v>42093</v>
      </c>
      <c r="B457">
        <f t="shared" si="57"/>
        <v>2015</v>
      </c>
      <c r="C457">
        <f t="shared" si="58"/>
        <v>3</v>
      </c>
      <c r="D457" s="57" t="s">
        <v>346</v>
      </c>
      <c r="E457" s="57" t="s">
        <v>346</v>
      </c>
      <c r="F457" s="57" t="s">
        <v>346</v>
      </c>
      <c r="G457" s="57">
        <v>111</v>
      </c>
      <c r="H457" s="57">
        <v>3521</v>
      </c>
      <c r="I457" s="57">
        <v>2745</v>
      </c>
      <c r="J457" s="57">
        <v>2986</v>
      </c>
      <c r="K457" s="57" t="s">
        <v>346</v>
      </c>
      <c r="L457" s="57" t="s">
        <v>346</v>
      </c>
      <c r="M457" s="57">
        <v>1172</v>
      </c>
      <c r="N457" s="57">
        <v>0</v>
      </c>
      <c r="O457" s="57">
        <v>1542</v>
      </c>
      <c r="P457" s="57" t="s">
        <v>346</v>
      </c>
      <c r="Q457" s="57" t="s">
        <v>346</v>
      </c>
      <c r="R457" s="57">
        <v>2986</v>
      </c>
      <c r="Y457" s="68">
        <f t="shared" si="59"/>
        <v>2698.5</v>
      </c>
      <c r="Z457" s="72">
        <f t="shared" si="56"/>
        <v>2.1192480497970283E-3</v>
      </c>
      <c r="AA457" s="71">
        <f t="shared" si="60"/>
        <v>1.1858045759098469E-3</v>
      </c>
      <c r="AB457" s="72">
        <f t="shared" si="61"/>
        <v>5.7651017465149813E-2</v>
      </c>
      <c r="AC457" s="68">
        <f t="shared" si="62"/>
        <v>46807.5</v>
      </c>
      <c r="AD457" s="72">
        <f t="shared" si="63"/>
        <v>3.6759941853205261E-2</v>
      </c>
    </row>
    <row r="458" spans="1:30" x14ac:dyDescent="0.25">
      <c r="A458" s="60">
        <v>42094</v>
      </c>
      <c r="B458">
        <f t="shared" si="57"/>
        <v>2015</v>
      </c>
      <c r="C458">
        <f t="shared" si="58"/>
        <v>3</v>
      </c>
      <c r="D458" s="57" t="s">
        <v>346</v>
      </c>
      <c r="E458" s="57" t="s">
        <v>346</v>
      </c>
      <c r="F458" s="57" t="s">
        <v>346</v>
      </c>
      <c r="G458" s="57">
        <v>61</v>
      </c>
      <c r="H458" s="57">
        <v>2594</v>
      </c>
      <c r="I458" s="57">
        <v>2212</v>
      </c>
      <c r="J458" s="57">
        <v>2162</v>
      </c>
      <c r="K458" s="57" t="s">
        <v>346</v>
      </c>
      <c r="L458" s="57" t="s">
        <v>346</v>
      </c>
      <c r="M458" s="57">
        <v>817</v>
      </c>
      <c r="N458" s="57">
        <v>0</v>
      </c>
      <c r="O458" s="57">
        <v>1135</v>
      </c>
      <c r="P458" s="57" t="s">
        <v>346</v>
      </c>
      <c r="Q458" s="57" t="s">
        <v>346</v>
      </c>
      <c r="R458" s="57">
        <v>2162</v>
      </c>
      <c r="Y458" s="68">
        <f t="shared" si="59"/>
        <v>2025.75</v>
      </c>
      <c r="Z458" s="72">
        <f t="shared" si="56"/>
        <v>1.5909085554479635E-3</v>
      </c>
      <c r="AA458" s="71">
        <f t="shared" si="60"/>
        <v>1.1858045759098469E-3</v>
      </c>
      <c r="AB458" s="72">
        <f t="shared" si="61"/>
        <v>4.327832078192597E-2</v>
      </c>
      <c r="AC458" s="68">
        <f t="shared" si="62"/>
        <v>46807.5</v>
      </c>
      <c r="AD458" s="72">
        <f t="shared" si="63"/>
        <v>3.6759941853205261E-2</v>
      </c>
    </row>
    <row r="459" spans="1:30" x14ac:dyDescent="0.25">
      <c r="A459" s="60">
        <v>42095</v>
      </c>
      <c r="B459">
        <f t="shared" si="57"/>
        <v>2015</v>
      </c>
      <c r="C459">
        <f t="shared" si="58"/>
        <v>4</v>
      </c>
      <c r="D459" s="57" t="s">
        <v>346</v>
      </c>
      <c r="E459" s="57" t="s">
        <v>346</v>
      </c>
      <c r="F459" s="57" t="s">
        <v>346</v>
      </c>
      <c r="G459" s="57">
        <v>88</v>
      </c>
      <c r="H459" s="57">
        <v>4111</v>
      </c>
      <c r="I459" s="57">
        <v>3074</v>
      </c>
      <c r="J459" s="57">
        <v>3567</v>
      </c>
      <c r="K459" s="57" t="s">
        <v>346</v>
      </c>
      <c r="L459" s="57" t="s">
        <v>346</v>
      </c>
      <c r="M459" s="57">
        <v>1403</v>
      </c>
      <c r="N459" s="57">
        <v>0</v>
      </c>
      <c r="O459" s="57">
        <v>1862</v>
      </c>
      <c r="P459" s="57" t="s">
        <v>346</v>
      </c>
      <c r="Q459" s="57" t="s">
        <v>346</v>
      </c>
      <c r="R459" s="57">
        <v>3567</v>
      </c>
      <c r="Y459" s="68">
        <f t="shared" si="59"/>
        <v>3153.5</v>
      </c>
      <c r="Z459" s="72">
        <f t="shared" si="56"/>
        <v>2.4765791087770716E-3</v>
      </c>
      <c r="AA459" s="71">
        <f t="shared" si="60"/>
        <v>2.887202233934304E-3</v>
      </c>
      <c r="AB459" s="72">
        <f t="shared" si="61"/>
        <v>2.8592606360914218E-2</v>
      </c>
      <c r="AC459" s="68">
        <f t="shared" si="62"/>
        <v>110290.75</v>
      </c>
      <c r="AD459" s="72">
        <f t="shared" si="63"/>
        <v>8.6616067018029125E-2</v>
      </c>
    </row>
    <row r="460" spans="1:30" x14ac:dyDescent="0.25">
      <c r="A460" s="60">
        <v>42096</v>
      </c>
      <c r="B460">
        <f t="shared" si="57"/>
        <v>2015</v>
      </c>
      <c r="C460">
        <f t="shared" si="58"/>
        <v>4</v>
      </c>
      <c r="D460" s="57" t="s">
        <v>346</v>
      </c>
      <c r="E460" s="57" t="s">
        <v>346</v>
      </c>
      <c r="F460" s="57" t="s">
        <v>346</v>
      </c>
      <c r="G460" s="57">
        <v>124</v>
      </c>
      <c r="H460" s="57">
        <v>5314</v>
      </c>
      <c r="I460" s="57">
        <v>3955</v>
      </c>
      <c r="J460" s="57">
        <v>4734</v>
      </c>
      <c r="K460" s="57" t="s">
        <v>346</v>
      </c>
      <c r="L460" s="57" t="s">
        <v>346</v>
      </c>
      <c r="M460" s="57">
        <v>1939</v>
      </c>
      <c r="N460" s="57">
        <v>0</v>
      </c>
      <c r="O460" s="57">
        <v>2552</v>
      </c>
      <c r="P460" s="57" t="s">
        <v>346</v>
      </c>
      <c r="Q460" s="57" t="s">
        <v>346</v>
      </c>
      <c r="R460" s="57">
        <v>4734</v>
      </c>
      <c r="Y460" s="68">
        <f t="shared" si="59"/>
        <v>4138.75</v>
      </c>
      <c r="Z460" s="72">
        <f t="shared" si="56"/>
        <v>3.2503382864915507E-3</v>
      </c>
      <c r="AA460" s="71">
        <f t="shared" si="60"/>
        <v>2.887202233934304E-3</v>
      </c>
      <c r="AB460" s="72">
        <f t="shared" si="61"/>
        <v>3.7525812454806955E-2</v>
      </c>
      <c r="AC460" s="68">
        <f t="shared" si="62"/>
        <v>110290.75</v>
      </c>
      <c r="AD460" s="72">
        <f t="shared" si="63"/>
        <v>8.6616067018029125E-2</v>
      </c>
    </row>
    <row r="461" spans="1:30" x14ac:dyDescent="0.25">
      <c r="A461" s="60">
        <v>42097</v>
      </c>
      <c r="B461">
        <f t="shared" si="57"/>
        <v>2015</v>
      </c>
      <c r="C461">
        <f t="shared" si="58"/>
        <v>4</v>
      </c>
      <c r="D461" s="57" t="s">
        <v>346</v>
      </c>
      <c r="E461" s="57" t="s">
        <v>346</v>
      </c>
      <c r="F461" s="57" t="s">
        <v>346</v>
      </c>
      <c r="G461" s="57">
        <v>69</v>
      </c>
      <c r="H461" s="57">
        <v>2599</v>
      </c>
      <c r="I461" s="57">
        <v>2104</v>
      </c>
      <c r="J461" s="57">
        <v>1836</v>
      </c>
      <c r="K461" s="57" t="s">
        <v>346</v>
      </c>
      <c r="L461" s="57" t="s">
        <v>346</v>
      </c>
      <c r="M461" s="57">
        <v>909</v>
      </c>
      <c r="N461" s="57">
        <v>0</v>
      </c>
      <c r="O461" s="57">
        <v>960</v>
      </c>
      <c r="P461" s="57" t="s">
        <v>346</v>
      </c>
      <c r="Q461" s="57" t="s">
        <v>346</v>
      </c>
      <c r="R461" s="57">
        <v>1836</v>
      </c>
      <c r="Y461" s="68">
        <f t="shared" si="59"/>
        <v>1874.75</v>
      </c>
      <c r="Z461" s="72">
        <f t="shared" si="56"/>
        <v>1.4723217644457953E-3</v>
      </c>
      <c r="AA461" s="71">
        <f t="shared" si="60"/>
        <v>2.887202233934304E-3</v>
      </c>
      <c r="AB461" s="72">
        <f t="shared" si="61"/>
        <v>1.6998252346638317E-2</v>
      </c>
      <c r="AC461" s="68">
        <f t="shared" si="62"/>
        <v>110290.75</v>
      </c>
      <c r="AD461" s="72">
        <f t="shared" si="63"/>
        <v>8.6616067018029125E-2</v>
      </c>
    </row>
    <row r="462" spans="1:30" x14ac:dyDescent="0.25">
      <c r="A462" s="60">
        <v>42098</v>
      </c>
      <c r="B462">
        <f t="shared" si="57"/>
        <v>2015</v>
      </c>
      <c r="C462">
        <f t="shared" si="58"/>
        <v>4</v>
      </c>
      <c r="D462" s="57" t="s">
        <v>346</v>
      </c>
      <c r="E462" s="57" t="s">
        <v>346</v>
      </c>
      <c r="F462" s="57" t="s">
        <v>346</v>
      </c>
      <c r="G462" s="57">
        <v>118</v>
      </c>
      <c r="H462" s="57">
        <v>2871</v>
      </c>
      <c r="I462" s="57">
        <v>2256</v>
      </c>
      <c r="J462" s="57">
        <v>2080</v>
      </c>
      <c r="K462" s="57" t="s">
        <v>346</v>
      </c>
      <c r="L462" s="57" t="s">
        <v>346</v>
      </c>
      <c r="M462" s="57">
        <v>1436</v>
      </c>
      <c r="N462" s="57">
        <v>0</v>
      </c>
      <c r="O462" s="57">
        <v>1344</v>
      </c>
      <c r="P462" s="57" t="s">
        <v>346</v>
      </c>
      <c r="Q462" s="57" t="s">
        <v>346</v>
      </c>
      <c r="R462" s="57">
        <v>2080</v>
      </c>
      <c r="Y462" s="68">
        <f t="shared" si="59"/>
        <v>2137.75</v>
      </c>
      <c r="Z462" s="72">
        <f t="shared" si="56"/>
        <v>1.6788669699661282E-3</v>
      </c>
      <c r="AA462" s="71">
        <f t="shared" si="60"/>
        <v>2.887202233934304E-3</v>
      </c>
      <c r="AB462" s="72">
        <f t="shared" si="61"/>
        <v>1.9382858489945892E-2</v>
      </c>
      <c r="AC462" s="68">
        <f t="shared" si="62"/>
        <v>110290.75</v>
      </c>
      <c r="AD462" s="72">
        <f t="shared" si="63"/>
        <v>8.6616067018029125E-2</v>
      </c>
    </row>
    <row r="463" spans="1:30" x14ac:dyDescent="0.25">
      <c r="A463" s="60">
        <v>42099</v>
      </c>
      <c r="B463">
        <f t="shared" si="57"/>
        <v>2015</v>
      </c>
      <c r="C463">
        <f t="shared" si="58"/>
        <v>4</v>
      </c>
      <c r="D463" s="57" t="s">
        <v>346</v>
      </c>
      <c r="E463" s="57" t="s">
        <v>346</v>
      </c>
      <c r="F463" s="57" t="s">
        <v>346</v>
      </c>
      <c r="G463" s="57">
        <v>97</v>
      </c>
      <c r="H463" s="57">
        <v>2939</v>
      </c>
      <c r="I463" s="57">
        <v>2281</v>
      </c>
      <c r="J463" s="57">
        <v>2335</v>
      </c>
      <c r="K463" s="57" t="s">
        <v>346</v>
      </c>
      <c r="L463" s="57" t="s">
        <v>346</v>
      </c>
      <c r="M463" s="57">
        <v>1803</v>
      </c>
      <c r="N463" s="57">
        <v>0</v>
      </c>
      <c r="O463" s="57">
        <v>1395</v>
      </c>
      <c r="P463" s="57" t="s">
        <v>346</v>
      </c>
      <c r="Q463" s="57" t="s">
        <v>346</v>
      </c>
      <c r="R463" s="57">
        <v>2335</v>
      </c>
      <c r="Y463" s="68">
        <f t="shared" si="59"/>
        <v>2237.5</v>
      </c>
      <c r="Z463" s="72">
        <f t="shared" si="56"/>
        <v>1.7572049328963685E-3</v>
      </c>
      <c r="AA463" s="71">
        <f t="shared" si="60"/>
        <v>2.887202233934304E-3</v>
      </c>
      <c r="AB463" s="72">
        <f t="shared" si="61"/>
        <v>2.0287286105135742E-2</v>
      </c>
      <c r="AC463" s="68">
        <f t="shared" si="62"/>
        <v>110290.75000000001</v>
      </c>
      <c r="AD463" s="72">
        <f t="shared" si="63"/>
        <v>8.6616067018029125E-2</v>
      </c>
    </row>
    <row r="464" spans="1:30" x14ac:dyDescent="0.25">
      <c r="A464" s="60">
        <v>42100</v>
      </c>
      <c r="B464">
        <f t="shared" si="57"/>
        <v>2015</v>
      </c>
      <c r="C464">
        <f t="shared" si="58"/>
        <v>4</v>
      </c>
      <c r="D464" s="57" t="s">
        <v>346</v>
      </c>
      <c r="E464" s="57" t="s">
        <v>346</v>
      </c>
      <c r="F464" s="57" t="s">
        <v>346</v>
      </c>
      <c r="G464" s="57">
        <v>126</v>
      </c>
      <c r="H464" s="57">
        <v>5581</v>
      </c>
      <c r="I464" s="57">
        <v>3923</v>
      </c>
      <c r="J464" s="57">
        <v>5163</v>
      </c>
      <c r="K464" s="57" t="s">
        <v>346</v>
      </c>
      <c r="L464" s="57" t="s">
        <v>346</v>
      </c>
      <c r="M464" s="57">
        <v>2066</v>
      </c>
      <c r="N464" s="57">
        <v>0</v>
      </c>
      <c r="O464" s="57">
        <v>2356</v>
      </c>
      <c r="P464" s="57" t="s">
        <v>346</v>
      </c>
      <c r="Q464" s="57" t="s">
        <v>346</v>
      </c>
      <c r="R464" s="57">
        <v>5163</v>
      </c>
      <c r="Y464" s="68">
        <f t="shared" si="59"/>
        <v>4255.75</v>
      </c>
      <c r="Z464" s="72">
        <f t="shared" si="56"/>
        <v>3.3422234159435622E-3</v>
      </c>
      <c r="AA464" s="71">
        <f t="shared" si="60"/>
        <v>2.887202233934304E-3</v>
      </c>
      <c r="AB464" s="72">
        <f t="shared" si="61"/>
        <v>3.8586644845555948E-2</v>
      </c>
      <c r="AC464" s="68">
        <f t="shared" si="62"/>
        <v>110290.75000000001</v>
      </c>
      <c r="AD464" s="72">
        <f t="shared" si="63"/>
        <v>8.6616067018029125E-2</v>
      </c>
    </row>
    <row r="465" spans="1:30" x14ac:dyDescent="0.25">
      <c r="A465" s="60">
        <v>42101</v>
      </c>
      <c r="B465">
        <f t="shared" si="57"/>
        <v>2015</v>
      </c>
      <c r="C465">
        <f t="shared" si="58"/>
        <v>4</v>
      </c>
      <c r="D465" s="57" t="s">
        <v>346</v>
      </c>
      <c r="E465" s="57" t="s">
        <v>346</v>
      </c>
      <c r="F465" s="57" t="s">
        <v>346</v>
      </c>
      <c r="G465" s="57">
        <v>84</v>
      </c>
      <c r="H465" s="57">
        <v>2888</v>
      </c>
      <c r="I465" s="57">
        <v>2463</v>
      </c>
      <c r="J465" s="57">
        <v>2265</v>
      </c>
      <c r="K465" s="57" t="s">
        <v>346</v>
      </c>
      <c r="L465" s="57" t="s">
        <v>346</v>
      </c>
      <c r="M465" s="57">
        <v>878</v>
      </c>
      <c r="N465" s="57">
        <v>0</v>
      </c>
      <c r="O465" s="57">
        <v>853</v>
      </c>
      <c r="P465" s="57" t="s">
        <v>346</v>
      </c>
      <c r="Q465" s="57" t="s">
        <v>346</v>
      </c>
      <c r="R465" s="57">
        <v>2265</v>
      </c>
      <c r="Y465" s="68">
        <f t="shared" si="59"/>
        <v>2117.25</v>
      </c>
      <c r="Z465" s="72">
        <f t="shared" si="56"/>
        <v>1.6627674387373569E-3</v>
      </c>
      <c r="AA465" s="71">
        <f t="shared" si="60"/>
        <v>2.887202233934304E-3</v>
      </c>
      <c r="AB465" s="72">
        <f t="shared" si="61"/>
        <v>1.919698614797705E-2</v>
      </c>
      <c r="AC465" s="68">
        <f t="shared" si="62"/>
        <v>110290.75000000001</v>
      </c>
      <c r="AD465" s="72">
        <f t="shared" si="63"/>
        <v>8.6616067018029125E-2</v>
      </c>
    </row>
    <row r="466" spans="1:30" x14ac:dyDescent="0.25">
      <c r="A466" s="60">
        <v>42102</v>
      </c>
      <c r="B466">
        <f t="shared" si="57"/>
        <v>2015</v>
      </c>
      <c r="C466">
        <f t="shared" si="58"/>
        <v>4</v>
      </c>
      <c r="D466" s="57" t="s">
        <v>346</v>
      </c>
      <c r="E466" s="57" t="s">
        <v>346</v>
      </c>
      <c r="F466" s="57" t="s">
        <v>346</v>
      </c>
      <c r="G466" s="57">
        <v>83</v>
      </c>
      <c r="H466" s="57">
        <v>3274</v>
      </c>
      <c r="I466" s="57">
        <v>2319</v>
      </c>
      <c r="J466" s="57">
        <v>2581</v>
      </c>
      <c r="K466" s="57" t="s">
        <v>346</v>
      </c>
      <c r="L466" s="57" t="s">
        <v>346</v>
      </c>
      <c r="M466" s="57">
        <v>1019</v>
      </c>
      <c r="N466" s="57">
        <v>0</v>
      </c>
      <c r="O466" s="57">
        <v>916</v>
      </c>
      <c r="P466" s="57" t="s">
        <v>346</v>
      </c>
      <c r="Q466" s="57" t="s">
        <v>346</v>
      </c>
      <c r="R466" s="57">
        <v>2581</v>
      </c>
      <c r="Y466" s="68">
        <f t="shared" si="59"/>
        <v>2272.5</v>
      </c>
      <c r="Z466" s="72">
        <f t="shared" si="56"/>
        <v>1.784691937433295E-3</v>
      </c>
      <c r="AA466" s="71">
        <f t="shared" si="60"/>
        <v>2.887202233934304E-3</v>
      </c>
      <c r="AB466" s="72">
        <f t="shared" si="61"/>
        <v>2.0604629128009377E-2</v>
      </c>
      <c r="AC466" s="68">
        <f t="shared" si="62"/>
        <v>110290.74999999999</v>
      </c>
      <c r="AD466" s="72">
        <f t="shared" si="63"/>
        <v>8.6616067018029111E-2</v>
      </c>
    </row>
    <row r="467" spans="1:30" x14ac:dyDescent="0.25">
      <c r="A467" s="60">
        <v>42103</v>
      </c>
      <c r="B467">
        <f t="shared" si="57"/>
        <v>2015</v>
      </c>
      <c r="C467">
        <f t="shared" si="58"/>
        <v>4</v>
      </c>
      <c r="D467" s="57" t="s">
        <v>346</v>
      </c>
      <c r="E467" s="57" t="s">
        <v>346</v>
      </c>
      <c r="F467" s="57" t="s">
        <v>346</v>
      </c>
      <c r="G467" s="57">
        <v>65</v>
      </c>
      <c r="H467" s="57">
        <v>2853</v>
      </c>
      <c r="I467" s="57">
        <v>2242</v>
      </c>
      <c r="J467" s="57">
        <v>2257</v>
      </c>
      <c r="K467" s="57" t="s">
        <v>346</v>
      </c>
      <c r="L467" s="57" t="s">
        <v>346</v>
      </c>
      <c r="M467" s="57">
        <v>983</v>
      </c>
      <c r="N467" s="57">
        <v>0</v>
      </c>
      <c r="O467" s="57">
        <v>785</v>
      </c>
      <c r="P467" s="57" t="s">
        <v>346</v>
      </c>
      <c r="Q467" s="57" t="s">
        <v>346</v>
      </c>
      <c r="R467" s="57">
        <v>2257</v>
      </c>
      <c r="Y467" s="68">
        <f t="shared" si="59"/>
        <v>2034.25</v>
      </c>
      <c r="Z467" s="72">
        <f t="shared" si="56"/>
        <v>1.5975839708355028E-3</v>
      </c>
      <c r="AA467" s="71">
        <f t="shared" si="60"/>
        <v>2.887202233934304E-3</v>
      </c>
      <c r="AB467" s="72">
        <f t="shared" si="61"/>
        <v>1.844442983659101E-2</v>
      </c>
      <c r="AC467" s="68">
        <f t="shared" si="62"/>
        <v>110290.75</v>
      </c>
      <c r="AD467" s="72">
        <f t="shared" si="63"/>
        <v>8.6616067018029125E-2</v>
      </c>
    </row>
    <row r="468" spans="1:30" x14ac:dyDescent="0.25">
      <c r="A468" s="60">
        <v>42104</v>
      </c>
      <c r="B468">
        <f t="shared" si="57"/>
        <v>2015</v>
      </c>
      <c r="C468">
        <f t="shared" si="58"/>
        <v>4</v>
      </c>
      <c r="D468" s="57" t="s">
        <v>346</v>
      </c>
      <c r="E468" s="57" t="s">
        <v>346</v>
      </c>
      <c r="F468" s="57" t="s">
        <v>346</v>
      </c>
      <c r="G468" s="57">
        <v>81</v>
      </c>
      <c r="H468" s="57">
        <v>2781</v>
      </c>
      <c r="I468" s="57">
        <v>1986</v>
      </c>
      <c r="J468" s="57">
        <v>1998</v>
      </c>
      <c r="K468" s="57" t="s">
        <v>346</v>
      </c>
      <c r="L468" s="57" t="s">
        <v>346</v>
      </c>
      <c r="M468" s="57">
        <v>914</v>
      </c>
      <c r="N468" s="57">
        <v>0</v>
      </c>
      <c r="O468" s="57">
        <v>713</v>
      </c>
      <c r="P468" s="57" t="s">
        <v>346</v>
      </c>
      <c r="Q468" s="57" t="s">
        <v>346</v>
      </c>
      <c r="R468" s="57">
        <v>1998</v>
      </c>
      <c r="Y468" s="68">
        <f t="shared" si="59"/>
        <v>1869.5</v>
      </c>
      <c r="Z468" s="72">
        <f t="shared" si="56"/>
        <v>1.4681987137652563E-3</v>
      </c>
      <c r="AA468" s="71">
        <f t="shared" si="60"/>
        <v>2.887202233934304E-3</v>
      </c>
      <c r="AB468" s="72">
        <f t="shared" si="61"/>
        <v>1.6950650893207273E-2</v>
      </c>
      <c r="AC468" s="68">
        <f t="shared" si="62"/>
        <v>110290.75</v>
      </c>
      <c r="AD468" s="72">
        <f t="shared" si="63"/>
        <v>8.6616067018029125E-2</v>
      </c>
    </row>
    <row r="469" spans="1:30" x14ac:dyDescent="0.25">
      <c r="A469" s="60">
        <v>42105</v>
      </c>
      <c r="B469">
        <f t="shared" si="57"/>
        <v>2015</v>
      </c>
      <c r="C469">
        <f t="shared" si="58"/>
        <v>4</v>
      </c>
      <c r="D469" s="57" t="s">
        <v>346</v>
      </c>
      <c r="E469" s="57" t="s">
        <v>346</v>
      </c>
      <c r="F469" s="57" t="s">
        <v>346</v>
      </c>
      <c r="G469" s="57">
        <v>139</v>
      </c>
      <c r="H469" s="57">
        <v>4752</v>
      </c>
      <c r="I469" s="57">
        <v>3558</v>
      </c>
      <c r="J469" s="57">
        <v>3501</v>
      </c>
      <c r="K469" s="57" t="s">
        <v>346</v>
      </c>
      <c r="L469" s="57" t="s">
        <v>346</v>
      </c>
      <c r="M469" s="57">
        <v>2791</v>
      </c>
      <c r="N469" s="57">
        <v>0</v>
      </c>
      <c r="O469" s="57">
        <v>1670</v>
      </c>
      <c r="P469" s="57" t="s">
        <v>346</v>
      </c>
      <c r="Q469" s="57" t="s">
        <v>346</v>
      </c>
      <c r="R469" s="57">
        <v>3501</v>
      </c>
      <c r="Y469" s="68">
        <f t="shared" si="59"/>
        <v>3370.25</v>
      </c>
      <c r="Z469" s="72">
        <f t="shared" si="56"/>
        <v>2.6468022011593233E-3</v>
      </c>
      <c r="AA469" s="71">
        <f t="shared" si="60"/>
        <v>2.887202233934304E-3</v>
      </c>
      <c r="AB469" s="72">
        <f t="shared" si="61"/>
        <v>3.0557866366853068E-2</v>
      </c>
      <c r="AC469" s="68">
        <f t="shared" si="62"/>
        <v>110290.75</v>
      </c>
      <c r="AD469" s="72">
        <f t="shared" si="63"/>
        <v>8.6616067018029125E-2</v>
      </c>
    </row>
    <row r="470" spans="1:30" x14ac:dyDescent="0.25">
      <c r="A470" s="60">
        <v>42106</v>
      </c>
      <c r="B470">
        <f t="shared" si="57"/>
        <v>2015</v>
      </c>
      <c r="C470">
        <f t="shared" si="58"/>
        <v>4</v>
      </c>
      <c r="D470" s="57" t="s">
        <v>346</v>
      </c>
      <c r="E470" s="57" t="s">
        <v>346</v>
      </c>
      <c r="F470" s="57" t="s">
        <v>346</v>
      </c>
      <c r="G470" s="57">
        <v>148</v>
      </c>
      <c r="H470" s="57">
        <v>5035</v>
      </c>
      <c r="I470" s="57">
        <v>3498</v>
      </c>
      <c r="J470" s="57">
        <v>4007</v>
      </c>
      <c r="K470" s="57" t="s">
        <v>346</v>
      </c>
      <c r="L470" s="57" t="s">
        <v>346</v>
      </c>
      <c r="M470" s="57">
        <v>3381</v>
      </c>
      <c r="N470" s="57">
        <v>0</v>
      </c>
      <c r="O470" s="57">
        <v>2103</v>
      </c>
      <c r="P470" s="57" t="s">
        <v>346</v>
      </c>
      <c r="Q470" s="57" t="s">
        <v>346</v>
      </c>
      <c r="R470" s="57">
        <v>4007</v>
      </c>
      <c r="Y470" s="68">
        <f t="shared" si="59"/>
        <v>3660.75</v>
      </c>
      <c r="Z470" s="72">
        <f t="shared" si="56"/>
        <v>2.8749443388158126E-3</v>
      </c>
      <c r="AA470" s="71">
        <f t="shared" si="60"/>
        <v>2.887202233934304E-3</v>
      </c>
      <c r="AB470" s="72">
        <f t="shared" si="61"/>
        <v>3.319181345670421E-2</v>
      </c>
      <c r="AC470" s="68">
        <f t="shared" si="62"/>
        <v>110290.75</v>
      </c>
      <c r="AD470" s="72">
        <f t="shared" si="63"/>
        <v>8.6616067018029125E-2</v>
      </c>
    </row>
    <row r="471" spans="1:30" x14ac:dyDescent="0.25">
      <c r="A471" s="60">
        <v>42107</v>
      </c>
      <c r="B471">
        <f t="shared" si="57"/>
        <v>2015</v>
      </c>
      <c r="C471">
        <f t="shared" si="58"/>
        <v>4</v>
      </c>
      <c r="D471" s="57" t="s">
        <v>346</v>
      </c>
      <c r="E471" s="57" t="s">
        <v>346</v>
      </c>
      <c r="F471" s="57" t="s">
        <v>346</v>
      </c>
      <c r="G471" s="57">
        <v>130</v>
      </c>
      <c r="H471" s="57">
        <v>6279</v>
      </c>
      <c r="I471" s="57">
        <v>4358</v>
      </c>
      <c r="J471" s="57">
        <v>5688</v>
      </c>
      <c r="K471" s="57" t="s">
        <v>346</v>
      </c>
      <c r="L471" s="57" t="s">
        <v>346</v>
      </c>
      <c r="M471" s="57">
        <v>2310</v>
      </c>
      <c r="N471" s="57">
        <v>0</v>
      </c>
      <c r="O471" s="57">
        <v>2645</v>
      </c>
      <c r="P471" s="57" t="s">
        <v>346</v>
      </c>
      <c r="Q471" s="57" t="s">
        <v>346</v>
      </c>
      <c r="R471" s="57">
        <v>5688</v>
      </c>
      <c r="Y471" s="68">
        <f t="shared" si="59"/>
        <v>4742.5</v>
      </c>
      <c r="Z471" s="72">
        <f t="shared" si="56"/>
        <v>3.7244891147535319E-3</v>
      </c>
      <c r="AA471" s="71">
        <f t="shared" si="60"/>
        <v>2.887202233934304E-3</v>
      </c>
      <c r="AB471" s="72">
        <f t="shared" si="61"/>
        <v>4.2999979599377104E-2</v>
      </c>
      <c r="AC471" s="68">
        <f t="shared" si="62"/>
        <v>110290.74999999999</v>
      </c>
      <c r="AD471" s="72">
        <f t="shared" si="63"/>
        <v>8.6616067018029111E-2</v>
      </c>
    </row>
    <row r="472" spans="1:30" x14ac:dyDescent="0.25">
      <c r="A472" s="60">
        <v>42108</v>
      </c>
      <c r="B472">
        <f t="shared" si="57"/>
        <v>2015</v>
      </c>
      <c r="C472">
        <f t="shared" si="58"/>
        <v>4</v>
      </c>
      <c r="D472" s="57" t="s">
        <v>346</v>
      </c>
      <c r="E472" s="57" t="s">
        <v>346</v>
      </c>
      <c r="F472" s="57" t="s">
        <v>346</v>
      </c>
      <c r="G472" s="57">
        <v>111</v>
      </c>
      <c r="H472" s="57">
        <v>4694</v>
      </c>
      <c r="I472" s="57">
        <v>3481</v>
      </c>
      <c r="J472" s="57">
        <v>3671</v>
      </c>
      <c r="K472" s="57" t="s">
        <v>346</v>
      </c>
      <c r="L472" s="57" t="s">
        <v>346</v>
      </c>
      <c r="M472" s="57">
        <v>1524</v>
      </c>
      <c r="N472" s="57">
        <v>0</v>
      </c>
      <c r="O472" s="57">
        <v>1718</v>
      </c>
      <c r="P472" s="57" t="s">
        <v>346</v>
      </c>
      <c r="Q472" s="57" t="s">
        <v>346</v>
      </c>
      <c r="R472" s="57">
        <v>3671</v>
      </c>
      <c r="Y472" s="68">
        <f t="shared" si="59"/>
        <v>3391</v>
      </c>
      <c r="Z472" s="72">
        <f t="shared" si="56"/>
        <v>2.6630980681347869E-3</v>
      </c>
      <c r="AA472" s="71">
        <f t="shared" si="60"/>
        <v>2.887202233934304E-3</v>
      </c>
      <c r="AB472" s="72">
        <f t="shared" si="61"/>
        <v>3.0746005444699579E-2</v>
      </c>
      <c r="AC472" s="68">
        <f t="shared" si="62"/>
        <v>110290.75</v>
      </c>
      <c r="AD472" s="72">
        <f t="shared" si="63"/>
        <v>8.6616067018029125E-2</v>
      </c>
    </row>
    <row r="473" spans="1:30" x14ac:dyDescent="0.25">
      <c r="A473" s="60">
        <v>42109</v>
      </c>
      <c r="B473">
        <f t="shared" si="57"/>
        <v>2015</v>
      </c>
      <c r="C473">
        <f t="shared" si="58"/>
        <v>4</v>
      </c>
      <c r="D473" s="57" t="s">
        <v>346</v>
      </c>
      <c r="E473" s="57" t="s">
        <v>346</v>
      </c>
      <c r="F473" s="57" t="s">
        <v>346</v>
      </c>
      <c r="G473" s="57">
        <v>152</v>
      </c>
      <c r="H473" s="57">
        <v>7084</v>
      </c>
      <c r="I473" s="57">
        <v>4977</v>
      </c>
      <c r="J473" s="57">
        <v>6414</v>
      </c>
      <c r="K473" s="57" t="s">
        <v>346</v>
      </c>
      <c r="L473" s="57" t="s">
        <v>346</v>
      </c>
      <c r="M473" s="57">
        <v>2630</v>
      </c>
      <c r="N473" s="57">
        <v>0</v>
      </c>
      <c r="O473" s="57">
        <v>3392</v>
      </c>
      <c r="P473" s="57" t="s">
        <v>346</v>
      </c>
      <c r="Q473" s="57" t="s">
        <v>346</v>
      </c>
      <c r="R473" s="57">
        <v>6414</v>
      </c>
      <c r="Y473" s="68">
        <f t="shared" si="59"/>
        <v>5466.75</v>
      </c>
      <c r="Z473" s="72">
        <f t="shared" si="56"/>
        <v>4.2932737729212168E-3</v>
      </c>
      <c r="AA473" s="71">
        <f t="shared" si="60"/>
        <v>2.887202233934304E-3</v>
      </c>
      <c r="AB473" s="72">
        <f t="shared" si="61"/>
        <v>4.9566713436983607E-2</v>
      </c>
      <c r="AC473" s="68">
        <f t="shared" si="62"/>
        <v>110290.75</v>
      </c>
      <c r="AD473" s="72">
        <f t="shared" si="63"/>
        <v>8.6616067018029125E-2</v>
      </c>
    </row>
    <row r="474" spans="1:30" x14ac:dyDescent="0.25">
      <c r="A474" s="60">
        <v>42110</v>
      </c>
      <c r="B474">
        <f t="shared" si="57"/>
        <v>2015</v>
      </c>
      <c r="C474">
        <f t="shared" si="58"/>
        <v>4</v>
      </c>
      <c r="D474" s="57" t="s">
        <v>346</v>
      </c>
      <c r="E474" s="57" t="s">
        <v>346</v>
      </c>
      <c r="F474" s="57" t="s">
        <v>346</v>
      </c>
      <c r="G474" s="57">
        <v>159</v>
      </c>
      <c r="H474" s="57">
        <v>6593</v>
      </c>
      <c r="I474" s="57">
        <v>4710</v>
      </c>
      <c r="J474" s="57">
        <v>5823</v>
      </c>
      <c r="K474" s="57" t="s">
        <v>346</v>
      </c>
      <c r="L474" s="57" t="s">
        <v>346</v>
      </c>
      <c r="M474" s="57">
        <v>2258</v>
      </c>
      <c r="N474" s="57">
        <v>0</v>
      </c>
      <c r="O474" s="57">
        <v>3030</v>
      </c>
      <c r="P474" s="57" t="s">
        <v>346</v>
      </c>
      <c r="Q474" s="57" t="s">
        <v>346</v>
      </c>
      <c r="R474" s="57">
        <v>5823</v>
      </c>
      <c r="Y474" s="68">
        <f t="shared" si="59"/>
        <v>5039</v>
      </c>
      <c r="Z474" s="72">
        <f t="shared" si="56"/>
        <v>3.9573433103306374E-3</v>
      </c>
      <c r="AA474" s="71">
        <f t="shared" si="60"/>
        <v>2.887202233934304E-3</v>
      </c>
      <c r="AB474" s="72">
        <f t="shared" si="61"/>
        <v>4.5688328350292295E-2</v>
      </c>
      <c r="AC474" s="68">
        <f t="shared" si="62"/>
        <v>110290.75</v>
      </c>
      <c r="AD474" s="72">
        <f t="shared" si="63"/>
        <v>8.6616067018029125E-2</v>
      </c>
    </row>
    <row r="475" spans="1:30" x14ac:dyDescent="0.25">
      <c r="A475" s="60">
        <v>42111</v>
      </c>
      <c r="B475">
        <f t="shared" si="57"/>
        <v>2015</v>
      </c>
      <c r="C475">
        <f t="shared" si="58"/>
        <v>4</v>
      </c>
      <c r="D475" s="57" t="s">
        <v>346</v>
      </c>
      <c r="E475" s="57" t="s">
        <v>346</v>
      </c>
      <c r="F475" s="57" t="s">
        <v>346</v>
      </c>
      <c r="G475" s="57">
        <v>111</v>
      </c>
      <c r="H475" s="57">
        <v>4543</v>
      </c>
      <c r="I475" s="57">
        <v>3068</v>
      </c>
      <c r="J475" s="57">
        <v>3420</v>
      </c>
      <c r="K475" s="57" t="s">
        <v>346</v>
      </c>
      <c r="L475" s="57" t="s">
        <v>346</v>
      </c>
      <c r="M475" s="57">
        <v>1682</v>
      </c>
      <c r="N475" s="57">
        <v>0</v>
      </c>
      <c r="O475" s="57">
        <v>1650</v>
      </c>
      <c r="P475" s="57" t="s">
        <v>346</v>
      </c>
      <c r="Q475" s="57" t="s">
        <v>346</v>
      </c>
      <c r="R475" s="57">
        <v>3420</v>
      </c>
      <c r="Y475" s="68">
        <f t="shared" si="59"/>
        <v>3170.25</v>
      </c>
      <c r="Z475" s="72">
        <f t="shared" si="56"/>
        <v>2.4897336038054579E-3</v>
      </c>
      <c r="AA475" s="71">
        <f t="shared" si="60"/>
        <v>2.887202233934304E-3</v>
      </c>
      <c r="AB475" s="72">
        <f t="shared" si="61"/>
        <v>2.8744477664718028E-2</v>
      </c>
      <c r="AC475" s="68">
        <f t="shared" si="62"/>
        <v>110290.75</v>
      </c>
      <c r="AD475" s="72">
        <f t="shared" si="63"/>
        <v>8.6616067018029125E-2</v>
      </c>
    </row>
    <row r="476" spans="1:30" x14ac:dyDescent="0.25">
      <c r="A476" s="60">
        <v>42112</v>
      </c>
      <c r="B476">
        <f t="shared" si="57"/>
        <v>2015</v>
      </c>
      <c r="C476">
        <f t="shared" si="58"/>
        <v>4</v>
      </c>
      <c r="D476" s="57" t="s">
        <v>346</v>
      </c>
      <c r="E476" s="57" t="s">
        <v>346</v>
      </c>
      <c r="F476" s="57" t="s">
        <v>346</v>
      </c>
      <c r="G476" s="57">
        <v>236</v>
      </c>
      <c r="H476" s="57">
        <v>8367</v>
      </c>
      <c r="I476" s="57">
        <v>4931</v>
      </c>
      <c r="J476" s="57">
        <v>5295</v>
      </c>
      <c r="K476" s="57" t="s">
        <v>346</v>
      </c>
      <c r="L476" s="57" t="s">
        <v>346</v>
      </c>
      <c r="M476" s="57">
        <v>5019</v>
      </c>
      <c r="N476" s="57">
        <v>0</v>
      </c>
      <c r="O476" s="57">
        <v>3406</v>
      </c>
      <c r="P476" s="57" t="s">
        <v>346</v>
      </c>
      <c r="Q476" s="57" t="s">
        <v>346</v>
      </c>
      <c r="R476" s="57">
        <v>5295</v>
      </c>
      <c r="Y476" s="68">
        <f t="shared" si="59"/>
        <v>5499.75</v>
      </c>
      <c r="Z476" s="72">
        <f t="shared" si="56"/>
        <v>4.3191900914846043E-3</v>
      </c>
      <c r="AA476" s="71">
        <f t="shared" si="60"/>
        <v>2.887202233934304E-3</v>
      </c>
      <c r="AB476" s="72">
        <f t="shared" si="61"/>
        <v>4.986592257283589E-2</v>
      </c>
      <c r="AC476" s="68">
        <f t="shared" si="62"/>
        <v>110290.75</v>
      </c>
      <c r="AD476" s="72">
        <f t="shared" si="63"/>
        <v>8.6616067018029125E-2</v>
      </c>
    </row>
    <row r="477" spans="1:30" x14ac:dyDescent="0.25">
      <c r="A477" s="60">
        <v>42113</v>
      </c>
      <c r="B477">
        <f t="shared" si="57"/>
        <v>2015</v>
      </c>
      <c r="C477">
        <f t="shared" si="58"/>
        <v>4</v>
      </c>
      <c r="D477" s="57" t="s">
        <v>346</v>
      </c>
      <c r="E477" s="57" t="s">
        <v>346</v>
      </c>
      <c r="F477" s="57" t="s">
        <v>346</v>
      </c>
      <c r="G477" s="57">
        <v>170</v>
      </c>
      <c r="H477" s="57">
        <v>5975</v>
      </c>
      <c r="I477" s="57">
        <v>3507</v>
      </c>
      <c r="J477" s="57">
        <v>3856</v>
      </c>
      <c r="K477" s="57" t="s">
        <v>346</v>
      </c>
      <c r="L477" s="57" t="s">
        <v>346</v>
      </c>
      <c r="M477" s="57">
        <v>3093</v>
      </c>
      <c r="N477" s="57">
        <v>0</v>
      </c>
      <c r="O477" s="57">
        <v>2430</v>
      </c>
      <c r="P477" s="57" t="s">
        <v>346</v>
      </c>
      <c r="Q477" s="57" t="s">
        <v>346</v>
      </c>
      <c r="R477" s="57">
        <v>3856</v>
      </c>
      <c r="Y477" s="68">
        <f t="shared" si="59"/>
        <v>3942</v>
      </c>
      <c r="Z477" s="72">
        <f t="shared" si="56"/>
        <v>3.0958220538446859E-3</v>
      </c>
      <c r="AA477" s="71">
        <f t="shared" si="60"/>
        <v>2.887202233934304E-3</v>
      </c>
      <c r="AB477" s="72">
        <f t="shared" si="61"/>
        <v>3.5741891319081606E-2</v>
      </c>
      <c r="AC477" s="68">
        <f t="shared" si="62"/>
        <v>110290.75000000001</v>
      </c>
      <c r="AD477" s="72">
        <f t="shared" si="63"/>
        <v>8.6616067018029125E-2</v>
      </c>
    </row>
    <row r="478" spans="1:30" x14ac:dyDescent="0.25">
      <c r="A478" s="60">
        <v>42114</v>
      </c>
      <c r="B478">
        <f t="shared" si="57"/>
        <v>2015</v>
      </c>
      <c r="C478">
        <f t="shared" si="58"/>
        <v>4</v>
      </c>
      <c r="D478" s="57" t="s">
        <v>346</v>
      </c>
      <c r="E478" s="57" t="s">
        <v>346</v>
      </c>
      <c r="F478" s="57" t="s">
        <v>346</v>
      </c>
      <c r="G478" s="57">
        <v>38</v>
      </c>
      <c r="H478" s="57">
        <v>1638</v>
      </c>
      <c r="I478" s="57">
        <v>1417</v>
      </c>
      <c r="J478" s="57">
        <v>1151</v>
      </c>
      <c r="K478" s="57" t="s">
        <v>346</v>
      </c>
      <c r="L478" s="57" t="s">
        <v>346</v>
      </c>
      <c r="M478" s="57">
        <v>640</v>
      </c>
      <c r="N478" s="57">
        <v>0</v>
      </c>
      <c r="O478" s="57">
        <v>552</v>
      </c>
      <c r="P478" s="57" t="s">
        <v>346</v>
      </c>
      <c r="Q478" s="57" t="s">
        <v>346</v>
      </c>
      <c r="R478" s="57">
        <v>1151</v>
      </c>
      <c r="Y478" s="68">
        <f t="shared" si="59"/>
        <v>1189.5</v>
      </c>
      <c r="Z478" s="72">
        <f t="shared" si="56"/>
        <v>9.3416548276211407E-4</v>
      </c>
      <c r="AA478" s="71">
        <f t="shared" si="60"/>
        <v>2.887202233934304E-3</v>
      </c>
      <c r="AB478" s="72">
        <f t="shared" si="61"/>
        <v>1.0785129305948141E-2</v>
      </c>
      <c r="AC478" s="68">
        <f t="shared" si="62"/>
        <v>110290.75</v>
      </c>
      <c r="AD478" s="72">
        <f t="shared" si="63"/>
        <v>8.6616067018029125E-2</v>
      </c>
    </row>
    <row r="479" spans="1:30" x14ac:dyDescent="0.25">
      <c r="A479" s="60">
        <v>42115</v>
      </c>
      <c r="B479">
        <f t="shared" si="57"/>
        <v>2015</v>
      </c>
      <c r="C479">
        <f t="shared" si="58"/>
        <v>4</v>
      </c>
      <c r="D479" s="57" t="s">
        <v>346</v>
      </c>
      <c r="E479" s="57" t="s">
        <v>346</v>
      </c>
      <c r="F479" s="57" t="s">
        <v>346</v>
      </c>
      <c r="G479" s="57">
        <v>128</v>
      </c>
      <c r="H479" s="57">
        <v>5421</v>
      </c>
      <c r="I479" s="57">
        <v>3822</v>
      </c>
      <c r="J479" s="57">
        <v>4846</v>
      </c>
      <c r="K479" s="57" t="s">
        <v>346</v>
      </c>
      <c r="L479" s="57" t="s">
        <v>346</v>
      </c>
      <c r="M479" s="57">
        <v>1972</v>
      </c>
      <c r="N479" s="57">
        <v>0</v>
      </c>
      <c r="O479" s="57">
        <v>2675</v>
      </c>
      <c r="P479" s="57" t="s">
        <v>346</v>
      </c>
      <c r="Q479" s="57" t="s">
        <v>346</v>
      </c>
      <c r="R479" s="57">
        <v>4846</v>
      </c>
      <c r="Y479" s="68">
        <f t="shared" si="59"/>
        <v>4191</v>
      </c>
      <c r="Z479" s="72">
        <f t="shared" si="56"/>
        <v>3.291372457550248E-3</v>
      </c>
      <c r="AA479" s="71">
        <f t="shared" si="60"/>
        <v>2.887202233934304E-3</v>
      </c>
      <c r="AB479" s="72">
        <f t="shared" si="61"/>
        <v>3.7999560253239729E-2</v>
      </c>
      <c r="AC479" s="68">
        <f t="shared" si="62"/>
        <v>110290.75000000001</v>
      </c>
      <c r="AD479" s="72">
        <f t="shared" si="63"/>
        <v>8.6616067018029125E-2</v>
      </c>
    </row>
    <row r="480" spans="1:30" x14ac:dyDescent="0.25">
      <c r="A480" s="60">
        <v>42116</v>
      </c>
      <c r="B480">
        <f t="shared" si="57"/>
        <v>2015</v>
      </c>
      <c r="C480">
        <f t="shared" si="58"/>
        <v>4</v>
      </c>
      <c r="D480" s="57" t="s">
        <v>346</v>
      </c>
      <c r="E480" s="57" t="s">
        <v>346</v>
      </c>
      <c r="F480" s="57" t="s">
        <v>346</v>
      </c>
      <c r="G480" s="57">
        <v>84</v>
      </c>
      <c r="H480" s="57">
        <v>5144</v>
      </c>
      <c r="I480" s="57">
        <v>3708</v>
      </c>
      <c r="J480" s="57">
        <v>4199</v>
      </c>
      <c r="K480" s="57" t="s">
        <v>346</v>
      </c>
      <c r="L480" s="57" t="s">
        <v>346</v>
      </c>
      <c r="M480" s="57">
        <v>1659</v>
      </c>
      <c r="N480" s="57">
        <v>0</v>
      </c>
      <c r="O480" s="57">
        <v>2250</v>
      </c>
      <c r="P480" s="57" t="s">
        <v>346</v>
      </c>
      <c r="Q480" s="57" t="s">
        <v>346</v>
      </c>
      <c r="R480" s="57">
        <v>4199</v>
      </c>
      <c r="Y480" s="68">
        <f t="shared" si="59"/>
        <v>3825.25</v>
      </c>
      <c r="Z480" s="72">
        <f t="shared" si="56"/>
        <v>3.0041332601393671E-3</v>
      </c>
      <c r="AA480" s="71">
        <f t="shared" si="60"/>
        <v>2.887202233934304E-3</v>
      </c>
      <c r="AB480" s="72">
        <f t="shared" si="61"/>
        <v>3.4683325664210278E-2</v>
      </c>
      <c r="AC480" s="68">
        <f t="shared" si="62"/>
        <v>110290.75000000001</v>
      </c>
      <c r="AD480" s="72">
        <f t="shared" si="63"/>
        <v>8.6616067018029125E-2</v>
      </c>
    </row>
    <row r="481" spans="1:30" x14ac:dyDescent="0.25">
      <c r="A481" s="60">
        <v>42117</v>
      </c>
      <c r="B481">
        <f t="shared" si="57"/>
        <v>2015</v>
      </c>
      <c r="C481">
        <f t="shared" si="58"/>
        <v>4</v>
      </c>
      <c r="D481" s="57" t="s">
        <v>346</v>
      </c>
      <c r="E481" s="57" t="s">
        <v>346</v>
      </c>
      <c r="F481" s="57" t="s">
        <v>346</v>
      </c>
      <c r="G481" s="57">
        <v>117</v>
      </c>
      <c r="H481" s="57">
        <v>5202</v>
      </c>
      <c r="I481" s="57">
        <v>3816</v>
      </c>
      <c r="J481" s="57">
        <v>4536</v>
      </c>
      <c r="K481" s="57" t="s">
        <v>346</v>
      </c>
      <c r="L481" s="57" t="s">
        <v>346</v>
      </c>
      <c r="M481" s="57">
        <v>1653</v>
      </c>
      <c r="N481" s="57">
        <v>0</v>
      </c>
      <c r="O481" s="57">
        <v>2268</v>
      </c>
      <c r="P481" s="57" t="s">
        <v>346</v>
      </c>
      <c r="Q481" s="57" t="s">
        <v>346</v>
      </c>
      <c r="R481" s="57">
        <v>4536</v>
      </c>
      <c r="Y481" s="68">
        <f t="shared" si="59"/>
        <v>3955.5</v>
      </c>
      <c r="Z481" s="72">
        <f t="shared" si="56"/>
        <v>3.1064241841660717E-3</v>
      </c>
      <c r="AA481" s="71">
        <f t="shared" si="60"/>
        <v>2.887202233934304E-3</v>
      </c>
      <c r="AB481" s="72">
        <f t="shared" si="61"/>
        <v>3.5864295056475724E-2</v>
      </c>
      <c r="AC481" s="68">
        <f t="shared" si="62"/>
        <v>110290.75</v>
      </c>
      <c r="AD481" s="72">
        <f t="shared" si="63"/>
        <v>8.6616067018029125E-2</v>
      </c>
    </row>
    <row r="482" spans="1:30" x14ac:dyDescent="0.25">
      <c r="A482" s="60">
        <v>42118</v>
      </c>
      <c r="B482">
        <f t="shared" si="57"/>
        <v>2015</v>
      </c>
      <c r="C482">
        <f t="shared" si="58"/>
        <v>4</v>
      </c>
      <c r="D482" s="57" t="s">
        <v>346</v>
      </c>
      <c r="E482" s="57" t="s">
        <v>346</v>
      </c>
      <c r="F482" s="57" t="s">
        <v>346</v>
      </c>
      <c r="G482" s="57">
        <v>96</v>
      </c>
      <c r="H482" s="57">
        <v>4335</v>
      </c>
      <c r="I482" s="57">
        <v>3202</v>
      </c>
      <c r="J482" s="57">
        <v>3503</v>
      </c>
      <c r="K482" s="57" t="s">
        <v>346</v>
      </c>
      <c r="L482" s="57" t="s">
        <v>346</v>
      </c>
      <c r="M482" s="57">
        <v>1427</v>
      </c>
      <c r="N482" s="57">
        <v>0</v>
      </c>
      <c r="O482" s="57">
        <v>1817</v>
      </c>
      <c r="P482" s="57" t="s">
        <v>346</v>
      </c>
      <c r="Q482" s="57" t="s">
        <v>346</v>
      </c>
      <c r="R482" s="57">
        <v>3503</v>
      </c>
      <c r="Y482" s="68">
        <f t="shared" si="59"/>
        <v>3214.25</v>
      </c>
      <c r="Z482" s="72">
        <f t="shared" si="56"/>
        <v>2.5242886952233081E-3</v>
      </c>
      <c r="AA482" s="71">
        <f t="shared" si="60"/>
        <v>2.887202233934304E-3</v>
      </c>
      <c r="AB482" s="72">
        <f t="shared" si="61"/>
        <v>2.9143423179187739E-2</v>
      </c>
      <c r="AC482" s="68">
        <f t="shared" si="62"/>
        <v>110290.75</v>
      </c>
      <c r="AD482" s="72">
        <f t="shared" si="63"/>
        <v>8.6616067018029125E-2</v>
      </c>
    </row>
    <row r="483" spans="1:30" x14ac:dyDescent="0.25">
      <c r="A483" s="60">
        <v>42119</v>
      </c>
      <c r="B483">
        <f t="shared" si="57"/>
        <v>2015</v>
      </c>
      <c r="C483">
        <f t="shared" si="58"/>
        <v>4</v>
      </c>
      <c r="D483" s="57" t="s">
        <v>346</v>
      </c>
      <c r="E483" s="57" t="s">
        <v>346</v>
      </c>
      <c r="F483" s="57" t="s">
        <v>346</v>
      </c>
      <c r="G483" s="57">
        <v>177</v>
      </c>
      <c r="H483" s="57">
        <v>5973</v>
      </c>
      <c r="I483" s="57">
        <v>3240</v>
      </c>
      <c r="J483" s="57">
        <v>3809</v>
      </c>
      <c r="K483" s="57" t="s">
        <v>346</v>
      </c>
      <c r="L483" s="57" t="s">
        <v>346</v>
      </c>
      <c r="M483" s="57">
        <v>3157</v>
      </c>
      <c r="N483" s="57">
        <v>0</v>
      </c>
      <c r="O483" s="57">
        <v>2430</v>
      </c>
      <c r="P483" s="57" t="s">
        <v>346</v>
      </c>
      <c r="Q483" s="57" t="s">
        <v>346</v>
      </c>
      <c r="R483" s="57">
        <v>3809</v>
      </c>
      <c r="Y483" s="68">
        <f t="shared" si="59"/>
        <v>3863</v>
      </c>
      <c r="Z483" s="72">
        <f t="shared" si="56"/>
        <v>3.0337799578899092E-3</v>
      </c>
      <c r="AA483" s="71">
        <f t="shared" si="60"/>
        <v>2.887202233934304E-3</v>
      </c>
      <c r="AB483" s="72">
        <f t="shared" si="61"/>
        <v>3.5025602781738267E-2</v>
      </c>
      <c r="AC483" s="68">
        <f t="shared" si="62"/>
        <v>110290.75</v>
      </c>
      <c r="AD483" s="72">
        <f t="shared" si="63"/>
        <v>8.6616067018029125E-2</v>
      </c>
    </row>
    <row r="484" spans="1:30" x14ac:dyDescent="0.25">
      <c r="A484" s="60">
        <v>42120</v>
      </c>
      <c r="B484">
        <f t="shared" si="57"/>
        <v>2015</v>
      </c>
      <c r="C484">
        <f t="shared" si="58"/>
        <v>4</v>
      </c>
      <c r="D484" s="57" t="s">
        <v>346</v>
      </c>
      <c r="E484" s="57" t="s">
        <v>346</v>
      </c>
      <c r="F484" s="57" t="s">
        <v>346</v>
      </c>
      <c r="G484" s="57">
        <v>190</v>
      </c>
      <c r="H484" s="57">
        <v>5869</v>
      </c>
      <c r="I484" s="57">
        <v>3550</v>
      </c>
      <c r="J484" s="57">
        <v>4091</v>
      </c>
      <c r="K484" s="57" t="s">
        <v>346</v>
      </c>
      <c r="L484" s="57" t="s">
        <v>346</v>
      </c>
      <c r="M484" s="57">
        <v>3522</v>
      </c>
      <c r="N484" s="57">
        <v>0</v>
      </c>
      <c r="O484" s="57">
        <v>2553</v>
      </c>
      <c r="P484" s="57" t="s">
        <v>346</v>
      </c>
      <c r="Q484" s="57" t="s">
        <v>346</v>
      </c>
      <c r="R484" s="57">
        <v>4091</v>
      </c>
      <c r="Y484" s="68">
        <f t="shared" si="59"/>
        <v>4015.75</v>
      </c>
      <c r="Z484" s="72">
        <f t="shared" si="56"/>
        <v>3.1537410991189238E-3</v>
      </c>
      <c r="AA484" s="71">
        <f t="shared" si="60"/>
        <v>2.887202233934304E-3</v>
      </c>
      <c r="AB484" s="72">
        <f t="shared" si="61"/>
        <v>3.6410578402993908E-2</v>
      </c>
      <c r="AC484" s="68">
        <f t="shared" si="62"/>
        <v>110290.74999999999</v>
      </c>
      <c r="AD484" s="72">
        <f t="shared" si="63"/>
        <v>8.6616067018029111E-2</v>
      </c>
    </row>
    <row r="485" spans="1:30" x14ac:dyDescent="0.25">
      <c r="A485" s="60">
        <v>42121</v>
      </c>
      <c r="B485">
        <f t="shared" si="57"/>
        <v>2015</v>
      </c>
      <c r="C485">
        <f t="shared" si="58"/>
        <v>4</v>
      </c>
      <c r="D485" s="57" t="s">
        <v>346</v>
      </c>
      <c r="E485" s="57" t="s">
        <v>346</v>
      </c>
      <c r="F485" s="57" t="s">
        <v>346</v>
      </c>
      <c r="G485" s="57">
        <v>121</v>
      </c>
      <c r="H485" s="57">
        <v>5921</v>
      </c>
      <c r="I485" s="57">
        <v>3944</v>
      </c>
      <c r="J485" s="57">
        <v>5019</v>
      </c>
      <c r="K485" s="57" t="s">
        <v>346</v>
      </c>
      <c r="L485" s="57" t="s">
        <v>346</v>
      </c>
      <c r="M485" s="57">
        <v>1971</v>
      </c>
      <c r="N485" s="57">
        <v>0</v>
      </c>
      <c r="O485" s="57">
        <v>2711</v>
      </c>
      <c r="P485" s="57" t="s">
        <v>346</v>
      </c>
      <c r="Q485" s="57" t="s">
        <v>346</v>
      </c>
      <c r="R485" s="57">
        <v>5019</v>
      </c>
      <c r="Y485" s="68">
        <f t="shared" si="59"/>
        <v>4398.75</v>
      </c>
      <c r="Z485" s="72">
        <f t="shared" si="56"/>
        <v>3.454527463051576E-3</v>
      </c>
      <c r="AA485" s="71">
        <f t="shared" si="60"/>
        <v>2.887202233934304E-3</v>
      </c>
      <c r="AB485" s="72">
        <f t="shared" si="61"/>
        <v>3.9883217767582503E-2</v>
      </c>
      <c r="AC485" s="68">
        <f t="shared" si="62"/>
        <v>110290.75</v>
      </c>
      <c r="AD485" s="72">
        <f t="shared" si="63"/>
        <v>8.6616067018029125E-2</v>
      </c>
    </row>
    <row r="486" spans="1:30" x14ac:dyDescent="0.25">
      <c r="A486" s="60">
        <v>42122</v>
      </c>
      <c r="B486">
        <f t="shared" si="57"/>
        <v>2015</v>
      </c>
      <c r="C486">
        <f t="shared" si="58"/>
        <v>4</v>
      </c>
      <c r="D486" s="57" t="s">
        <v>346</v>
      </c>
      <c r="E486" s="57" t="s">
        <v>346</v>
      </c>
      <c r="F486" s="57" t="s">
        <v>346</v>
      </c>
      <c r="G486" s="57">
        <v>138</v>
      </c>
      <c r="H486" s="57">
        <v>7805</v>
      </c>
      <c r="I486" s="57">
        <v>5034</v>
      </c>
      <c r="J486" s="57">
        <v>6594</v>
      </c>
      <c r="K486" s="57" t="s">
        <v>346</v>
      </c>
      <c r="L486" s="57" t="s">
        <v>346</v>
      </c>
      <c r="M486" s="57">
        <v>2570</v>
      </c>
      <c r="N486" s="57">
        <v>0</v>
      </c>
      <c r="O486" s="57">
        <v>3707</v>
      </c>
      <c r="P486" s="57" t="s">
        <v>346</v>
      </c>
      <c r="Q486" s="57" t="s">
        <v>346</v>
      </c>
      <c r="R486" s="57">
        <v>6594</v>
      </c>
      <c r="Y486" s="68">
        <f t="shared" si="59"/>
        <v>5785</v>
      </c>
      <c r="Z486" s="72">
        <f t="shared" si="56"/>
        <v>4.5432091784605548E-3</v>
      </c>
      <c r="AA486" s="71">
        <f t="shared" si="60"/>
        <v>2.887202233934304E-3</v>
      </c>
      <c r="AB486" s="72">
        <f t="shared" si="61"/>
        <v>5.2452268209255991E-2</v>
      </c>
      <c r="AC486" s="68">
        <f t="shared" si="62"/>
        <v>110290.75</v>
      </c>
      <c r="AD486" s="72">
        <f t="shared" si="63"/>
        <v>8.6616067018029125E-2</v>
      </c>
    </row>
    <row r="487" spans="1:30" x14ac:dyDescent="0.25">
      <c r="A487" s="60">
        <v>42123</v>
      </c>
      <c r="B487">
        <f t="shared" si="57"/>
        <v>2015</v>
      </c>
      <c r="C487">
        <f t="shared" si="58"/>
        <v>4</v>
      </c>
      <c r="D487" s="57" t="s">
        <v>346</v>
      </c>
      <c r="E487" s="57" t="s">
        <v>346</v>
      </c>
      <c r="F487" s="57" t="s">
        <v>346</v>
      </c>
      <c r="G487" s="57">
        <v>172</v>
      </c>
      <c r="H487" s="57">
        <v>8177</v>
      </c>
      <c r="I487" s="57">
        <v>5522</v>
      </c>
      <c r="J487" s="57">
        <v>7214</v>
      </c>
      <c r="K487" s="57" t="s">
        <v>346</v>
      </c>
      <c r="L487" s="57" t="s">
        <v>346</v>
      </c>
      <c r="M487" s="57">
        <v>2830</v>
      </c>
      <c r="N487" s="57">
        <v>0</v>
      </c>
      <c r="O487" s="57">
        <v>4013</v>
      </c>
      <c r="P487" s="57" t="s">
        <v>346</v>
      </c>
      <c r="Q487" s="57" t="s">
        <v>346</v>
      </c>
      <c r="R487" s="57">
        <v>7214</v>
      </c>
      <c r="Y487" s="68">
        <f t="shared" si="59"/>
        <v>6231.5</v>
      </c>
      <c r="Z487" s="72">
        <f t="shared" si="56"/>
        <v>4.8938648220530597E-3</v>
      </c>
      <c r="AA487" s="71">
        <f t="shared" si="60"/>
        <v>2.887202233934304E-3</v>
      </c>
      <c r="AB487" s="72">
        <f t="shared" si="61"/>
        <v>5.6500658486772465E-2</v>
      </c>
      <c r="AC487" s="68">
        <f t="shared" si="62"/>
        <v>110290.75</v>
      </c>
      <c r="AD487" s="72">
        <f t="shared" si="63"/>
        <v>8.6616067018029125E-2</v>
      </c>
    </row>
    <row r="488" spans="1:30" x14ac:dyDescent="0.25">
      <c r="A488" s="60">
        <v>42124</v>
      </c>
      <c r="B488">
        <f t="shared" si="57"/>
        <v>2015</v>
      </c>
      <c r="C488">
        <f t="shared" si="58"/>
        <v>4</v>
      </c>
      <c r="D488" s="57" t="s">
        <v>346</v>
      </c>
      <c r="E488" s="57" t="s">
        <v>346</v>
      </c>
      <c r="F488" s="57" t="s">
        <v>346</v>
      </c>
      <c r="G488" s="57">
        <v>135</v>
      </c>
      <c r="H488" s="57">
        <v>6897</v>
      </c>
      <c r="I488" s="57">
        <v>4830</v>
      </c>
      <c r="J488" s="57">
        <v>6023</v>
      </c>
      <c r="K488" s="57" t="s">
        <v>346</v>
      </c>
      <c r="L488" s="57" t="s">
        <v>346</v>
      </c>
      <c r="M488" s="57">
        <v>2397</v>
      </c>
      <c r="N488" s="57">
        <v>0</v>
      </c>
      <c r="O488" s="57">
        <v>3240</v>
      </c>
      <c r="P488" s="57" t="s">
        <v>346</v>
      </c>
      <c r="Q488" s="57" t="s">
        <v>346</v>
      </c>
      <c r="R488" s="57">
        <v>6023</v>
      </c>
      <c r="Y488" s="68">
        <f t="shared" si="59"/>
        <v>5247.5</v>
      </c>
      <c r="Z488" s="72">
        <f t="shared" si="56"/>
        <v>4.121087323072042E-3</v>
      </c>
      <c r="AA488" s="71">
        <f t="shared" si="60"/>
        <v>2.887202233934304E-3</v>
      </c>
      <c r="AB488" s="72">
        <f t="shared" si="61"/>
        <v>4.7578786072268071E-2</v>
      </c>
      <c r="AC488" s="68">
        <f t="shared" si="62"/>
        <v>110290.75</v>
      </c>
      <c r="AD488" s="72">
        <f t="shared" si="63"/>
        <v>8.6616067018029125E-2</v>
      </c>
    </row>
    <row r="489" spans="1:30" x14ac:dyDescent="0.25">
      <c r="A489" s="60">
        <v>42125</v>
      </c>
      <c r="B489">
        <f t="shared" si="57"/>
        <v>2015</v>
      </c>
      <c r="C489">
        <f t="shared" si="58"/>
        <v>5</v>
      </c>
      <c r="D489" s="57" t="s">
        <v>346</v>
      </c>
      <c r="E489" s="57" t="s">
        <v>346</v>
      </c>
      <c r="F489" s="57" t="s">
        <v>346</v>
      </c>
      <c r="G489" s="57">
        <v>149</v>
      </c>
      <c r="H489" s="57">
        <v>6114</v>
      </c>
      <c r="I489" s="57">
        <v>4401</v>
      </c>
      <c r="J489" s="57">
        <v>5344</v>
      </c>
      <c r="K489" s="57" t="s">
        <v>346</v>
      </c>
      <c r="L489" s="57" t="s">
        <v>346</v>
      </c>
      <c r="M489" s="57">
        <v>2094</v>
      </c>
      <c r="N489" s="57">
        <v>0</v>
      </c>
      <c r="O489" s="57">
        <v>2818</v>
      </c>
      <c r="P489" s="57" t="s">
        <v>346</v>
      </c>
      <c r="Q489" s="57" t="s">
        <v>346</v>
      </c>
      <c r="R489" s="57">
        <v>5344</v>
      </c>
      <c r="Y489" s="68">
        <f t="shared" si="59"/>
        <v>4669.25</v>
      </c>
      <c r="Z489" s="72">
        <f t="shared" si="56"/>
        <v>3.6669627409726788E-3</v>
      </c>
      <c r="AA489" s="71">
        <f t="shared" si="60"/>
        <v>4.099338389067478E-3</v>
      </c>
      <c r="AB489" s="72">
        <f t="shared" si="61"/>
        <v>2.8855661438441666E-2</v>
      </c>
      <c r="AC489" s="68">
        <f t="shared" si="62"/>
        <v>161814</v>
      </c>
      <c r="AD489" s="72">
        <f t="shared" si="63"/>
        <v>0.12707949006109184</v>
      </c>
    </row>
    <row r="490" spans="1:30" x14ac:dyDescent="0.25">
      <c r="A490" s="60">
        <v>42126</v>
      </c>
      <c r="B490">
        <f t="shared" si="57"/>
        <v>2015</v>
      </c>
      <c r="C490">
        <f t="shared" si="58"/>
        <v>5</v>
      </c>
      <c r="D490" s="57" t="s">
        <v>346</v>
      </c>
      <c r="E490" s="57" t="s">
        <v>346</v>
      </c>
      <c r="F490" s="57" t="s">
        <v>346</v>
      </c>
      <c r="G490" s="57">
        <v>201</v>
      </c>
      <c r="H490" s="57">
        <v>7400</v>
      </c>
      <c r="I490" s="57">
        <v>4139</v>
      </c>
      <c r="J490" s="57">
        <v>5051</v>
      </c>
      <c r="K490" s="57" t="s">
        <v>346</v>
      </c>
      <c r="L490" s="57" t="s">
        <v>346</v>
      </c>
      <c r="M490" s="57">
        <v>3557</v>
      </c>
      <c r="N490" s="57">
        <v>0</v>
      </c>
      <c r="O490" s="57">
        <v>3042</v>
      </c>
      <c r="P490" s="57" t="s">
        <v>346</v>
      </c>
      <c r="Q490" s="57" t="s">
        <v>346</v>
      </c>
      <c r="R490" s="57">
        <v>5051</v>
      </c>
      <c r="Y490" s="68">
        <f t="shared" si="59"/>
        <v>4908</v>
      </c>
      <c r="Z490" s="72">
        <f t="shared" si="56"/>
        <v>3.8544633790638556E-3</v>
      </c>
      <c r="AA490" s="71">
        <f t="shared" si="60"/>
        <v>4.099338389067478E-3</v>
      </c>
      <c r="AB490" s="72">
        <f t="shared" si="61"/>
        <v>3.0331120916607956E-2</v>
      </c>
      <c r="AC490" s="68">
        <f t="shared" si="62"/>
        <v>161814</v>
      </c>
      <c r="AD490" s="72">
        <f t="shared" si="63"/>
        <v>0.12707949006109184</v>
      </c>
    </row>
    <row r="491" spans="1:30" x14ac:dyDescent="0.25">
      <c r="A491" s="60">
        <v>42127</v>
      </c>
      <c r="B491">
        <f t="shared" si="57"/>
        <v>2015</v>
      </c>
      <c r="C491">
        <f t="shared" si="58"/>
        <v>5</v>
      </c>
      <c r="D491" s="57" t="s">
        <v>346</v>
      </c>
      <c r="E491" s="57" t="s">
        <v>346</v>
      </c>
      <c r="F491" s="57" t="s">
        <v>346</v>
      </c>
      <c r="G491" s="57">
        <v>218</v>
      </c>
      <c r="H491" s="57">
        <v>8090</v>
      </c>
      <c r="I491" s="57">
        <v>4213</v>
      </c>
      <c r="J491" s="57">
        <v>5483</v>
      </c>
      <c r="K491" s="57" t="s">
        <v>346</v>
      </c>
      <c r="L491" s="57" t="s">
        <v>346</v>
      </c>
      <c r="M491" s="57">
        <v>7964</v>
      </c>
      <c r="N491" s="57">
        <v>0</v>
      </c>
      <c r="O491" s="57">
        <v>5972</v>
      </c>
      <c r="P491" s="57" t="s">
        <v>346</v>
      </c>
      <c r="Q491" s="57" t="s">
        <v>346</v>
      </c>
      <c r="R491" s="57">
        <v>5483</v>
      </c>
      <c r="Y491" s="68">
        <f t="shared" si="59"/>
        <v>5939.5</v>
      </c>
      <c r="Z491" s="72">
        <f t="shared" si="56"/>
        <v>4.6645446699164162E-3</v>
      </c>
      <c r="AA491" s="71">
        <f t="shared" si="60"/>
        <v>4.099338389067478E-3</v>
      </c>
      <c r="AB491" s="72">
        <f t="shared" si="61"/>
        <v>3.6705723855785036E-2</v>
      </c>
      <c r="AC491" s="68">
        <f t="shared" si="62"/>
        <v>161814</v>
      </c>
      <c r="AD491" s="72">
        <f t="shared" si="63"/>
        <v>0.12707949006109184</v>
      </c>
    </row>
    <row r="492" spans="1:30" x14ac:dyDescent="0.25">
      <c r="A492" s="60">
        <v>42128</v>
      </c>
      <c r="B492">
        <f t="shared" si="57"/>
        <v>2015</v>
      </c>
      <c r="C492">
        <f t="shared" si="58"/>
        <v>5</v>
      </c>
      <c r="D492" s="57" t="s">
        <v>346</v>
      </c>
      <c r="E492" s="57" t="s">
        <v>346</v>
      </c>
      <c r="F492" s="57" t="s">
        <v>346</v>
      </c>
      <c r="G492" s="57">
        <v>177</v>
      </c>
      <c r="H492" s="57">
        <v>8280</v>
      </c>
      <c r="I492" s="57">
        <v>5539</v>
      </c>
      <c r="J492" s="57">
        <v>7388</v>
      </c>
      <c r="K492" s="57" t="s">
        <v>346</v>
      </c>
      <c r="L492" s="57" t="s">
        <v>346</v>
      </c>
      <c r="M492" s="57">
        <v>3009</v>
      </c>
      <c r="N492" s="57">
        <v>0</v>
      </c>
      <c r="O492" s="57">
        <v>4351</v>
      </c>
      <c r="P492" s="57" t="s">
        <v>346</v>
      </c>
      <c r="Q492" s="57" t="s">
        <v>346</v>
      </c>
      <c r="R492" s="57">
        <v>7388</v>
      </c>
      <c r="Y492" s="68">
        <f t="shared" si="59"/>
        <v>6389.5</v>
      </c>
      <c r="Z492" s="72">
        <f t="shared" si="56"/>
        <v>5.017949013962613E-3</v>
      </c>
      <c r="AA492" s="71">
        <f t="shared" si="60"/>
        <v>4.099338389067478E-3</v>
      </c>
      <c r="AB492" s="72">
        <f t="shared" si="61"/>
        <v>3.948669459997281E-2</v>
      </c>
      <c r="AC492" s="68">
        <f t="shared" si="62"/>
        <v>161814</v>
      </c>
      <c r="AD492" s="72">
        <f t="shared" si="63"/>
        <v>0.12707949006109184</v>
      </c>
    </row>
    <row r="493" spans="1:30" x14ac:dyDescent="0.25">
      <c r="A493" s="60">
        <v>42129</v>
      </c>
      <c r="B493">
        <f t="shared" si="57"/>
        <v>2015</v>
      </c>
      <c r="C493">
        <f t="shared" si="58"/>
        <v>5</v>
      </c>
      <c r="D493" s="57" t="s">
        <v>346</v>
      </c>
      <c r="E493" s="57" t="s">
        <v>346</v>
      </c>
      <c r="F493" s="57" t="s">
        <v>346</v>
      </c>
      <c r="G493" s="57">
        <v>147</v>
      </c>
      <c r="H493" s="57">
        <v>8198</v>
      </c>
      <c r="I493" s="57">
        <v>5389</v>
      </c>
      <c r="J493" s="57">
        <v>7147</v>
      </c>
      <c r="K493" s="57" t="s">
        <v>346</v>
      </c>
      <c r="L493" s="57" t="s">
        <v>346</v>
      </c>
      <c r="M493" s="57">
        <v>2741</v>
      </c>
      <c r="N493" s="57">
        <v>0</v>
      </c>
      <c r="O493" s="57">
        <v>3894</v>
      </c>
      <c r="P493" s="57" t="s">
        <v>346</v>
      </c>
      <c r="Q493" s="57" t="s">
        <v>346</v>
      </c>
      <c r="R493" s="57">
        <v>7147</v>
      </c>
      <c r="Y493" s="68">
        <f t="shared" si="59"/>
        <v>6157</v>
      </c>
      <c r="Z493" s="72">
        <f t="shared" si="56"/>
        <v>4.8353567695387442E-3</v>
      </c>
      <c r="AA493" s="71">
        <f t="shared" si="60"/>
        <v>4.099338389067478E-3</v>
      </c>
      <c r="AB493" s="72">
        <f t="shared" si="61"/>
        <v>3.8049859715475795E-2</v>
      </c>
      <c r="AC493" s="68">
        <f t="shared" si="62"/>
        <v>161814</v>
      </c>
      <c r="AD493" s="72">
        <f t="shared" si="63"/>
        <v>0.12707949006109184</v>
      </c>
    </row>
    <row r="494" spans="1:30" x14ac:dyDescent="0.25">
      <c r="A494" s="60">
        <v>42130</v>
      </c>
      <c r="B494">
        <f t="shared" si="57"/>
        <v>2015</v>
      </c>
      <c r="C494">
        <f t="shared" si="58"/>
        <v>5</v>
      </c>
      <c r="D494" s="57" t="s">
        <v>346</v>
      </c>
      <c r="E494" s="57" t="s">
        <v>346</v>
      </c>
      <c r="F494" s="57" t="s">
        <v>346</v>
      </c>
      <c r="G494" s="57">
        <v>127</v>
      </c>
      <c r="H494" s="57">
        <v>6388</v>
      </c>
      <c r="I494" s="57">
        <v>4421</v>
      </c>
      <c r="J494" s="57">
        <v>5224</v>
      </c>
      <c r="K494" s="57" t="s">
        <v>346</v>
      </c>
      <c r="L494" s="57" t="s">
        <v>346</v>
      </c>
      <c r="M494" s="57">
        <v>2175</v>
      </c>
      <c r="N494" s="57">
        <v>0</v>
      </c>
      <c r="O494" s="57">
        <v>2827</v>
      </c>
      <c r="P494" s="57" t="s">
        <v>346</v>
      </c>
      <c r="Q494" s="57" t="s">
        <v>346</v>
      </c>
      <c r="R494" s="57">
        <v>5224</v>
      </c>
      <c r="Y494" s="68">
        <f t="shared" si="59"/>
        <v>4715</v>
      </c>
      <c r="Z494" s="72">
        <f t="shared" si="56"/>
        <v>3.7028921826173754E-3</v>
      </c>
      <c r="AA494" s="71">
        <f t="shared" si="60"/>
        <v>4.099338389067478E-3</v>
      </c>
      <c r="AB494" s="72">
        <f t="shared" si="61"/>
        <v>2.9138393464100756E-2</v>
      </c>
      <c r="AC494" s="68">
        <f t="shared" si="62"/>
        <v>161814</v>
      </c>
      <c r="AD494" s="72">
        <f t="shared" si="63"/>
        <v>0.12707949006109184</v>
      </c>
    </row>
    <row r="495" spans="1:30" x14ac:dyDescent="0.25">
      <c r="A495" s="60">
        <v>42131</v>
      </c>
      <c r="B495">
        <f t="shared" si="57"/>
        <v>2015</v>
      </c>
      <c r="C495">
        <f t="shared" si="58"/>
        <v>5</v>
      </c>
      <c r="D495" s="57" t="s">
        <v>346</v>
      </c>
      <c r="E495" s="57" t="s">
        <v>346</v>
      </c>
      <c r="F495" s="57" t="s">
        <v>346</v>
      </c>
      <c r="G495" s="57">
        <v>192</v>
      </c>
      <c r="H495" s="57">
        <v>8765</v>
      </c>
      <c r="I495" s="57">
        <v>5728</v>
      </c>
      <c r="J495" s="57">
        <v>7457</v>
      </c>
      <c r="K495" s="57" t="s">
        <v>346</v>
      </c>
      <c r="L495" s="57" t="s">
        <v>346</v>
      </c>
      <c r="M495" s="57">
        <v>2935</v>
      </c>
      <c r="N495" s="57">
        <v>0</v>
      </c>
      <c r="O495" s="57">
        <v>4085</v>
      </c>
      <c r="P495" s="57" t="s">
        <v>346</v>
      </c>
      <c r="Q495" s="57" t="s">
        <v>346</v>
      </c>
      <c r="R495" s="57">
        <v>7457</v>
      </c>
      <c r="Y495" s="68">
        <f t="shared" si="59"/>
        <v>6508.75</v>
      </c>
      <c r="Z495" s="72">
        <f t="shared" si="56"/>
        <v>5.1116011651348549E-3</v>
      </c>
      <c r="AA495" s="71">
        <f t="shared" si="60"/>
        <v>4.099338389067478E-3</v>
      </c>
      <c r="AB495" s="72">
        <f t="shared" si="61"/>
        <v>4.0223651847182566E-2</v>
      </c>
      <c r="AC495" s="68">
        <f t="shared" si="62"/>
        <v>161814</v>
      </c>
      <c r="AD495" s="72">
        <f t="shared" si="63"/>
        <v>0.12707949006109184</v>
      </c>
    </row>
    <row r="496" spans="1:30" x14ac:dyDescent="0.25">
      <c r="A496" s="60">
        <v>42132</v>
      </c>
      <c r="B496">
        <f t="shared" si="57"/>
        <v>2015</v>
      </c>
      <c r="C496">
        <f t="shared" si="58"/>
        <v>5</v>
      </c>
      <c r="D496" s="57" t="s">
        <v>346</v>
      </c>
      <c r="E496" s="57" t="s">
        <v>346</v>
      </c>
      <c r="F496" s="57" t="s">
        <v>346</v>
      </c>
      <c r="G496" s="57">
        <v>201</v>
      </c>
      <c r="H496" s="57">
        <v>7922</v>
      </c>
      <c r="I496" s="57">
        <v>5322</v>
      </c>
      <c r="J496" s="57">
        <v>6542</v>
      </c>
      <c r="K496" s="57" t="s">
        <v>346</v>
      </c>
      <c r="L496" s="57" t="s">
        <v>346</v>
      </c>
      <c r="M496" s="57">
        <v>2933</v>
      </c>
      <c r="N496" s="57">
        <v>0</v>
      </c>
      <c r="O496" s="57">
        <v>3777</v>
      </c>
      <c r="P496" s="57" t="s">
        <v>346</v>
      </c>
      <c r="Q496" s="57" t="s">
        <v>346</v>
      </c>
      <c r="R496" s="57">
        <v>6542</v>
      </c>
      <c r="Y496" s="68">
        <f t="shared" si="59"/>
        <v>5890.75</v>
      </c>
      <c r="Z496" s="72">
        <f t="shared" si="56"/>
        <v>4.6262591993114109E-3</v>
      </c>
      <c r="AA496" s="71">
        <f t="shared" si="60"/>
        <v>4.099338389067478E-3</v>
      </c>
      <c r="AB496" s="72">
        <f t="shared" si="61"/>
        <v>3.6404452025164694E-2</v>
      </c>
      <c r="AC496" s="68">
        <f t="shared" si="62"/>
        <v>161814</v>
      </c>
      <c r="AD496" s="72">
        <f t="shared" si="63"/>
        <v>0.12707949006109184</v>
      </c>
    </row>
    <row r="497" spans="1:30" x14ac:dyDescent="0.25">
      <c r="A497" s="60">
        <v>42133</v>
      </c>
      <c r="B497">
        <f t="shared" si="57"/>
        <v>2015</v>
      </c>
      <c r="C497">
        <f t="shared" si="58"/>
        <v>5</v>
      </c>
      <c r="D497" s="57" t="s">
        <v>346</v>
      </c>
      <c r="E497" s="57" t="s">
        <v>346</v>
      </c>
      <c r="F497" s="57" t="s">
        <v>346</v>
      </c>
      <c r="G497" s="57">
        <v>208</v>
      </c>
      <c r="H497" s="57">
        <v>6721</v>
      </c>
      <c r="I497" s="57">
        <v>3957</v>
      </c>
      <c r="J497" s="57">
        <v>4184</v>
      </c>
      <c r="K497" s="57" t="s">
        <v>346</v>
      </c>
      <c r="L497" s="57" t="s">
        <v>346</v>
      </c>
      <c r="M497" s="57">
        <v>3650</v>
      </c>
      <c r="N497" s="57">
        <v>0</v>
      </c>
      <c r="O497" s="57">
        <v>2372</v>
      </c>
      <c r="P497" s="57" t="s">
        <v>346</v>
      </c>
      <c r="Q497" s="57" t="s">
        <v>346</v>
      </c>
      <c r="R497" s="57">
        <v>4184</v>
      </c>
      <c r="Y497" s="68">
        <f t="shared" si="59"/>
        <v>4308.5</v>
      </c>
      <c r="Z497" s="72">
        <f t="shared" si="56"/>
        <v>3.3836502584956439E-3</v>
      </c>
      <c r="AA497" s="71">
        <f t="shared" si="60"/>
        <v>4.099338389067478E-3</v>
      </c>
      <c r="AB497" s="72">
        <f t="shared" si="61"/>
        <v>2.6626249891851139E-2</v>
      </c>
      <c r="AC497" s="68">
        <f t="shared" si="62"/>
        <v>161814</v>
      </c>
      <c r="AD497" s="72">
        <f t="shared" si="63"/>
        <v>0.12707949006109184</v>
      </c>
    </row>
    <row r="498" spans="1:30" x14ac:dyDescent="0.25">
      <c r="A498" s="60">
        <v>42134</v>
      </c>
      <c r="B498">
        <f t="shared" si="57"/>
        <v>2015</v>
      </c>
      <c r="C498">
        <f t="shared" si="58"/>
        <v>5</v>
      </c>
      <c r="D498" s="57" t="s">
        <v>346</v>
      </c>
      <c r="E498" s="57" t="s">
        <v>346</v>
      </c>
      <c r="F498" s="57" t="s">
        <v>346</v>
      </c>
      <c r="G498" s="57">
        <v>166</v>
      </c>
      <c r="H498" s="57">
        <v>6775</v>
      </c>
      <c r="I498" s="57">
        <v>3778</v>
      </c>
      <c r="J498" s="57">
        <v>4356</v>
      </c>
      <c r="K498" s="57" t="s">
        <v>346</v>
      </c>
      <c r="L498" s="57" t="s">
        <v>346</v>
      </c>
      <c r="M498" s="57">
        <v>3989</v>
      </c>
      <c r="N498" s="57">
        <v>0</v>
      </c>
      <c r="O498" s="57">
        <v>2791</v>
      </c>
      <c r="P498" s="57" t="s">
        <v>346</v>
      </c>
      <c r="Q498" s="57" t="s">
        <v>346</v>
      </c>
      <c r="R498" s="57">
        <v>4356</v>
      </c>
      <c r="Y498" s="68">
        <f t="shared" si="59"/>
        <v>4425</v>
      </c>
      <c r="Z498" s="72">
        <f t="shared" si="56"/>
        <v>3.4751427164542706E-3</v>
      </c>
      <c r="AA498" s="71">
        <f t="shared" si="60"/>
        <v>4.099338389067478E-3</v>
      </c>
      <c r="AB498" s="72">
        <f t="shared" si="61"/>
        <v>2.7346212317846418E-2</v>
      </c>
      <c r="AC498" s="68">
        <f t="shared" si="62"/>
        <v>161814</v>
      </c>
      <c r="AD498" s="72">
        <f t="shared" si="63"/>
        <v>0.12707949006109184</v>
      </c>
    </row>
    <row r="499" spans="1:30" x14ac:dyDescent="0.25">
      <c r="A499" s="60">
        <v>42135</v>
      </c>
      <c r="B499">
        <f t="shared" si="57"/>
        <v>2015</v>
      </c>
      <c r="C499">
        <f t="shared" si="58"/>
        <v>5</v>
      </c>
      <c r="D499" s="57" t="s">
        <v>346</v>
      </c>
      <c r="E499" s="57" t="s">
        <v>346</v>
      </c>
      <c r="F499" s="57" t="s">
        <v>346</v>
      </c>
      <c r="G499" s="57">
        <v>165</v>
      </c>
      <c r="H499" s="57">
        <v>7898</v>
      </c>
      <c r="I499" s="57">
        <v>5233</v>
      </c>
      <c r="J499" s="57">
        <v>6578</v>
      </c>
      <c r="K499" s="57" t="s">
        <v>346</v>
      </c>
      <c r="L499" s="57" t="s">
        <v>346</v>
      </c>
      <c r="M499" s="57">
        <v>2767</v>
      </c>
      <c r="N499" s="57">
        <v>0</v>
      </c>
      <c r="O499" s="57">
        <v>3628</v>
      </c>
      <c r="P499" s="57" t="s">
        <v>346</v>
      </c>
      <c r="Q499" s="57" t="s">
        <v>346</v>
      </c>
      <c r="R499" s="57">
        <v>6578</v>
      </c>
      <c r="Y499" s="68">
        <f t="shared" si="59"/>
        <v>5834.25</v>
      </c>
      <c r="Z499" s="72">
        <f t="shared" si="56"/>
        <v>4.5818873205589446E-3</v>
      </c>
      <c r="AA499" s="71">
        <f t="shared" si="60"/>
        <v>4.099338389067478E-3</v>
      </c>
      <c r="AB499" s="72">
        <f t="shared" si="61"/>
        <v>3.6055285698394453E-2</v>
      </c>
      <c r="AC499" s="68">
        <f t="shared" si="62"/>
        <v>161814</v>
      </c>
      <c r="AD499" s="72">
        <f t="shared" si="63"/>
        <v>0.12707949006109184</v>
      </c>
    </row>
    <row r="500" spans="1:30" x14ac:dyDescent="0.25">
      <c r="A500" s="60">
        <v>42136</v>
      </c>
      <c r="B500">
        <f t="shared" si="57"/>
        <v>2015</v>
      </c>
      <c r="C500">
        <f t="shared" si="58"/>
        <v>5</v>
      </c>
      <c r="D500" s="57" t="s">
        <v>346</v>
      </c>
      <c r="E500" s="57" t="s">
        <v>346</v>
      </c>
      <c r="F500" s="57" t="s">
        <v>346</v>
      </c>
      <c r="G500" s="57">
        <v>174</v>
      </c>
      <c r="H500" s="57">
        <v>8340</v>
      </c>
      <c r="I500" s="57">
        <v>5693</v>
      </c>
      <c r="J500" s="57">
        <v>7180</v>
      </c>
      <c r="K500" s="57" t="s">
        <v>346</v>
      </c>
      <c r="L500" s="57" t="s">
        <v>346</v>
      </c>
      <c r="M500" s="57">
        <v>2913</v>
      </c>
      <c r="N500" s="57">
        <v>0</v>
      </c>
      <c r="O500" s="57">
        <v>3727</v>
      </c>
      <c r="P500" s="57" t="s">
        <v>346</v>
      </c>
      <c r="Q500" s="57" t="s">
        <v>346</v>
      </c>
      <c r="R500" s="57">
        <v>7180</v>
      </c>
      <c r="Y500" s="68">
        <f t="shared" si="59"/>
        <v>6235</v>
      </c>
      <c r="Z500" s="72">
        <f t="shared" si="56"/>
        <v>4.8966135225067516E-3</v>
      </c>
      <c r="AA500" s="71">
        <f t="shared" si="60"/>
        <v>4.099338389067478E-3</v>
      </c>
      <c r="AB500" s="72">
        <f t="shared" si="61"/>
        <v>3.8531894644468337E-2</v>
      </c>
      <c r="AC500" s="68">
        <f t="shared" si="62"/>
        <v>161814</v>
      </c>
      <c r="AD500" s="72">
        <f t="shared" si="63"/>
        <v>0.12707949006109184</v>
      </c>
    </row>
    <row r="501" spans="1:30" x14ac:dyDescent="0.25">
      <c r="A501" s="60">
        <v>42137</v>
      </c>
      <c r="B501">
        <f t="shared" si="57"/>
        <v>2015</v>
      </c>
      <c r="C501">
        <f t="shared" si="58"/>
        <v>5</v>
      </c>
      <c r="D501" s="57" t="s">
        <v>346</v>
      </c>
      <c r="E501" s="57" t="s">
        <v>346</v>
      </c>
      <c r="F501" s="57" t="s">
        <v>346</v>
      </c>
      <c r="G501" s="57">
        <v>162</v>
      </c>
      <c r="H501" s="57">
        <v>8074</v>
      </c>
      <c r="I501" s="57">
        <v>5538</v>
      </c>
      <c r="J501" s="57">
        <v>7084</v>
      </c>
      <c r="K501" s="57" t="s">
        <v>346</v>
      </c>
      <c r="L501" s="57" t="s">
        <v>346</v>
      </c>
      <c r="M501" s="57">
        <v>2793</v>
      </c>
      <c r="N501" s="57">
        <v>0</v>
      </c>
      <c r="O501" s="57">
        <v>3788</v>
      </c>
      <c r="P501" s="57" t="s">
        <v>346</v>
      </c>
      <c r="Q501" s="57" t="s">
        <v>346</v>
      </c>
      <c r="R501" s="57">
        <v>7084</v>
      </c>
      <c r="Y501" s="68">
        <f t="shared" si="59"/>
        <v>6121</v>
      </c>
      <c r="Z501" s="72">
        <f t="shared" si="56"/>
        <v>4.8070844220150484E-3</v>
      </c>
      <c r="AA501" s="71">
        <f t="shared" si="60"/>
        <v>4.099338389067478E-3</v>
      </c>
      <c r="AB501" s="72">
        <f t="shared" si="61"/>
        <v>3.7827382055940773E-2</v>
      </c>
      <c r="AC501" s="68">
        <f t="shared" si="62"/>
        <v>161814</v>
      </c>
      <c r="AD501" s="72">
        <f t="shared" si="63"/>
        <v>0.12707949006109184</v>
      </c>
    </row>
    <row r="502" spans="1:30" x14ac:dyDescent="0.25">
      <c r="A502" s="60">
        <v>42138</v>
      </c>
      <c r="B502">
        <f t="shared" si="57"/>
        <v>2015</v>
      </c>
      <c r="C502">
        <f t="shared" si="58"/>
        <v>5</v>
      </c>
      <c r="D502" s="57" t="s">
        <v>346</v>
      </c>
      <c r="E502" s="57" t="s">
        <v>346</v>
      </c>
      <c r="F502" s="57" t="s">
        <v>346</v>
      </c>
      <c r="G502" s="57">
        <v>186</v>
      </c>
      <c r="H502" s="57">
        <v>8080</v>
      </c>
      <c r="I502" s="57">
        <v>5580</v>
      </c>
      <c r="J502" s="57">
        <v>7349</v>
      </c>
      <c r="K502" s="57" t="s">
        <v>346</v>
      </c>
      <c r="L502" s="57" t="s">
        <v>346</v>
      </c>
      <c r="M502" s="57">
        <v>3056</v>
      </c>
      <c r="N502" s="57">
        <v>0</v>
      </c>
      <c r="O502" s="57">
        <v>4292</v>
      </c>
      <c r="P502" s="57" t="s">
        <v>346</v>
      </c>
      <c r="Q502" s="57" t="s">
        <v>346</v>
      </c>
      <c r="R502" s="57">
        <v>7349</v>
      </c>
      <c r="Y502" s="68">
        <f t="shared" si="59"/>
        <v>6325.25</v>
      </c>
      <c r="Z502" s="72">
        <f t="shared" si="56"/>
        <v>4.9674907270626841E-3</v>
      </c>
      <c r="AA502" s="71">
        <f t="shared" si="60"/>
        <v>4.099338389067478E-3</v>
      </c>
      <c r="AB502" s="72">
        <f t="shared" si="61"/>
        <v>3.9089633777052664E-2</v>
      </c>
      <c r="AC502" s="68">
        <f t="shared" si="62"/>
        <v>161814</v>
      </c>
      <c r="AD502" s="72">
        <f t="shared" si="63"/>
        <v>0.12707949006109184</v>
      </c>
    </row>
    <row r="503" spans="1:30" x14ac:dyDescent="0.25">
      <c r="A503" s="60">
        <v>42139</v>
      </c>
      <c r="B503">
        <f t="shared" si="57"/>
        <v>2015</v>
      </c>
      <c r="C503">
        <f t="shared" si="58"/>
        <v>5</v>
      </c>
      <c r="D503" s="57" t="s">
        <v>346</v>
      </c>
      <c r="E503" s="57" t="s">
        <v>346</v>
      </c>
      <c r="F503" s="57" t="s">
        <v>346</v>
      </c>
      <c r="G503" s="57">
        <v>152</v>
      </c>
      <c r="H503" s="57">
        <v>7494</v>
      </c>
      <c r="I503" s="57">
        <v>5167</v>
      </c>
      <c r="J503" s="57">
        <v>6209</v>
      </c>
      <c r="K503" s="57" t="s">
        <v>346</v>
      </c>
      <c r="L503" s="57" t="s">
        <v>346</v>
      </c>
      <c r="M503" s="57">
        <v>2617</v>
      </c>
      <c r="N503" s="57">
        <v>0</v>
      </c>
      <c r="O503" s="57">
        <v>3714</v>
      </c>
      <c r="P503" s="57" t="s">
        <v>346</v>
      </c>
      <c r="Q503" s="57" t="s">
        <v>346</v>
      </c>
      <c r="R503" s="57">
        <v>6209</v>
      </c>
      <c r="Y503" s="68">
        <f t="shared" si="59"/>
        <v>5646</v>
      </c>
      <c r="Z503" s="72">
        <f t="shared" si="56"/>
        <v>4.4340465032996186E-3</v>
      </c>
      <c r="AA503" s="71">
        <f t="shared" si="60"/>
        <v>4.099338389067478E-3</v>
      </c>
      <c r="AB503" s="72">
        <f t="shared" si="61"/>
        <v>3.48919129370759E-2</v>
      </c>
      <c r="AC503" s="68">
        <f t="shared" si="62"/>
        <v>161814</v>
      </c>
      <c r="AD503" s="72">
        <f t="shared" si="63"/>
        <v>0.12707949006109184</v>
      </c>
    </row>
    <row r="504" spans="1:30" x14ac:dyDescent="0.25">
      <c r="A504" s="60">
        <v>42140</v>
      </c>
      <c r="B504">
        <f t="shared" si="57"/>
        <v>2015</v>
      </c>
      <c r="C504">
        <f t="shared" si="58"/>
        <v>5</v>
      </c>
      <c r="D504" s="57" t="s">
        <v>346</v>
      </c>
      <c r="E504" s="57" t="s">
        <v>346</v>
      </c>
      <c r="F504" s="57" t="s">
        <v>346</v>
      </c>
      <c r="G504" s="57">
        <v>144</v>
      </c>
      <c r="H504" s="57">
        <v>5543</v>
      </c>
      <c r="I504" s="57">
        <v>3058</v>
      </c>
      <c r="J504" s="57">
        <v>2940</v>
      </c>
      <c r="K504" s="57" t="s">
        <v>346</v>
      </c>
      <c r="L504" s="57" t="s">
        <v>346</v>
      </c>
      <c r="M504" s="57">
        <v>2334</v>
      </c>
      <c r="N504" s="57">
        <v>0</v>
      </c>
      <c r="O504" s="57">
        <v>1779</v>
      </c>
      <c r="P504" s="57" t="s">
        <v>346</v>
      </c>
      <c r="Q504" s="57" t="s">
        <v>346</v>
      </c>
      <c r="R504" s="57">
        <v>2940</v>
      </c>
      <c r="Y504" s="68">
        <f t="shared" si="59"/>
        <v>3330</v>
      </c>
      <c r="Z504" s="72">
        <f t="shared" si="56"/>
        <v>2.6151921459418581E-3</v>
      </c>
      <c r="AA504" s="71">
        <f t="shared" si="60"/>
        <v>4.099338389067478E-3</v>
      </c>
      <c r="AB504" s="72">
        <f t="shared" si="61"/>
        <v>2.0579183506989507E-2</v>
      </c>
      <c r="AC504" s="68">
        <f t="shared" si="62"/>
        <v>161814</v>
      </c>
      <c r="AD504" s="72">
        <f t="shared" si="63"/>
        <v>0.12707949006109184</v>
      </c>
    </row>
    <row r="505" spans="1:30" x14ac:dyDescent="0.25">
      <c r="A505" s="60">
        <v>42141</v>
      </c>
      <c r="B505">
        <f t="shared" si="57"/>
        <v>2015</v>
      </c>
      <c r="C505">
        <f t="shared" si="58"/>
        <v>5</v>
      </c>
      <c r="D505" s="57" t="s">
        <v>346</v>
      </c>
      <c r="E505" s="57" t="s">
        <v>346</v>
      </c>
      <c r="F505" s="57" t="s">
        <v>346</v>
      </c>
      <c r="G505" s="57">
        <v>217</v>
      </c>
      <c r="H505" s="57">
        <v>6944</v>
      </c>
      <c r="I505" s="57">
        <v>3810</v>
      </c>
      <c r="J505" s="57">
        <v>4594</v>
      </c>
      <c r="K505" s="57" t="s">
        <v>346</v>
      </c>
      <c r="L505" s="57" t="s">
        <v>346</v>
      </c>
      <c r="M505" s="57">
        <v>3942</v>
      </c>
      <c r="N505" s="57">
        <v>0</v>
      </c>
      <c r="O505" s="57">
        <v>3320</v>
      </c>
      <c r="P505" s="57" t="s">
        <v>346</v>
      </c>
      <c r="Q505" s="57" t="s">
        <v>346</v>
      </c>
      <c r="R505" s="57">
        <v>4594</v>
      </c>
      <c r="Y505" s="68">
        <f t="shared" si="59"/>
        <v>4667</v>
      </c>
      <c r="Z505" s="72">
        <f t="shared" si="56"/>
        <v>3.6651957192524475E-3</v>
      </c>
      <c r="AA505" s="71">
        <f t="shared" si="60"/>
        <v>4.099338389067478E-3</v>
      </c>
      <c r="AB505" s="72">
        <f t="shared" si="61"/>
        <v>2.884175658472073E-2</v>
      </c>
      <c r="AC505" s="68">
        <f t="shared" si="62"/>
        <v>161814</v>
      </c>
      <c r="AD505" s="72">
        <f t="shared" si="63"/>
        <v>0.12707949006109184</v>
      </c>
    </row>
    <row r="506" spans="1:30" x14ac:dyDescent="0.25">
      <c r="A506" s="60">
        <v>42142</v>
      </c>
      <c r="B506">
        <f t="shared" si="57"/>
        <v>2015</v>
      </c>
      <c r="C506">
        <f t="shared" si="58"/>
        <v>5</v>
      </c>
      <c r="D506" s="57" t="s">
        <v>346</v>
      </c>
      <c r="E506" s="57" t="s">
        <v>346</v>
      </c>
      <c r="F506" s="57" t="s">
        <v>346</v>
      </c>
      <c r="G506" s="57">
        <v>204</v>
      </c>
      <c r="H506" s="57">
        <v>6859</v>
      </c>
      <c r="I506" s="57">
        <v>4771</v>
      </c>
      <c r="J506" s="57">
        <v>5804</v>
      </c>
      <c r="K506" s="57" t="s">
        <v>346</v>
      </c>
      <c r="L506" s="57" t="s">
        <v>346</v>
      </c>
      <c r="M506" s="57">
        <v>2363</v>
      </c>
      <c r="N506" s="57">
        <v>0</v>
      </c>
      <c r="O506" s="57">
        <v>3192</v>
      </c>
      <c r="P506" s="57" t="s">
        <v>346</v>
      </c>
      <c r="Q506" s="57" t="s">
        <v>346</v>
      </c>
      <c r="R506" s="57">
        <v>5804</v>
      </c>
      <c r="Y506" s="68">
        <f t="shared" si="59"/>
        <v>5156.5</v>
      </c>
      <c r="Z506" s="72">
        <f t="shared" si="56"/>
        <v>4.0496211112760333E-3</v>
      </c>
      <c r="AA506" s="71">
        <f t="shared" si="60"/>
        <v>4.099338389067478E-3</v>
      </c>
      <c r="AB506" s="72">
        <f t="shared" si="61"/>
        <v>3.1866834760898313E-2</v>
      </c>
      <c r="AC506" s="68">
        <f t="shared" si="62"/>
        <v>161814</v>
      </c>
      <c r="AD506" s="72">
        <f t="shared" si="63"/>
        <v>0.12707949006109184</v>
      </c>
    </row>
    <row r="507" spans="1:30" x14ac:dyDescent="0.25">
      <c r="A507" s="60">
        <v>42143</v>
      </c>
      <c r="B507">
        <f t="shared" si="57"/>
        <v>2015</v>
      </c>
      <c r="C507">
        <f t="shared" si="58"/>
        <v>5</v>
      </c>
      <c r="D507" s="57" t="s">
        <v>346</v>
      </c>
      <c r="E507" s="57" t="s">
        <v>346</v>
      </c>
      <c r="F507" s="57" t="s">
        <v>346</v>
      </c>
      <c r="G507" s="57">
        <v>153</v>
      </c>
      <c r="H507" s="57">
        <v>5428</v>
      </c>
      <c r="I507" s="57">
        <v>4378</v>
      </c>
      <c r="J507" s="57">
        <v>4861</v>
      </c>
      <c r="K507" s="57" t="s">
        <v>346</v>
      </c>
      <c r="L507" s="57" t="s">
        <v>346</v>
      </c>
      <c r="M507" s="57">
        <v>2319</v>
      </c>
      <c r="N507" s="57">
        <v>0</v>
      </c>
      <c r="O507" s="57">
        <v>2519</v>
      </c>
      <c r="P507" s="57" t="s">
        <v>346</v>
      </c>
      <c r="Q507" s="57" t="s">
        <v>346</v>
      </c>
      <c r="R507" s="57">
        <v>4861</v>
      </c>
      <c r="Y507" s="68">
        <f t="shared" si="59"/>
        <v>4296.5</v>
      </c>
      <c r="Z507" s="72">
        <f t="shared" si="56"/>
        <v>3.3742261426544123E-3</v>
      </c>
      <c r="AA507" s="71">
        <f t="shared" si="60"/>
        <v>4.099338389067478E-3</v>
      </c>
      <c r="AB507" s="72">
        <f t="shared" si="61"/>
        <v>2.6552090672006132E-2</v>
      </c>
      <c r="AC507" s="68">
        <f t="shared" si="62"/>
        <v>161814</v>
      </c>
      <c r="AD507" s="72">
        <f t="shared" si="63"/>
        <v>0.12707949006109184</v>
      </c>
    </row>
    <row r="508" spans="1:30" x14ac:dyDescent="0.25">
      <c r="A508" s="60">
        <v>42144</v>
      </c>
      <c r="B508">
        <f t="shared" si="57"/>
        <v>2015</v>
      </c>
      <c r="C508">
        <f t="shared" si="58"/>
        <v>5</v>
      </c>
      <c r="D508" s="57" t="s">
        <v>346</v>
      </c>
      <c r="E508" s="57" t="s">
        <v>346</v>
      </c>
      <c r="F508" s="57" t="s">
        <v>346</v>
      </c>
      <c r="G508" s="57">
        <v>165</v>
      </c>
      <c r="H508" s="57">
        <v>7989</v>
      </c>
      <c r="I508" s="57">
        <v>5514</v>
      </c>
      <c r="J508" s="57">
        <v>6891</v>
      </c>
      <c r="K508" s="57" t="s">
        <v>346</v>
      </c>
      <c r="L508" s="57" t="s">
        <v>346</v>
      </c>
      <c r="M508" s="57">
        <v>2602</v>
      </c>
      <c r="N508" s="57">
        <v>0</v>
      </c>
      <c r="O508" s="57">
        <v>3650</v>
      </c>
      <c r="P508" s="57" t="s">
        <v>346</v>
      </c>
      <c r="Q508" s="57" t="s">
        <v>346</v>
      </c>
      <c r="R508" s="57">
        <v>6891</v>
      </c>
      <c r="Y508" s="68">
        <f t="shared" si="59"/>
        <v>6011</v>
      </c>
      <c r="Z508" s="72">
        <f t="shared" si="56"/>
        <v>4.7206966934704225E-3</v>
      </c>
      <c r="AA508" s="71">
        <f t="shared" si="60"/>
        <v>4.099338389067478E-3</v>
      </c>
      <c r="AB508" s="72">
        <f t="shared" si="61"/>
        <v>3.7147589207361539E-2</v>
      </c>
      <c r="AC508" s="68">
        <f t="shared" si="62"/>
        <v>161814</v>
      </c>
      <c r="AD508" s="72">
        <f t="shared" si="63"/>
        <v>0.12707949006109184</v>
      </c>
    </row>
    <row r="509" spans="1:30" x14ac:dyDescent="0.25">
      <c r="A509" s="60">
        <v>42145</v>
      </c>
      <c r="B509">
        <f t="shared" si="57"/>
        <v>2015</v>
      </c>
      <c r="C509">
        <f t="shared" si="58"/>
        <v>5</v>
      </c>
      <c r="D509" s="57" t="s">
        <v>346</v>
      </c>
      <c r="E509" s="57" t="s">
        <v>346</v>
      </c>
      <c r="F509" s="57" t="s">
        <v>346</v>
      </c>
      <c r="G509" s="57">
        <v>113</v>
      </c>
      <c r="H509" s="57">
        <v>6274</v>
      </c>
      <c r="I509" s="57">
        <v>4940</v>
      </c>
      <c r="J509" s="57">
        <v>5512</v>
      </c>
      <c r="K509" s="57" t="s">
        <v>346</v>
      </c>
      <c r="L509" s="57" t="s">
        <v>346</v>
      </c>
      <c r="M509" s="57">
        <v>2129</v>
      </c>
      <c r="N509" s="57">
        <v>10771</v>
      </c>
      <c r="O509" s="57">
        <v>2857</v>
      </c>
      <c r="P509" s="57" t="s">
        <v>346</v>
      </c>
      <c r="Q509" s="57" t="s">
        <v>346</v>
      </c>
      <c r="R509" s="57">
        <v>5512</v>
      </c>
      <c r="Y509" s="68">
        <f t="shared" si="59"/>
        <v>4895.75</v>
      </c>
      <c r="Z509" s="72">
        <f t="shared" si="56"/>
        <v>3.8448429274759314E-3</v>
      </c>
      <c r="AA509" s="71">
        <f t="shared" si="60"/>
        <v>4.099338389067478E-3</v>
      </c>
      <c r="AB509" s="72">
        <f t="shared" si="61"/>
        <v>3.0255416713016178E-2</v>
      </c>
      <c r="AC509" s="68">
        <f t="shared" si="62"/>
        <v>161814</v>
      </c>
      <c r="AD509" s="72">
        <f t="shared" si="63"/>
        <v>0.12707949006109184</v>
      </c>
    </row>
    <row r="510" spans="1:30" x14ac:dyDescent="0.25">
      <c r="A510" s="60">
        <v>42146</v>
      </c>
      <c r="B510">
        <f t="shared" si="57"/>
        <v>2015</v>
      </c>
      <c r="C510">
        <f t="shared" si="58"/>
        <v>5</v>
      </c>
      <c r="D510" s="57" t="s">
        <v>346</v>
      </c>
      <c r="E510" s="57">
        <v>3214</v>
      </c>
      <c r="F510" s="57" t="s">
        <v>346</v>
      </c>
      <c r="G510" s="57">
        <v>166</v>
      </c>
      <c r="H510" s="57">
        <v>6971</v>
      </c>
      <c r="I510" s="57">
        <v>5123</v>
      </c>
      <c r="J510" s="57">
        <v>5625</v>
      </c>
      <c r="K510" s="57" t="s">
        <v>346</v>
      </c>
      <c r="L510" s="57" t="s">
        <v>346</v>
      </c>
      <c r="M510" s="57">
        <v>2533</v>
      </c>
      <c r="N510" s="57">
        <v>10946</v>
      </c>
      <c r="O510" s="57">
        <v>3318</v>
      </c>
      <c r="P510" s="57" t="s">
        <v>346</v>
      </c>
      <c r="Q510" s="57" t="s">
        <v>346</v>
      </c>
      <c r="R510" s="57">
        <v>5625</v>
      </c>
      <c r="Y510" s="68">
        <f t="shared" si="59"/>
        <v>5259.25</v>
      </c>
      <c r="Z510" s="72">
        <f t="shared" si="56"/>
        <v>4.130315103166581E-3</v>
      </c>
      <c r="AA510" s="71">
        <f t="shared" si="60"/>
        <v>4.099338389067478E-3</v>
      </c>
      <c r="AB510" s="72">
        <f t="shared" si="61"/>
        <v>3.2501823080821189E-2</v>
      </c>
      <c r="AC510" s="68">
        <f t="shared" si="62"/>
        <v>161814</v>
      </c>
      <c r="AD510" s="72">
        <f t="shared" si="63"/>
        <v>0.12707949006109184</v>
      </c>
    </row>
    <row r="511" spans="1:30" x14ac:dyDescent="0.25">
      <c r="A511" s="60">
        <v>42147</v>
      </c>
      <c r="B511">
        <f t="shared" si="57"/>
        <v>2015</v>
      </c>
      <c r="C511">
        <f t="shared" si="58"/>
        <v>5</v>
      </c>
      <c r="D511" s="57" t="s">
        <v>346</v>
      </c>
      <c r="E511" s="57">
        <v>2223</v>
      </c>
      <c r="F511" s="57" t="s">
        <v>346</v>
      </c>
      <c r="G511" s="57">
        <v>184</v>
      </c>
      <c r="H511" s="57">
        <v>5787</v>
      </c>
      <c r="I511" s="57">
        <v>4187</v>
      </c>
      <c r="J511" s="57">
        <v>3993</v>
      </c>
      <c r="K511" s="57" t="s">
        <v>346</v>
      </c>
      <c r="L511" s="57" t="s">
        <v>346</v>
      </c>
      <c r="M511" s="57">
        <v>3383</v>
      </c>
      <c r="N511" s="57">
        <v>17271</v>
      </c>
      <c r="O511" s="57">
        <v>3106</v>
      </c>
      <c r="P511" s="57" t="s">
        <v>346</v>
      </c>
      <c r="Q511" s="57" t="s">
        <v>346</v>
      </c>
      <c r="R511" s="57">
        <v>3993</v>
      </c>
      <c r="Y511" s="68">
        <f t="shared" si="59"/>
        <v>4268.25</v>
      </c>
      <c r="Z511" s="72">
        <f t="shared" si="56"/>
        <v>3.3520402032781787E-3</v>
      </c>
      <c r="AA511" s="71">
        <f t="shared" si="60"/>
        <v>4.099338389067478E-3</v>
      </c>
      <c r="AB511" s="72">
        <f t="shared" si="61"/>
        <v>2.6377507508621008E-2</v>
      </c>
      <c r="AC511" s="68">
        <f t="shared" si="62"/>
        <v>161814</v>
      </c>
      <c r="AD511" s="72">
        <f t="shared" si="63"/>
        <v>0.12707949006109184</v>
      </c>
    </row>
    <row r="512" spans="1:30" x14ac:dyDescent="0.25">
      <c r="A512" s="60">
        <v>42148</v>
      </c>
      <c r="B512">
        <f t="shared" si="57"/>
        <v>2015</v>
      </c>
      <c r="C512">
        <f t="shared" si="58"/>
        <v>5</v>
      </c>
      <c r="D512" s="57" t="s">
        <v>346</v>
      </c>
      <c r="E512" s="57">
        <v>2128</v>
      </c>
      <c r="F512" s="57" t="s">
        <v>346</v>
      </c>
      <c r="G512" s="57">
        <v>188</v>
      </c>
      <c r="H512" s="57">
        <v>5326</v>
      </c>
      <c r="I512" s="57">
        <v>3714</v>
      </c>
      <c r="J512" s="57">
        <v>4044</v>
      </c>
      <c r="K512" s="57" t="s">
        <v>346</v>
      </c>
      <c r="L512" s="57" t="s">
        <v>346</v>
      </c>
      <c r="M512" s="57">
        <v>3710</v>
      </c>
      <c r="N512" s="57">
        <v>12543</v>
      </c>
      <c r="O512" s="57">
        <v>3417</v>
      </c>
      <c r="P512" s="57" t="s">
        <v>346</v>
      </c>
      <c r="Q512" s="57" t="s">
        <v>346</v>
      </c>
      <c r="R512" s="57">
        <v>4044</v>
      </c>
      <c r="Y512" s="68">
        <f t="shared" si="59"/>
        <v>4125.25</v>
      </c>
      <c r="Z512" s="72">
        <f t="shared" si="56"/>
        <v>3.2397361561701649E-3</v>
      </c>
      <c r="AA512" s="71">
        <f t="shared" si="60"/>
        <v>4.099338389067478E-3</v>
      </c>
      <c r="AB512" s="72">
        <f t="shared" si="61"/>
        <v>2.5493776805468008E-2</v>
      </c>
      <c r="AC512" s="68">
        <f t="shared" si="62"/>
        <v>161814</v>
      </c>
      <c r="AD512" s="72">
        <f t="shared" si="63"/>
        <v>0.12707949006109184</v>
      </c>
    </row>
    <row r="513" spans="1:30" x14ac:dyDescent="0.25">
      <c r="A513" s="60">
        <v>42149</v>
      </c>
      <c r="B513">
        <f t="shared" si="57"/>
        <v>2015</v>
      </c>
      <c r="C513">
        <f t="shared" si="58"/>
        <v>5</v>
      </c>
      <c r="D513" s="57" t="s">
        <v>346</v>
      </c>
      <c r="E513" s="57">
        <v>2601</v>
      </c>
      <c r="F513" s="57" t="s">
        <v>346</v>
      </c>
      <c r="G513" s="57">
        <v>189</v>
      </c>
      <c r="H513" s="57">
        <v>5567</v>
      </c>
      <c r="I513" s="57">
        <v>4241</v>
      </c>
      <c r="J513" s="57">
        <v>4527</v>
      </c>
      <c r="K513" s="57" t="s">
        <v>346</v>
      </c>
      <c r="L513" s="57" t="s">
        <v>346</v>
      </c>
      <c r="M513" s="57">
        <v>3905</v>
      </c>
      <c r="N513" s="57">
        <v>3787</v>
      </c>
      <c r="O513" s="57">
        <v>3187</v>
      </c>
      <c r="P513" s="57" t="s">
        <v>346</v>
      </c>
      <c r="Q513" s="57" t="s">
        <v>346</v>
      </c>
      <c r="R513" s="57">
        <v>4527</v>
      </c>
      <c r="Y513" s="68">
        <f t="shared" si="59"/>
        <v>4380.5</v>
      </c>
      <c r="Z513" s="72">
        <f t="shared" si="56"/>
        <v>3.4401949535430355E-3</v>
      </c>
      <c r="AA513" s="71">
        <f t="shared" si="60"/>
        <v>4.099338389067478E-3</v>
      </c>
      <c r="AB513" s="72">
        <f t="shared" si="61"/>
        <v>2.7071205210921181E-2</v>
      </c>
      <c r="AC513" s="68">
        <f t="shared" si="62"/>
        <v>161814</v>
      </c>
      <c r="AD513" s="72">
        <f t="shared" si="63"/>
        <v>0.12707949006109184</v>
      </c>
    </row>
    <row r="514" spans="1:30" x14ac:dyDescent="0.25">
      <c r="A514" s="60">
        <v>42150</v>
      </c>
      <c r="B514">
        <f t="shared" si="57"/>
        <v>2015</v>
      </c>
      <c r="C514">
        <f t="shared" si="58"/>
        <v>5</v>
      </c>
      <c r="D514" s="57" t="s">
        <v>346</v>
      </c>
      <c r="E514" s="57">
        <v>3738</v>
      </c>
      <c r="F514" s="57" t="s">
        <v>346</v>
      </c>
      <c r="G514" s="57">
        <v>209</v>
      </c>
      <c r="H514" s="57">
        <v>8153</v>
      </c>
      <c r="I514" s="57">
        <v>5701</v>
      </c>
      <c r="J514" s="57">
        <v>7261</v>
      </c>
      <c r="K514" s="57" t="s">
        <v>346</v>
      </c>
      <c r="L514" s="57" t="s">
        <v>346</v>
      </c>
      <c r="M514" s="57">
        <v>2967</v>
      </c>
      <c r="N514" s="57">
        <v>1538</v>
      </c>
      <c r="O514" s="57">
        <v>4021</v>
      </c>
      <c r="P514" s="57" t="s">
        <v>346</v>
      </c>
      <c r="Q514" s="57" t="s">
        <v>346</v>
      </c>
      <c r="R514" s="57">
        <v>7261</v>
      </c>
      <c r="Y514" s="68">
        <f t="shared" si="59"/>
        <v>6284</v>
      </c>
      <c r="Z514" s="72">
        <f t="shared" si="56"/>
        <v>4.9350953288584487E-3</v>
      </c>
      <c r="AA514" s="71">
        <f t="shared" si="60"/>
        <v>4.099338389067478E-3</v>
      </c>
      <c r="AB514" s="72">
        <f t="shared" si="61"/>
        <v>3.883471145883545E-2</v>
      </c>
      <c r="AC514" s="68">
        <f t="shared" si="62"/>
        <v>161814</v>
      </c>
      <c r="AD514" s="72">
        <f t="shared" si="63"/>
        <v>0.12707949006109184</v>
      </c>
    </row>
    <row r="515" spans="1:30" x14ac:dyDescent="0.25">
      <c r="A515" s="60">
        <v>42151</v>
      </c>
      <c r="B515">
        <f t="shared" si="57"/>
        <v>2015</v>
      </c>
      <c r="C515">
        <f t="shared" si="58"/>
        <v>5</v>
      </c>
      <c r="D515" s="57" t="s">
        <v>346</v>
      </c>
      <c r="E515" s="57">
        <v>3396</v>
      </c>
      <c r="F515" s="57" t="s">
        <v>346</v>
      </c>
      <c r="G515" s="57">
        <v>174</v>
      </c>
      <c r="H515" s="57">
        <v>7487</v>
      </c>
      <c r="I515" s="57">
        <v>5375</v>
      </c>
      <c r="J515" s="57">
        <v>6122</v>
      </c>
      <c r="K515" s="57" t="s">
        <v>346</v>
      </c>
      <c r="L515" s="57" t="s">
        <v>346</v>
      </c>
      <c r="M515" s="57">
        <v>2607</v>
      </c>
      <c r="N515" s="57">
        <v>1306</v>
      </c>
      <c r="O515" s="57">
        <v>3414</v>
      </c>
      <c r="P515" s="57" t="s">
        <v>346</v>
      </c>
      <c r="Q515" s="57" t="s">
        <v>346</v>
      </c>
      <c r="R515" s="57">
        <v>6122</v>
      </c>
      <c r="Y515" s="68">
        <f t="shared" si="59"/>
        <v>5599.5</v>
      </c>
      <c r="Z515" s="72">
        <f t="shared" si="56"/>
        <v>4.3975280544148445E-3</v>
      </c>
      <c r="AA515" s="71">
        <f t="shared" si="60"/>
        <v>4.099338389067478E-3</v>
      </c>
      <c r="AB515" s="72">
        <f t="shared" si="61"/>
        <v>3.4604545960176501E-2</v>
      </c>
      <c r="AC515" s="68">
        <f t="shared" si="62"/>
        <v>161814</v>
      </c>
      <c r="AD515" s="72">
        <f t="shared" si="63"/>
        <v>0.12707949006109184</v>
      </c>
    </row>
    <row r="516" spans="1:30" x14ac:dyDescent="0.25">
      <c r="A516" s="60">
        <v>42152</v>
      </c>
      <c r="B516">
        <f t="shared" si="57"/>
        <v>2015</v>
      </c>
      <c r="C516">
        <f t="shared" si="58"/>
        <v>5</v>
      </c>
      <c r="D516" s="57" t="s">
        <v>346</v>
      </c>
      <c r="E516" s="57">
        <v>3330</v>
      </c>
      <c r="F516" s="57" t="s">
        <v>346</v>
      </c>
      <c r="G516" s="57">
        <v>146</v>
      </c>
      <c r="H516" s="57">
        <v>7141</v>
      </c>
      <c r="I516" s="57">
        <v>5017</v>
      </c>
      <c r="J516" s="57">
        <v>5467</v>
      </c>
      <c r="K516" s="57" t="s">
        <v>346</v>
      </c>
      <c r="L516" s="57" t="s">
        <v>346</v>
      </c>
      <c r="M516" s="57">
        <v>2596</v>
      </c>
      <c r="N516" s="57">
        <v>1614</v>
      </c>
      <c r="O516" s="57">
        <v>3045</v>
      </c>
      <c r="P516" s="57" t="s">
        <v>346</v>
      </c>
      <c r="Q516" s="57" t="s">
        <v>346</v>
      </c>
      <c r="R516" s="57">
        <v>5467</v>
      </c>
      <c r="Y516" s="68">
        <f t="shared" si="59"/>
        <v>5167.5</v>
      </c>
      <c r="Z516" s="72">
        <f t="shared" ref="Z516:Z579" si="64">+Y516/SUMIF($B$4:$B$1829,B516,$Y$4:$Y$1829)</f>
        <v>4.0582598841304961E-3</v>
      </c>
      <c r="AA516" s="71">
        <f t="shared" si="60"/>
        <v>4.099338389067478E-3</v>
      </c>
      <c r="AB516" s="72">
        <f t="shared" si="61"/>
        <v>3.1934814045756238E-2</v>
      </c>
      <c r="AC516" s="68">
        <f t="shared" si="62"/>
        <v>161814</v>
      </c>
      <c r="AD516" s="72">
        <f t="shared" si="63"/>
        <v>0.12707949006109184</v>
      </c>
    </row>
    <row r="517" spans="1:30" x14ac:dyDescent="0.25">
      <c r="A517" s="60">
        <v>42153</v>
      </c>
      <c r="B517">
        <f t="shared" ref="B517:B580" si="65">+YEAR(A517)</f>
        <v>2015</v>
      </c>
      <c r="C517">
        <f t="shared" ref="C517:C580" si="66">+MONTH(A517)</f>
        <v>5</v>
      </c>
      <c r="D517" s="57" t="s">
        <v>346</v>
      </c>
      <c r="E517" s="57">
        <v>3837</v>
      </c>
      <c r="F517" s="57" t="s">
        <v>346</v>
      </c>
      <c r="G517" s="57">
        <v>177</v>
      </c>
      <c r="H517" s="57">
        <v>8112</v>
      </c>
      <c r="I517" s="57">
        <v>5619</v>
      </c>
      <c r="J517" s="57">
        <v>7256</v>
      </c>
      <c r="K517" s="57" t="s">
        <v>346</v>
      </c>
      <c r="L517" s="57" t="s">
        <v>346</v>
      </c>
      <c r="M517" s="57">
        <v>3218</v>
      </c>
      <c r="N517" s="57">
        <v>1881</v>
      </c>
      <c r="O517" s="57">
        <v>3747</v>
      </c>
      <c r="P517" s="57" t="s">
        <v>346</v>
      </c>
      <c r="Q517" s="57" t="s">
        <v>346</v>
      </c>
      <c r="R517" s="57">
        <v>7256</v>
      </c>
      <c r="Y517" s="68">
        <f t="shared" ref="Y517:Y580" si="67">AVERAGE(H517,I517,O517,R517)</f>
        <v>6183.5</v>
      </c>
      <c r="Z517" s="72">
        <f t="shared" si="64"/>
        <v>4.8561683586881314E-3</v>
      </c>
      <c r="AA517" s="71">
        <f t="shared" ref="AA517:AA580" si="68">+AVERAGEIFS($Z$4:$Z$1829,$B$4:$B$1829,B517,$C$4:$C$1829,C517)</f>
        <v>4.099338389067478E-3</v>
      </c>
      <c r="AB517" s="72">
        <f t="shared" ref="AB517:AB580" si="69">+Y517/SUMIFS($Y$4:$Y$1829,$B$4:$B$1829,B517,$C$4:$C$1829,C517)</f>
        <v>3.8213627992633517E-2</v>
      </c>
      <c r="AC517" s="68">
        <f t="shared" ref="AC517:AC580" si="70">+Y517/AB517</f>
        <v>161814</v>
      </c>
      <c r="AD517" s="72">
        <f t="shared" ref="AD517:AD580" si="71">+AC517/SUMIF($B$4:$B$1829,B517,$Y$4:$Y$1829)</f>
        <v>0.12707949006109184</v>
      </c>
    </row>
    <row r="518" spans="1:30" x14ac:dyDescent="0.25">
      <c r="A518" s="60">
        <v>42154</v>
      </c>
      <c r="B518">
        <f t="shared" si="65"/>
        <v>2015</v>
      </c>
      <c r="C518">
        <f t="shared" si="66"/>
        <v>5</v>
      </c>
      <c r="D518" s="57" t="s">
        <v>346</v>
      </c>
      <c r="E518" s="57">
        <v>2910</v>
      </c>
      <c r="F518" s="57" t="s">
        <v>346</v>
      </c>
      <c r="G518" s="57">
        <v>225</v>
      </c>
      <c r="H518" s="57">
        <v>7226</v>
      </c>
      <c r="I518" s="57">
        <v>4673</v>
      </c>
      <c r="J518" s="57">
        <v>5272</v>
      </c>
      <c r="K518" s="57" t="s">
        <v>346</v>
      </c>
      <c r="L518" s="57" t="s">
        <v>346</v>
      </c>
      <c r="M518" s="57">
        <v>4111</v>
      </c>
      <c r="N518" s="57">
        <v>3059</v>
      </c>
      <c r="O518" s="57">
        <v>3282</v>
      </c>
      <c r="P518" s="57" t="s">
        <v>346</v>
      </c>
      <c r="Q518" s="57" t="s">
        <v>346</v>
      </c>
      <c r="R518" s="57">
        <v>5272</v>
      </c>
      <c r="Y518" s="68">
        <f t="shared" si="67"/>
        <v>5113.25</v>
      </c>
      <c r="Z518" s="72">
        <f t="shared" si="64"/>
        <v>4.0156550270982602E-3</v>
      </c>
      <c r="AA518" s="71">
        <f t="shared" si="68"/>
        <v>4.099338389067478E-3</v>
      </c>
      <c r="AB518" s="72">
        <f t="shared" si="69"/>
        <v>3.1599552572706933E-2</v>
      </c>
      <c r="AC518" s="68">
        <f t="shared" si="70"/>
        <v>161814</v>
      </c>
      <c r="AD518" s="72">
        <f t="shared" si="71"/>
        <v>0.12707949006109184</v>
      </c>
    </row>
    <row r="519" spans="1:30" x14ac:dyDescent="0.25">
      <c r="A519" s="60">
        <v>42155</v>
      </c>
      <c r="B519">
        <f t="shared" si="65"/>
        <v>2015</v>
      </c>
      <c r="C519">
        <f t="shared" si="66"/>
        <v>5</v>
      </c>
      <c r="D519" s="57" t="s">
        <v>346</v>
      </c>
      <c r="E519" s="57">
        <v>2158</v>
      </c>
      <c r="F519" s="57" t="s">
        <v>346</v>
      </c>
      <c r="G519" s="57">
        <v>113</v>
      </c>
      <c r="H519" s="57">
        <v>4105</v>
      </c>
      <c r="I519" s="57">
        <v>2871</v>
      </c>
      <c r="J519" s="57">
        <v>3047</v>
      </c>
      <c r="K519" s="57" t="s">
        <v>346</v>
      </c>
      <c r="L519" s="57" t="s">
        <v>346</v>
      </c>
      <c r="M519" s="57">
        <v>2502</v>
      </c>
      <c r="N519" s="57">
        <v>3489</v>
      </c>
      <c r="O519" s="57">
        <v>1991</v>
      </c>
      <c r="P519" s="57" t="s">
        <v>346</v>
      </c>
      <c r="Q519" s="57" t="s">
        <v>346</v>
      </c>
      <c r="R519" s="57">
        <v>3047</v>
      </c>
      <c r="Y519" s="68">
        <f t="shared" si="67"/>
        <v>3003.5</v>
      </c>
      <c r="Z519" s="72">
        <f t="shared" si="64"/>
        <v>2.3587776607616726E-3</v>
      </c>
      <c r="AA519" s="71">
        <f t="shared" si="68"/>
        <v>4.099338389067478E-3</v>
      </c>
      <c r="AB519" s="72">
        <f t="shared" si="69"/>
        <v>1.8561434733706601E-2</v>
      </c>
      <c r="AC519" s="68">
        <f t="shared" si="70"/>
        <v>161814</v>
      </c>
      <c r="AD519" s="72">
        <f t="shared" si="71"/>
        <v>0.12707949006109184</v>
      </c>
    </row>
    <row r="520" spans="1:30" x14ac:dyDescent="0.25">
      <c r="A520" s="60">
        <v>42156</v>
      </c>
      <c r="B520">
        <f t="shared" si="65"/>
        <v>2015</v>
      </c>
      <c r="C520">
        <f t="shared" si="66"/>
        <v>6</v>
      </c>
      <c r="D520" s="57" t="s">
        <v>346</v>
      </c>
      <c r="E520" s="57">
        <v>1408</v>
      </c>
      <c r="F520" s="57" t="s">
        <v>346</v>
      </c>
      <c r="G520" s="57">
        <v>56</v>
      </c>
      <c r="H520" s="57">
        <v>2061</v>
      </c>
      <c r="I520" s="57">
        <v>1650</v>
      </c>
      <c r="J520" s="57">
        <v>1560</v>
      </c>
      <c r="K520" s="57" t="s">
        <v>346</v>
      </c>
      <c r="L520" s="57" t="s">
        <v>346</v>
      </c>
      <c r="M520" s="57">
        <v>752</v>
      </c>
      <c r="N520" s="57">
        <v>5919</v>
      </c>
      <c r="O520" s="57">
        <v>747</v>
      </c>
      <c r="P520" s="57" t="s">
        <v>346</v>
      </c>
      <c r="Q520" s="57" t="s">
        <v>346</v>
      </c>
      <c r="R520" s="57">
        <v>1560</v>
      </c>
      <c r="Y520" s="68">
        <f t="shared" si="67"/>
        <v>1504.5</v>
      </c>
      <c r="Z520" s="72">
        <f t="shared" si="64"/>
        <v>1.181548523594452E-3</v>
      </c>
      <c r="AA520" s="71">
        <f t="shared" si="68"/>
        <v>3.6363081863891155E-3</v>
      </c>
      <c r="AB520" s="72">
        <f t="shared" si="69"/>
        <v>1.0831026625823845E-2</v>
      </c>
      <c r="AC520" s="68">
        <f t="shared" si="70"/>
        <v>138906.5</v>
      </c>
      <c r="AD520" s="72">
        <f t="shared" si="71"/>
        <v>0.10908924559167348</v>
      </c>
    </row>
    <row r="521" spans="1:30" x14ac:dyDescent="0.25">
      <c r="A521" s="60">
        <v>42157</v>
      </c>
      <c r="B521">
        <f t="shared" si="65"/>
        <v>2015</v>
      </c>
      <c r="C521">
        <f t="shared" si="66"/>
        <v>6</v>
      </c>
      <c r="D521" s="57" t="s">
        <v>346</v>
      </c>
      <c r="E521" s="57">
        <v>1400</v>
      </c>
      <c r="F521" s="57" t="s">
        <v>346</v>
      </c>
      <c r="G521" s="57">
        <v>56</v>
      </c>
      <c r="H521" s="57">
        <v>1944</v>
      </c>
      <c r="I521" s="57">
        <v>1669</v>
      </c>
      <c r="J521" s="57">
        <v>1475</v>
      </c>
      <c r="K521" s="57" t="s">
        <v>346</v>
      </c>
      <c r="L521" s="57" t="s">
        <v>346</v>
      </c>
      <c r="M521" s="57">
        <v>735</v>
      </c>
      <c r="N521" s="57">
        <v>20733</v>
      </c>
      <c r="O521" s="57">
        <v>785</v>
      </c>
      <c r="P521" s="57" t="s">
        <v>346</v>
      </c>
      <c r="Q521" s="57" t="s">
        <v>346</v>
      </c>
      <c r="R521" s="57">
        <v>1475</v>
      </c>
      <c r="Y521" s="68">
        <f t="shared" si="67"/>
        <v>1468.25</v>
      </c>
      <c r="Z521" s="72">
        <f t="shared" si="64"/>
        <v>1.153079840324064E-3</v>
      </c>
      <c r="AA521" s="71">
        <f t="shared" si="68"/>
        <v>3.6363081863891155E-3</v>
      </c>
      <c r="AB521" s="72">
        <f t="shared" si="69"/>
        <v>1.0570059716427957E-2</v>
      </c>
      <c r="AC521" s="68">
        <f t="shared" si="70"/>
        <v>138906.5</v>
      </c>
      <c r="AD521" s="72">
        <f t="shared" si="71"/>
        <v>0.10908924559167348</v>
      </c>
    </row>
    <row r="522" spans="1:30" x14ac:dyDescent="0.25">
      <c r="A522" s="60">
        <v>42158</v>
      </c>
      <c r="B522">
        <f t="shared" si="65"/>
        <v>2015</v>
      </c>
      <c r="C522">
        <f t="shared" si="66"/>
        <v>6</v>
      </c>
      <c r="D522" s="57" t="s">
        <v>346</v>
      </c>
      <c r="E522" s="57">
        <v>3271</v>
      </c>
      <c r="F522" s="57" t="s">
        <v>346</v>
      </c>
      <c r="G522" s="57">
        <v>176</v>
      </c>
      <c r="H522" s="57">
        <v>6876</v>
      </c>
      <c r="I522" s="57">
        <v>4945</v>
      </c>
      <c r="J522" s="57">
        <v>6300</v>
      </c>
      <c r="K522" s="57" t="s">
        <v>346</v>
      </c>
      <c r="L522" s="57" t="s">
        <v>346</v>
      </c>
      <c r="M522" s="57">
        <v>2643</v>
      </c>
      <c r="N522" s="57">
        <v>13159</v>
      </c>
      <c r="O522" s="57">
        <v>3462</v>
      </c>
      <c r="P522" s="57" t="s">
        <v>346</v>
      </c>
      <c r="Q522" s="57" t="s">
        <v>346</v>
      </c>
      <c r="R522" s="57">
        <v>6300</v>
      </c>
      <c r="Y522" s="68">
        <f t="shared" si="67"/>
        <v>5395.75</v>
      </c>
      <c r="Z522" s="72">
        <f t="shared" si="64"/>
        <v>4.2375144208605942E-3</v>
      </c>
      <c r="AA522" s="71">
        <f t="shared" si="68"/>
        <v>3.6363081863891155E-3</v>
      </c>
      <c r="AB522" s="72">
        <f t="shared" si="69"/>
        <v>3.8844474520630785E-2</v>
      </c>
      <c r="AC522" s="68">
        <f t="shared" si="70"/>
        <v>138906.5</v>
      </c>
      <c r="AD522" s="72">
        <f t="shared" si="71"/>
        <v>0.10908924559167348</v>
      </c>
    </row>
    <row r="523" spans="1:30" x14ac:dyDescent="0.25">
      <c r="A523" s="60">
        <v>42159</v>
      </c>
      <c r="B523">
        <f t="shared" si="65"/>
        <v>2015</v>
      </c>
      <c r="C523">
        <f t="shared" si="66"/>
        <v>6</v>
      </c>
      <c r="D523" s="57" t="s">
        <v>346</v>
      </c>
      <c r="E523" s="57">
        <v>3210</v>
      </c>
      <c r="F523" s="57" t="s">
        <v>346</v>
      </c>
      <c r="G523" s="57">
        <v>144</v>
      </c>
      <c r="H523" s="57">
        <v>6868</v>
      </c>
      <c r="I523" s="57">
        <v>4883</v>
      </c>
      <c r="J523" s="57">
        <v>5697</v>
      </c>
      <c r="K523" s="57" t="s">
        <v>346</v>
      </c>
      <c r="L523" s="57" t="s">
        <v>346</v>
      </c>
      <c r="M523" s="57">
        <v>2459</v>
      </c>
      <c r="N523" s="57">
        <v>12571</v>
      </c>
      <c r="O523" s="57">
        <v>3126</v>
      </c>
      <c r="P523" s="57" t="s">
        <v>346</v>
      </c>
      <c r="Q523" s="57" t="s">
        <v>346</v>
      </c>
      <c r="R523" s="57">
        <v>5697</v>
      </c>
      <c r="Y523" s="68">
        <f t="shared" si="67"/>
        <v>5143.5</v>
      </c>
      <c r="Z523" s="72">
        <f t="shared" si="64"/>
        <v>4.0394116524480319E-3</v>
      </c>
      <c r="AA523" s="71">
        <f t="shared" si="68"/>
        <v>3.6363081863891155E-3</v>
      </c>
      <c r="AB523" s="72">
        <f t="shared" si="69"/>
        <v>3.7028504785593185E-2</v>
      </c>
      <c r="AC523" s="68">
        <f t="shared" si="70"/>
        <v>138906.5</v>
      </c>
      <c r="AD523" s="72">
        <f t="shared" si="71"/>
        <v>0.10908924559167348</v>
      </c>
    </row>
    <row r="524" spans="1:30" x14ac:dyDescent="0.25">
      <c r="A524" s="60">
        <v>42160</v>
      </c>
      <c r="B524">
        <f t="shared" si="65"/>
        <v>2015</v>
      </c>
      <c r="C524">
        <f t="shared" si="66"/>
        <v>6</v>
      </c>
      <c r="D524" s="57" t="s">
        <v>346</v>
      </c>
      <c r="E524" s="57">
        <v>3075</v>
      </c>
      <c r="F524" s="57" t="s">
        <v>346</v>
      </c>
      <c r="G524" s="57">
        <v>136</v>
      </c>
      <c r="H524" s="57">
        <v>6010</v>
      </c>
      <c r="I524" s="57">
        <v>4432</v>
      </c>
      <c r="J524" s="57">
        <v>4976</v>
      </c>
      <c r="K524" s="57" t="s">
        <v>346</v>
      </c>
      <c r="L524" s="57" t="s">
        <v>346</v>
      </c>
      <c r="M524" s="57">
        <v>2334</v>
      </c>
      <c r="N524" s="57">
        <v>7575</v>
      </c>
      <c r="O524" s="57">
        <v>2648</v>
      </c>
      <c r="P524" s="57" t="s">
        <v>346</v>
      </c>
      <c r="Q524" s="57" t="s">
        <v>346</v>
      </c>
      <c r="R524" s="57">
        <v>4976</v>
      </c>
      <c r="Y524" s="68">
        <f t="shared" si="67"/>
        <v>4516.5</v>
      </c>
      <c r="Z524" s="72">
        <f t="shared" si="64"/>
        <v>3.5470015997436642E-3</v>
      </c>
      <c r="AA524" s="71">
        <f t="shared" si="68"/>
        <v>3.6363081863891155E-3</v>
      </c>
      <c r="AB524" s="72">
        <f t="shared" si="69"/>
        <v>3.2514677138938783E-2</v>
      </c>
      <c r="AC524" s="68">
        <f t="shared" si="70"/>
        <v>138906.5</v>
      </c>
      <c r="AD524" s="72">
        <f t="shared" si="71"/>
        <v>0.10908924559167348</v>
      </c>
    </row>
    <row r="525" spans="1:30" x14ac:dyDescent="0.25">
      <c r="A525" s="60">
        <v>42161</v>
      </c>
      <c r="B525">
        <f t="shared" si="65"/>
        <v>2015</v>
      </c>
      <c r="C525">
        <f t="shared" si="66"/>
        <v>6</v>
      </c>
      <c r="D525" s="57" t="s">
        <v>346</v>
      </c>
      <c r="E525" s="57">
        <v>2448</v>
      </c>
      <c r="F525" s="57" t="s">
        <v>346</v>
      </c>
      <c r="G525" s="57">
        <v>209</v>
      </c>
      <c r="H525" s="57">
        <v>5192</v>
      </c>
      <c r="I525" s="57">
        <v>3445</v>
      </c>
      <c r="J525" s="57">
        <v>3702</v>
      </c>
      <c r="K525" s="57" t="s">
        <v>346</v>
      </c>
      <c r="L525" s="57" t="s">
        <v>346</v>
      </c>
      <c r="M525" s="57">
        <v>3138</v>
      </c>
      <c r="N525" s="57">
        <v>11962</v>
      </c>
      <c r="O525" s="57">
        <v>2497</v>
      </c>
      <c r="P525" s="57" t="s">
        <v>346</v>
      </c>
      <c r="Q525" s="57" t="s">
        <v>346</v>
      </c>
      <c r="R525" s="57">
        <v>3702</v>
      </c>
      <c r="Y525" s="68">
        <f t="shared" si="67"/>
        <v>3709</v>
      </c>
      <c r="Z525" s="72">
        <f t="shared" si="64"/>
        <v>2.9128371379274326E-3</v>
      </c>
      <c r="AA525" s="71">
        <f t="shared" si="68"/>
        <v>3.6363081863891155E-3</v>
      </c>
      <c r="AB525" s="72">
        <f t="shared" si="69"/>
        <v>2.6701414260671748E-2</v>
      </c>
      <c r="AC525" s="68">
        <f t="shared" si="70"/>
        <v>138906.5</v>
      </c>
      <c r="AD525" s="72">
        <f t="shared" si="71"/>
        <v>0.10908924559167348</v>
      </c>
    </row>
    <row r="526" spans="1:30" x14ac:dyDescent="0.25">
      <c r="A526" s="60">
        <v>42162</v>
      </c>
      <c r="B526">
        <f t="shared" si="65"/>
        <v>2015</v>
      </c>
      <c r="C526">
        <f t="shared" si="66"/>
        <v>6</v>
      </c>
      <c r="D526" s="57" t="s">
        <v>346</v>
      </c>
      <c r="E526" s="57">
        <v>2993</v>
      </c>
      <c r="F526" s="57" t="s">
        <v>346</v>
      </c>
      <c r="G526" s="57">
        <v>212</v>
      </c>
      <c r="H526" s="57">
        <v>6333</v>
      </c>
      <c r="I526" s="57">
        <v>4449</v>
      </c>
      <c r="J526" s="57">
        <v>5140</v>
      </c>
      <c r="K526" s="57" t="s">
        <v>346</v>
      </c>
      <c r="L526" s="57" t="s">
        <v>346</v>
      </c>
      <c r="M526" s="57">
        <v>4399</v>
      </c>
      <c r="N526" s="57">
        <v>9219</v>
      </c>
      <c r="O526" s="57">
        <v>3588</v>
      </c>
      <c r="P526" s="57" t="s">
        <v>346</v>
      </c>
      <c r="Q526" s="57" t="s">
        <v>346</v>
      </c>
      <c r="R526" s="57">
        <v>5140</v>
      </c>
      <c r="Y526" s="68">
        <f t="shared" si="67"/>
        <v>4877.5</v>
      </c>
      <c r="Z526" s="72">
        <f t="shared" si="64"/>
        <v>3.8305104179673908E-3</v>
      </c>
      <c r="AA526" s="71">
        <f t="shared" si="68"/>
        <v>3.6363081863891155E-3</v>
      </c>
      <c r="AB526" s="72">
        <f t="shared" si="69"/>
        <v>3.5113547602164043E-2</v>
      </c>
      <c r="AC526" s="68">
        <f t="shared" si="70"/>
        <v>138906.5</v>
      </c>
      <c r="AD526" s="72">
        <f t="shared" si="71"/>
        <v>0.10908924559167348</v>
      </c>
    </row>
    <row r="527" spans="1:30" x14ac:dyDescent="0.25">
      <c r="A527" s="60">
        <v>42163</v>
      </c>
      <c r="B527">
        <f t="shared" si="65"/>
        <v>2015</v>
      </c>
      <c r="C527">
        <f t="shared" si="66"/>
        <v>6</v>
      </c>
      <c r="D527" s="57" t="s">
        <v>346</v>
      </c>
      <c r="E527" s="57">
        <v>3284</v>
      </c>
      <c r="F527" s="57" t="s">
        <v>346</v>
      </c>
      <c r="G527" s="57">
        <v>154</v>
      </c>
      <c r="H527" s="57">
        <v>6747</v>
      </c>
      <c r="I527" s="57">
        <v>4756</v>
      </c>
      <c r="J527" s="57">
        <v>5595</v>
      </c>
      <c r="K527" s="57" t="s">
        <v>346</v>
      </c>
      <c r="L527" s="57" t="s">
        <v>346</v>
      </c>
      <c r="M527" s="57">
        <v>2554</v>
      </c>
      <c r="N527" s="57">
        <v>5337</v>
      </c>
      <c r="O527" s="57">
        <v>3175</v>
      </c>
      <c r="P527" s="57" t="s">
        <v>346</v>
      </c>
      <c r="Q527" s="57" t="s">
        <v>346</v>
      </c>
      <c r="R527" s="57">
        <v>5595</v>
      </c>
      <c r="Y527" s="68">
        <f t="shared" si="67"/>
        <v>5068.25</v>
      </c>
      <c r="Z527" s="72">
        <f t="shared" si="64"/>
        <v>3.9803145926936402E-3</v>
      </c>
      <c r="AA527" s="71">
        <f t="shared" si="68"/>
        <v>3.6363081863891155E-3</v>
      </c>
      <c r="AB527" s="72">
        <f t="shared" si="69"/>
        <v>3.6486773477123098E-2</v>
      </c>
      <c r="AC527" s="68">
        <f t="shared" si="70"/>
        <v>138906.5</v>
      </c>
      <c r="AD527" s="72">
        <f t="shared" si="71"/>
        <v>0.10908924559167348</v>
      </c>
    </row>
    <row r="528" spans="1:30" x14ac:dyDescent="0.25">
      <c r="A528" s="60">
        <v>42164</v>
      </c>
      <c r="B528">
        <f t="shared" si="65"/>
        <v>2015</v>
      </c>
      <c r="C528">
        <f t="shared" si="66"/>
        <v>6</v>
      </c>
      <c r="D528" s="57" t="s">
        <v>346</v>
      </c>
      <c r="E528" s="57">
        <v>3153</v>
      </c>
      <c r="F528" s="57" t="s">
        <v>346</v>
      </c>
      <c r="G528" s="57">
        <v>164</v>
      </c>
      <c r="H528" s="57">
        <v>6404</v>
      </c>
      <c r="I528" s="57">
        <v>4290</v>
      </c>
      <c r="J528" s="57">
        <v>5130</v>
      </c>
      <c r="K528" s="57" t="s">
        <v>346</v>
      </c>
      <c r="L528" s="57" t="s">
        <v>346</v>
      </c>
      <c r="M528" s="57">
        <v>2297</v>
      </c>
      <c r="N528" s="57">
        <v>2367</v>
      </c>
      <c r="O528" s="57">
        <v>2588</v>
      </c>
      <c r="P528" s="57" t="s">
        <v>346</v>
      </c>
      <c r="Q528" s="57" t="s">
        <v>346</v>
      </c>
      <c r="R528" s="57">
        <v>5130</v>
      </c>
      <c r="Y528" s="68">
        <f t="shared" si="67"/>
        <v>4603</v>
      </c>
      <c r="Z528" s="72">
        <f t="shared" si="64"/>
        <v>3.6149337680992108E-3</v>
      </c>
      <c r="AA528" s="71">
        <f t="shared" si="68"/>
        <v>3.6363081863891155E-3</v>
      </c>
      <c r="AB528" s="72">
        <f t="shared" si="69"/>
        <v>3.3137398177911039E-2</v>
      </c>
      <c r="AC528" s="68">
        <f t="shared" si="70"/>
        <v>138906.5</v>
      </c>
      <c r="AD528" s="72">
        <f t="shared" si="71"/>
        <v>0.10908924559167348</v>
      </c>
    </row>
    <row r="529" spans="1:30" x14ac:dyDescent="0.25">
      <c r="A529" s="60">
        <v>42165</v>
      </c>
      <c r="B529">
        <f t="shared" si="65"/>
        <v>2015</v>
      </c>
      <c r="C529">
        <f t="shared" si="66"/>
        <v>6</v>
      </c>
      <c r="D529" s="57" t="s">
        <v>346</v>
      </c>
      <c r="E529" s="57">
        <v>4018</v>
      </c>
      <c r="F529" s="57" t="s">
        <v>346</v>
      </c>
      <c r="G529" s="57">
        <v>178</v>
      </c>
      <c r="H529" s="57">
        <v>9118</v>
      </c>
      <c r="I529" s="57">
        <v>6189</v>
      </c>
      <c r="J529" s="57">
        <v>7669</v>
      </c>
      <c r="K529" s="57" t="s">
        <v>346</v>
      </c>
      <c r="L529" s="57" t="s">
        <v>346</v>
      </c>
      <c r="M529" s="57">
        <v>3320</v>
      </c>
      <c r="N529" s="57">
        <v>2300</v>
      </c>
      <c r="O529" s="57">
        <v>4163</v>
      </c>
      <c r="P529" s="57" t="s">
        <v>346</v>
      </c>
      <c r="Q529" s="57" t="s">
        <v>346</v>
      </c>
      <c r="R529" s="57">
        <v>7669</v>
      </c>
      <c r="Y529" s="68">
        <f t="shared" si="67"/>
        <v>6784.75</v>
      </c>
      <c r="Z529" s="72">
        <f t="shared" si="64"/>
        <v>5.3283558294831895E-3</v>
      </c>
      <c r="AA529" s="71">
        <f t="shared" si="68"/>
        <v>3.6363081863891155E-3</v>
      </c>
      <c r="AB529" s="72">
        <f t="shared" si="69"/>
        <v>4.8844006579965661E-2</v>
      </c>
      <c r="AC529" s="68">
        <f t="shared" si="70"/>
        <v>138906.5</v>
      </c>
      <c r="AD529" s="72">
        <f t="shared" si="71"/>
        <v>0.10908924559167348</v>
      </c>
    </row>
    <row r="530" spans="1:30" x14ac:dyDescent="0.25">
      <c r="A530" s="60">
        <v>42166</v>
      </c>
      <c r="B530">
        <f t="shared" si="65"/>
        <v>2015</v>
      </c>
      <c r="C530">
        <f t="shared" si="66"/>
        <v>6</v>
      </c>
      <c r="D530" s="57" t="s">
        <v>346</v>
      </c>
      <c r="E530" s="57">
        <v>3427</v>
      </c>
      <c r="F530" s="57" t="s">
        <v>346</v>
      </c>
      <c r="G530" s="57">
        <v>161</v>
      </c>
      <c r="H530" s="57">
        <v>7757</v>
      </c>
      <c r="I530" s="57">
        <v>5490</v>
      </c>
      <c r="J530" s="57">
        <v>6233</v>
      </c>
      <c r="K530" s="57" t="s">
        <v>346</v>
      </c>
      <c r="L530" s="57" t="s">
        <v>346</v>
      </c>
      <c r="M530" s="57">
        <v>3006</v>
      </c>
      <c r="N530" s="57">
        <v>1008</v>
      </c>
      <c r="O530" s="57">
        <v>3373</v>
      </c>
      <c r="P530" s="57" t="s">
        <v>346</v>
      </c>
      <c r="Q530" s="57" t="s">
        <v>346</v>
      </c>
      <c r="R530" s="57">
        <v>6233</v>
      </c>
      <c r="Y530" s="68">
        <f t="shared" si="67"/>
        <v>5713.25</v>
      </c>
      <c r="Z530" s="72">
        <f t="shared" si="64"/>
        <v>4.4868608191598559E-3</v>
      </c>
      <c r="AA530" s="71">
        <f t="shared" si="68"/>
        <v>3.6363081863891155E-3</v>
      </c>
      <c r="AB530" s="72">
        <f t="shared" si="69"/>
        <v>4.1130184692580979E-2</v>
      </c>
      <c r="AC530" s="68">
        <f t="shared" si="70"/>
        <v>138906.5</v>
      </c>
      <c r="AD530" s="72">
        <f t="shared" si="71"/>
        <v>0.10908924559167348</v>
      </c>
    </row>
    <row r="531" spans="1:30" x14ac:dyDescent="0.25">
      <c r="A531" s="60">
        <v>42167</v>
      </c>
      <c r="B531">
        <f t="shared" si="65"/>
        <v>2015</v>
      </c>
      <c r="C531">
        <f t="shared" si="66"/>
        <v>6</v>
      </c>
      <c r="D531" s="57" t="s">
        <v>346</v>
      </c>
      <c r="E531" s="57">
        <v>3476</v>
      </c>
      <c r="F531" s="57" t="s">
        <v>346</v>
      </c>
      <c r="G531" s="57">
        <v>160</v>
      </c>
      <c r="H531" s="57">
        <v>7286</v>
      </c>
      <c r="I531" s="57">
        <v>5206</v>
      </c>
      <c r="J531" s="57">
        <v>5823</v>
      </c>
      <c r="K531" s="57" t="s">
        <v>346</v>
      </c>
      <c r="L531" s="57" t="s">
        <v>346</v>
      </c>
      <c r="M531" s="57">
        <v>3099</v>
      </c>
      <c r="N531" s="57">
        <v>745</v>
      </c>
      <c r="O531" s="57">
        <v>3272</v>
      </c>
      <c r="P531" s="57" t="s">
        <v>346</v>
      </c>
      <c r="Q531" s="57" t="s">
        <v>346</v>
      </c>
      <c r="R531" s="57">
        <v>5823</v>
      </c>
      <c r="Y531" s="68">
        <f t="shared" si="67"/>
        <v>5396.75</v>
      </c>
      <c r="Z531" s="72">
        <f t="shared" si="64"/>
        <v>4.2382997638473639E-3</v>
      </c>
      <c r="AA531" s="71">
        <f t="shared" si="68"/>
        <v>3.6363081863891155E-3</v>
      </c>
      <c r="AB531" s="72">
        <f t="shared" si="69"/>
        <v>3.8851673607786533E-2</v>
      </c>
      <c r="AC531" s="68">
        <f t="shared" si="70"/>
        <v>138906.5</v>
      </c>
      <c r="AD531" s="72">
        <f t="shared" si="71"/>
        <v>0.10908924559167348</v>
      </c>
    </row>
    <row r="532" spans="1:30" x14ac:dyDescent="0.25">
      <c r="A532" s="60">
        <v>42168</v>
      </c>
      <c r="B532">
        <f t="shared" si="65"/>
        <v>2015</v>
      </c>
      <c r="C532">
        <f t="shared" si="66"/>
        <v>6</v>
      </c>
      <c r="D532" s="57" t="s">
        <v>346</v>
      </c>
      <c r="E532" s="57">
        <v>2701</v>
      </c>
      <c r="F532" s="57" t="s">
        <v>346</v>
      </c>
      <c r="G532" s="57">
        <v>215</v>
      </c>
      <c r="H532" s="57">
        <v>6084</v>
      </c>
      <c r="I532" s="57">
        <v>4392</v>
      </c>
      <c r="J532" s="57">
        <v>4303</v>
      </c>
      <c r="K532" s="57" t="s">
        <v>346</v>
      </c>
      <c r="L532" s="57" t="s">
        <v>346</v>
      </c>
      <c r="M532" s="57">
        <v>4189</v>
      </c>
      <c r="N532" s="57">
        <v>1307</v>
      </c>
      <c r="O532" s="57">
        <v>3117</v>
      </c>
      <c r="P532" s="57" t="s">
        <v>346</v>
      </c>
      <c r="Q532" s="57" t="s">
        <v>346</v>
      </c>
      <c r="R532" s="57">
        <v>4303</v>
      </c>
      <c r="Y532" s="68">
        <f t="shared" si="67"/>
        <v>4474</v>
      </c>
      <c r="Z532" s="72">
        <f t="shared" si="64"/>
        <v>3.5136245228059677E-3</v>
      </c>
      <c r="AA532" s="71">
        <f t="shared" si="68"/>
        <v>3.6363081863891155E-3</v>
      </c>
      <c r="AB532" s="72">
        <f t="shared" si="69"/>
        <v>3.2208715934819464E-2</v>
      </c>
      <c r="AC532" s="68">
        <f t="shared" si="70"/>
        <v>138906.5</v>
      </c>
      <c r="AD532" s="72">
        <f t="shared" si="71"/>
        <v>0.10908924559167348</v>
      </c>
    </row>
    <row r="533" spans="1:30" x14ac:dyDescent="0.25">
      <c r="A533" s="60">
        <v>42169</v>
      </c>
      <c r="B533">
        <f t="shared" si="65"/>
        <v>2015</v>
      </c>
      <c r="C533">
        <f t="shared" si="66"/>
        <v>6</v>
      </c>
      <c r="D533" s="57" t="s">
        <v>346</v>
      </c>
      <c r="E533" s="57">
        <v>2717</v>
      </c>
      <c r="F533" s="57" t="s">
        <v>346</v>
      </c>
      <c r="G533" s="57">
        <v>185</v>
      </c>
      <c r="H533" s="57">
        <v>5632</v>
      </c>
      <c r="I533" s="57">
        <v>3884</v>
      </c>
      <c r="J533" s="57">
        <v>4304</v>
      </c>
      <c r="K533" s="57" t="s">
        <v>346</v>
      </c>
      <c r="L533" s="57" t="s">
        <v>346</v>
      </c>
      <c r="M533" s="57">
        <v>4159</v>
      </c>
      <c r="N533" s="57">
        <v>941</v>
      </c>
      <c r="O533" s="57">
        <v>3124</v>
      </c>
      <c r="P533" s="57" t="s">
        <v>346</v>
      </c>
      <c r="Q533" s="57" t="s">
        <v>346</v>
      </c>
      <c r="R533" s="57">
        <v>4304</v>
      </c>
      <c r="Y533" s="68">
        <f t="shared" si="67"/>
        <v>4236</v>
      </c>
      <c r="Z533" s="72">
        <f t="shared" si="64"/>
        <v>3.3267128919548679E-3</v>
      </c>
      <c r="AA533" s="71">
        <f t="shared" si="68"/>
        <v>3.6363081863891155E-3</v>
      </c>
      <c r="AB533" s="72">
        <f t="shared" si="69"/>
        <v>3.0495333191751284E-2</v>
      </c>
      <c r="AC533" s="68">
        <f t="shared" si="70"/>
        <v>138906.5</v>
      </c>
      <c r="AD533" s="72">
        <f t="shared" si="71"/>
        <v>0.10908924559167348</v>
      </c>
    </row>
    <row r="534" spans="1:30" x14ac:dyDescent="0.25">
      <c r="A534" s="60">
        <v>42170</v>
      </c>
      <c r="B534">
        <f t="shared" si="65"/>
        <v>2015</v>
      </c>
      <c r="C534">
        <f t="shared" si="66"/>
        <v>6</v>
      </c>
      <c r="D534" s="57" t="s">
        <v>346</v>
      </c>
      <c r="E534" s="57">
        <v>2125</v>
      </c>
      <c r="F534" s="57" t="s">
        <v>346</v>
      </c>
      <c r="G534" s="57">
        <v>91</v>
      </c>
      <c r="H534" s="57">
        <v>3834</v>
      </c>
      <c r="I534" s="57">
        <v>2749</v>
      </c>
      <c r="J534" s="57">
        <v>2870</v>
      </c>
      <c r="K534" s="57" t="s">
        <v>346</v>
      </c>
      <c r="L534" s="57" t="s">
        <v>346</v>
      </c>
      <c r="M534" s="57">
        <v>1435</v>
      </c>
      <c r="N534" s="57">
        <v>831</v>
      </c>
      <c r="O534" s="57">
        <v>1645</v>
      </c>
      <c r="P534" s="57" t="s">
        <v>346</v>
      </c>
      <c r="Q534" s="57" t="s">
        <v>346</v>
      </c>
      <c r="R534" s="57">
        <v>2870</v>
      </c>
      <c r="Y534" s="68">
        <f t="shared" si="67"/>
        <v>2774.5</v>
      </c>
      <c r="Z534" s="72">
        <f t="shared" si="64"/>
        <v>2.178934116791497E-3</v>
      </c>
      <c r="AA534" s="71">
        <f t="shared" si="68"/>
        <v>3.6363081863891155E-3</v>
      </c>
      <c r="AB534" s="72">
        <f t="shared" si="69"/>
        <v>1.9973867313624633E-2</v>
      </c>
      <c r="AC534" s="68">
        <f t="shared" si="70"/>
        <v>138906.5</v>
      </c>
      <c r="AD534" s="72">
        <f t="shared" si="71"/>
        <v>0.10908924559167348</v>
      </c>
    </row>
    <row r="535" spans="1:30" x14ac:dyDescent="0.25">
      <c r="A535" s="60">
        <v>42171</v>
      </c>
      <c r="B535">
        <f t="shared" si="65"/>
        <v>2015</v>
      </c>
      <c r="C535">
        <f t="shared" si="66"/>
        <v>6</v>
      </c>
      <c r="D535" s="57" t="s">
        <v>346</v>
      </c>
      <c r="E535" s="57">
        <v>2840</v>
      </c>
      <c r="F535" s="57" t="s">
        <v>346</v>
      </c>
      <c r="G535" s="57">
        <v>154</v>
      </c>
      <c r="H535" s="57">
        <v>5618</v>
      </c>
      <c r="I535" s="57">
        <v>4119</v>
      </c>
      <c r="J535" s="57">
        <v>4416</v>
      </c>
      <c r="K535" s="57" t="s">
        <v>346</v>
      </c>
      <c r="L535" s="57" t="s">
        <v>346</v>
      </c>
      <c r="M535" s="57">
        <v>2016</v>
      </c>
      <c r="N535" s="57">
        <v>1322</v>
      </c>
      <c r="O535" s="57">
        <v>2561</v>
      </c>
      <c r="P535" s="57" t="s">
        <v>346</v>
      </c>
      <c r="Q535" s="57" t="s">
        <v>346</v>
      </c>
      <c r="R535" s="57">
        <v>4416</v>
      </c>
      <c r="Y535" s="68">
        <f t="shared" si="67"/>
        <v>4178.5</v>
      </c>
      <c r="Z535" s="72">
        <f t="shared" si="64"/>
        <v>3.2815556702156315E-3</v>
      </c>
      <c r="AA535" s="71">
        <f t="shared" si="68"/>
        <v>3.6363081863891155E-3</v>
      </c>
      <c r="AB535" s="72">
        <f t="shared" si="69"/>
        <v>3.0081385680295739E-2</v>
      </c>
      <c r="AC535" s="68">
        <f t="shared" si="70"/>
        <v>138906.5</v>
      </c>
      <c r="AD535" s="72">
        <f t="shared" si="71"/>
        <v>0.10908924559167348</v>
      </c>
    </row>
    <row r="536" spans="1:30" x14ac:dyDescent="0.25">
      <c r="A536" s="60">
        <v>42172</v>
      </c>
      <c r="B536">
        <f t="shared" si="65"/>
        <v>2015</v>
      </c>
      <c r="C536">
        <f t="shared" si="66"/>
        <v>6</v>
      </c>
      <c r="D536" s="57" t="s">
        <v>346</v>
      </c>
      <c r="E536" s="57">
        <v>3856</v>
      </c>
      <c r="F536" s="57" t="s">
        <v>346</v>
      </c>
      <c r="G536" s="57">
        <v>208</v>
      </c>
      <c r="H536" s="57">
        <v>8484</v>
      </c>
      <c r="I536" s="57">
        <v>5902</v>
      </c>
      <c r="J536" s="57">
        <v>7382</v>
      </c>
      <c r="K536" s="57" t="s">
        <v>346</v>
      </c>
      <c r="L536" s="57" t="s">
        <v>346</v>
      </c>
      <c r="M536" s="57">
        <v>2917</v>
      </c>
      <c r="N536" s="57">
        <v>1183</v>
      </c>
      <c r="O536" s="57">
        <v>4080</v>
      </c>
      <c r="P536" s="57" t="s">
        <v>346</v>
      </c>
      <c r="Q536" s="57" t="s">
        <v>346</v>
      </c>
      <c r="R536" s="57">
        <v>7382</v>
      </c>
      <c r="Y536" s="68">
        <f t="shared" si="67"/>
        <v>6462</v>
      </c>
      <c r="Z536" s="72">
        <f t="shared" si="64"/>
        <v>5.074886380503389E-3</v>
      </c>
      <c r="AA536" s="71">
        <f t="shared" si="68"/>
        <v>3.6363081863891155E-3</v>
      </c>
      <c r="AB536" s="72">
        <f t="shared" si="69"/>
        <v>4.6520501200447782E-2</v>
      </c>
      <c r="AC536" s="68">
        <f t="shared" si="70"/>
        <v>138906.5</v>
      </c>
      <c r="AD536" s="72">
        <f t="shared" si="71"/>
        <v>0.10908924559167348</v>
      </c>
    </row>
    <row r="537" spans="1:30" x14ac:dyDescent="0.25">
      <c r="A537" s="60">
        <v>42173</v>
      </c>
      <c r="B537">
        <f t="shared" si="65"/>
        <v>2015</v>
      </c>
      <c r="C537">
        <f t="shared" si="66"/>
        <v>6</v>
      </c>
      <c r="D537" s="57" t="s">
        <v>346</v>
      </c>
      <c r="E537" s="57">
        <v>3290</v>
      </c>
      <c r="F537" s="57" t="s">
        <v>346</v>
      </c>
      <c r="G537" s="57">
        <v>168</v>
      </c>
      <c r="H537" s="57">
        <v>6841</v>
      </c>
      <c r="I537" s="57">
        <v>5025</v>
      </c>
      <c r="J537" s="57">
        <v>5353</v>
      </c>
      <c r="K537" s="57" t="s">
        <v>346</v>
      </c>
      <c r="L537" s="57" t="s">
        <v>346</v>
      </c>
      <c r="M537" s="57">
        <v>2324</v>
      </c>
      <c r="N537" s="57">
        <v>809</v>
      </c>
      <c r="O537" s="57">
        <v>2870</v>
      </c>
      <c r="P537" s="57" t="s">
        <v>346</v>
      </c>
      <c r="Q537" s="57" t="s">
        <v>346</v>
      </c>
      <c r="R537" s="57">
        <v>5353</v>
      </c>
      <c r="Y537" s="68">
        <f t="shared" si="67"/>
        <v>5022.25</v>
      </c>
      <c r="Z537" s="72">
        <f t="shared" si="64"/>
        <v>3.9441888153022514E-3</v>
      </c>
      <c r="AA537" s="71">
        <f t="shared" si="68"/>
        <v>3.6363081863891155E-3</v>
      </c>
      <c r="AB537" s="72">
        <f t="shared" si="69"/>
        <v>3.615561546795866E-2</v>
      </c>
      <c r="AC537" s="68">
        <f t="shared" si="70"/>
        <v>138906.5</v>
      </c>
      <c r="AD537" s="72">
        <f t="shared" si="71"/>
        <v>0.10908924559167348</v>
      </c>
    </row>
    <row r="538" spans="1:30" x14ac:dyDescent="0.25">
      <c r="A538" s="60">
        <v>42174</v>
      </c>
      <c r="B538">
        <f t="shared" si="65"/>
        <v>2015</v>
      </c>
      <c r="C538">
        <f t="shared" si="66"/>
        <v>6</v>
      </c>
      <c r="D538" s="57" t="s">
        <v>346</v>
      </c>
      <c r="E538" s="57">
        <v>3467</v>
      </c>
      <c r="F538" s="57" t="s">
        <v>346</v>
      </c>
      <c r="G538" s="57">
        <v>186</v>
      </c>
      <c r="H538" s="57">
        <v>6997</v>
      </c>
      <c r="I538" s="57">
        <v>5113</v>
      </c>
      <c r="J538" s="57">
        <v>5617</v>
      </c>
      <c r="K538" s="57" t="s">
        <v>346</v>
      </c>
      <c r="L538" s="57" t="s">
        <v>346</v>
      </c>
      <c r="M538" s="57">
        <v>2770</v>
      </c>
      <c r="N538" s="57">
        <v>1344</v>
      </c>
      <c r="O538" s="57">
        <v>3369</v>
      </c>
      <c r="P538" s="57" t="s">
        <v>346</v>
      </c>
      <c r="Q538" s="57" t="s">
        <v>346</v>
      </c>
      <c r="R538" s="57">
        <v>5617</v>
      </c>
      <c r="Y538" s="68">
        <f t="shared" si="67"/>
        <v>5274</v>
      </c>
      <c r="Z538" s="72">
        <f t="shared" si="64"/>
        <v>4.1418989122214292E-3</v>
      </c>
      <c r="AA538" s="71">
        <f t="shared" si="68"/>
        <v>3.6363081863891155E-3</v>
      </c>
      <c r="AB538" s="72">
        <f t="shared" si="69"/>
        <v>3.7967985659418384E-2</v>
      </c>
      <c r="AC538" s="68">
        <f t="shared" si="70"/>
        <v>138906.5</v>
      </c>
      <c r="AD538" s="72">
        <f t="shared" si="71"/>
        <v>0.10908924559167348</v>
      </c>
    </row>
    <row r="539" spans="1:30" x14ac:dyDescent="0.25">
      <c r="A539" s="60">
        <v>42175</v>
      </c>
      <c r="B539">
        <f t="shared" si="65"/>
        <v>2015</v>
      </c>
      <c r="C539">
        <f t="shared" si="66"/>
        <v>6</v>
      </c>
      <c r="D539" s="57" t="s">
        <v>346</v>
      </c>
      <c r="E539" s="57">
        <v>2183</v>
      </c>
      <c r="F539" s="57" t="s">
        <v>346</v>
      </c>
      <c r="G539" s="57">
        <v>170</v>
      </c>
      <c r="H539" s="57">
        <v>4184</v>
      </c>
      <c r="I539" s="57">
        <v>3538</v>
      </c>
      <c r="J539" s="57">
        <v>2960</v>
      </c>
      <c r="K539" s="57" t="s">
        <v>346</v>
      </c>
      <c r="L539" s="57" t="s">
        <v>346</v>
      </c>
      <c r="M539" s="57">
        <v>2337</v>
      </c>
      <c r="N539" s="57">
        <v>1282</v>
      </c>
      <c r="O539" s="57">
        <v>2157</v>
      </c>
      <c r="P539" s="57" t="s">
        <v>346</v>
      </c>
      <c r="Q539" s="57" t="s">
        <v>346</v>
      </c>
      <c r="R539" s="57">
        <v>2960</v>
      </c>
      <c r="Y539" s="68">
        <f t="shared" si="67"/>
        <v>3209.75</v>
      </c>
      <c r="Z539" s="72">
        <f t="shared" si="64"/>
        <v>2.5207546517828465E-3</v>
      </c>
      <c r="AA539" s="71">
        <f t="shared" si="68"/>
        <v>3.6363081863891155E-3</v>
      </c>
      <c r="AB539" s="72">
        <f t="shared" si="69"/>
        <v>2.3107269998164232E-2</v>
      </c>
      <c r="AC539" s="68">
        <f t="shared" si="70"/>
        <v>138906.5</v>
      </c>
      <c r="AD539" s="72">
        <f t="shared" si="71"/>
        <v>0.10908924559167348</v>
      </c>
    </row>
    <row r="540" spans="1:30" x14ac:dyDescent="0.25">
      <c r="A540" s="60">
        <v>42176</v>
      </c>
      <c r="B540">
        <f t="shared" si="65"/>
        <v>2015</v>
      </c>
      <c r="C540">
        <f t="shared" si="66"/>
        <v>6</v>
      </c>
      <c r="D540" s="57" t="s">
        <v>346</v>
      </c>
      <c r="E540" s="57">
        <v>2219</v>
      </c>
      <c r="F540" s="57" t="s">
        <v>346</v>
      </c>
      <c r="G540" s="57">
        <v>206</v>
      </c>
      <c r="H540" s="57">
        <v>4983</v>
      </c>
      <c r="I540" s="57">
        <v>2833</v>
      </c>
      <c r="J540" s="57">
        <v>3129</v>
      </c>
      <c r="K540" s="57" t="s">
        <v>346</v>
      </c>
      <c r="L540" s="57" t="s">
        <v>346</v>
      </c>
      <c r="M540" s="57">
        <v>2972</v>
      </c>
      <c r="N540" s="57">
        <v>1016</v>
      </c>
      <c r="O540" s="57">
        <v>2164</v>
      </c>
      <c r="P540" s="57" t="s">
        <v>346</v>
      </c>
      <c r="Q540" s="57" t="s">
        <v>346</v>
      </c>
      <c r="R540" s="57">
        <v>3129</v>
      </c>
      <c r="Y540" s="68">
        <f t="shared" si="67"/>
        <v>3277.25</v>
      </c>
      <c r="Z540" s="72">
        <f t="shared" si="64"/>
        <v>2.573765303389776E-3</v>
      </c>
      <c r="AA540" s="71">
        <f t="shared" si="68"/>
        <v>3.6363081863891155E-3</v>
      </c>
      <c r="AB540" s="72">
        <f t="shared" si="69"/>
        <v>2.3593208381177268E-2</v>
      </c>
      <c r="AC540" s="68">
        <f t="shared" si="70"/>
        <v>138906.5</v>
      </c>
      <c r="AD540" s="72">
        <f t="shared" si="71"/>
        <v>0.10908924559167348</v>
      </c>
    </row>
    <row r="541" spans="1:30" x14ac:dyDescent="0.25">
      <c r="A541" s="60">
        <v>42177</v>
      </c>
      <c r="B541">
        <f t="shared" si="65"/>
        <v>2015</v>
      </c>
      <c r="C541">
        <f t="shared" si="66"/>
        <v>6</v>
      </c>
      <c r="D541" s="57" t="s">
        <v>346</v>
      </c>
      <c r="E541" s="57">
        <v>3600</v>
      </c>
      <c r="F541" s="57" t="s">
        <v>346</v>
      </c>
      <c r="G541" s="57">
        <v>204</v>
      </c>
      <c r="H541" s="57">
        <v>7891</v>
      </c>
      <c r="I541" s="57">
        <v>6135</v>
      </c>
      <c r="J541" s="57">
        <v>6860</v>
      </c>
      <c r="K541" s="57" t="s">
        <v>346</v>
      </c>
      <c r="L541" s="57" t="s">
        <v>346</v>
      </c>
      <c r="M541" s="57">
        <v>3004</v>
      </c>
      <c r="N541" s="57">
        <v>955</v>
      </c>
      <c r="O541" s="57">
        <v>3934</v>
      </c>
      <c r="P541" s="57" t="s">
        <v>346</v>
      </c>
      <c r="Q541" s="57" t="s">
        <v>346</v>
      </c>
      <c r="R541" s="57">
        <v>6860</v>
      </c>
      <c r="Y541" s="68">
        <f t="shared" si="67"/>
        <v>6205</v>
      </c>
      <c r="Z541" s="72">
        <f t="shared" si="64"/>
        <v>4.8730532329036725E-3</v>
      </c>
      <c r="AA541" s="71">
        <f t="shared" si="68"/>
        <v>3.6363081863891155E-3</v>
      </c>
      <c r="AB541" s="72">
        <f t="shared" si="69"/>
        <v>4.467033580142038E-2</v>
      </c>
      <c r="AC541" s="68">
        <f t="shared" si="70"/>
        <v>138906.5</v>
      </c>
      <c r="AD541" s="72">
        <f t="shared" si="71"/>
        <v>0.10908924559167348</v>
      </c>
    </row>
    <row r="542" spans="1:30" x14ac:dyDescent="0.25">
      <c r="A542" s="60">
        <v>42178</v>
      </c>
      <c r="B542">
        <f t="shared" si="65"/>
        <v>2015</v>
      </c>
      <c r="C542">
        <f t="shared" si="66"/>
        <v>6</v>
      </c>
      <c r="D542" s="57" t="s">
        <v>346</v>
      </c>
      <c r="E542" s="57">
        <v>3037</v>
      </c>
      <c r="F542" s="57" t="s">
        <v>346</v>
      </c>
      <c r="G542" s="57">
        <v>143</v>
      </c>
      <c r="H542" s="57">
        <v>5993</v>
      </c>
      <c r="I542" s="57">
        <v>4604</v>
      </c>
      <c r="J542" s="57">
        <v>4674</v>
      </c>
      <c r="K542" s="57" t="s">
        <v>346</v>
      </c>
      <c r="L542" s="57" t="s">
        <v>346</v>
      </c>
      <c r="M542" s="57">
        <v>2155</v>
      </c>
      <c r="N542" s="57">
        <v>586</v>
      </c>
      <c r="O542" s="57">
        <v>2804</v>
      </c>
      <c r="P542" s="57" t="s">
        <v>346</v>
      </c>
      <c r="Q542" s="57" t="s">
        <v>346</v>
      </c>
      <c r="R542" s="57">
        <v>4674</v>
      </c>
      <c r="Y542" s="68">
        <f t="shared" si="67"/>
        <v>4518.75</v>
      </c>
      <c r="Z542" s="72">
        <f t="shared" si="64"/>
        <v>3.548768621463895E-3</v>
      </c>
      <c r="AA542" s="71">
        <f t="shared" si="68"/>
        <v>3.6363081863891155E-3</v>
      </c>
      <c r="AB542" s="72">
        <f t="shared" si="69"/>
        <v>3.2530875085039219E-2</v>
      </c>
      <c r="AC542" s="68">
        <f t="shared" si="70"/>
        <v>138906.5</v>
      </c>
      <c r="AD542" s="72">
        <f t="shared" si="71"/>
        <v>0.10908924559167348</v>
      </c>
    </row>
    <row r="543" spans="1:30" x14ac:dyDescent="0.25">
      <c r="A543" s="60">
        <v>42179</v>
      </c>
      <c r="B543">
        <f t="shared" si="65"/>
        <v>2015</v>
      </c>
      <c r="C543">
        <f t="shared" si="66"/>
        <v>6</v>
      </c>
      <c r="D543" s="57" t="s">
        <v>346</v>
      </c>
      <c r="E543" s="57">
        <v>3948</v>
      </c>
      <c r="F543" s="57" t="s">
        <v>346</v>
      </c>
      <c r="G543" s="57">
        <v>217</v>
      </c>
      <c r="H543" s="57">
        <v>8435</v>
      </c>
      <c r="I543" s="57">
        <v>5959</v>
      </c>
      <c r="J543" s="57">
        <v>7255</v>
      </c>
      <c r="K543" s="57" t="s">
        <v>346</v>
      </c>
      <c r="L543" s="57" t="s">
        <v>346</v>
      </c>
      <c r="M543" s="57">
        <v>3257</v>
      </c>
      <c r="N543" s="57">
        <v>783</v>
      </c>
      <c r="O543" s="57">
        <v>4082</v>
      </c>
      <c r="P543" s="57" t="s">
        <v>346</v>
      </c>
      <c r="Q543" s="57" t="s">
        <v>346</v>
      </c>
      <c r="R543" s="57">
        <v>7255</v>
      </c>
      <c r="Y543" s="68">
        <f t="shared" si="67"/>
        <v>6432.75</v>
      </c>
      <c r="Z543" s="72">
        <f t="shared" si="64"/>
        <v>5.0519150981403861E-3</v>
      </c>
      <c r="AA543" s="71">
        <f t="shared" si="68"/>
        <v>3.6363081863891155E-3</v>
      </c>
      <c r="AB543" s="72">
        <f t="shared" si="69"/>
        <v>4.6309927901142134E-2</v>
      </c>
      <c r="AC543" s="68">
        <f t="shared" si="70"/>
        <v>138906.5</v>
      </c>
      <c r="AD543" s="72">
        <f t="shared" si="71"/>
        <v>0.10908924559167348</v>
      </c>
    </row>
    <row r="544" spans="1:30" x14ac:dyDescent="0.25">
      <c r="A544" s="60">
        <v>42180</v>
      </c>
      <c r="B544">
        <f t="shared" si="65"/>
        <v>2015</v>
      </c>
      <c r="C544">
        <f t="shared" si="66"/>
        <v>6</v>
      </c>
      <c r="D544" s="57" t="s">
        <v>346</v>
      </c>
      <c r="E544" s="57">
        <v>3651</v>
      </c>
      <c r="F544" s="57" t="s">
        <v>346</v>
      </c>
      <c r="G544" s="57">
        <v>203</v>
      </c>
      <c r="H544" s="57">
        <v>8055</v>
      </c>
      <c r="I544" s="57">
        <v>5808</v>
      </c>
      <c r="J544" s="57">
        <v>6917</v>
      </c>
      <c r="K544" s="57" t="s">
        <v>346</v>
      </c>
      <c r="L544" s="57" t="s">
        <v>346</v>
      </c>
      <c r="M544" s="57">
        <v>2837</v>
      </c>
      <c r="N544" s="57">
        <v>808</v>
      </c>
      <c r="O544" s="57">
        <v>3599</v>
      </c>
      <c r="P544" s="57" t="s">
        <v>346</v>
      </c>
      <c r="Q544" s="57" t="s">
        <v>346</v>
      </c>
      <c r="R544" s="57">
        <v>6917</v>
      </c>
      <c r="Y544" s="68">
        <f t="shared" si="67"/>
        <v>6094.75</v>
      </c>
      <c r="Z544" s="72">
        <f t="shared" si="64"/>
        <v>4.7864691686123539E-3</v>
      </c>
      <c r="AA544" s="71">
        <f t="shared" si="68"/>
        <v>3.6363081863891155E-3</v>
      </c>
      <c r="AB544" s="72">
        <f t="shared" si="69"/>
        <v>4.387663644249909E-2</v>
      </c>
      <c r="AC544" s="68">
        <f t="shared" si="70"/>
        <v>138906.5</v>
      </c>
      <c r="AD544" s="72">
        <f t="shared" si="71"/>
        <v>0.10908924559167348</v>
      </c>
    </row>
    <row r="545" spans="1:30" x14ac:dyDescent="0.25">
      <c r="A545" s="60">
        <v>42181</v>
      </c>
      <c r="B545">
        <f t="shared" si="65"/>
        <v>2015</v>
      </c>
      <c r="C545">
        <f t="shared" si="66"/>
        <v>6</v>
      </c>
      <c r="D545" s="57" t="s">
        <v>346</v>
      </c>
      <c r="E545" s="57">
        <v>3564</v>
      </c>
      <c r="F545" s="57" t="s">
        <v>346</v>
      </c>
      <c r="G545" s="57">
        <v>175</v>
      </c>
      <c r="H545" s="57">
        <v>7407</v>
      </c>
      <c r="I545" s="57">
        <v>5018</v>
      </c>
      <c r="J545" s="57">
        <v>5773</v>
      </c>
      <c r="K545" s="57" t="s">
        <v>346</v>
      </c>
      <c r="L545" s="57" t="s">
        <v>346</v>
      </c>
      <c r="M545" s="57">
        <v>2793</v>
      </c>
      <c r="N545" s="57">
        <v>1334</v>
      </c>
      <c r="O545" s="57">
        <v>3371</v>
      </c>
      <c r="P545" s="57" t="s">
        <v>346</v>
      </c>
      <c r="Q545" s="57" t="s">
        <v>346</v>
      </c>
      <c r="R545" s="57">
        <v>5773</v>
      </c>
      <c r="Y545" s="68">
        <f t="shared" si="67"/>
        <v>5392.25</v>
      </c>
      <c r="Z545" s="72">
        <f t="shared" si="64"/>
        <v>4.2347657204069022E-3</v>
      </c>
      <c r="AA545" s="71">
        <f t="shared" si="68"/>
        <v>3.6363081863891155E-3</v>
      </c>
      <c r="AB545" s="72">
        <f t="shared" si="69"/>
        <v>3.8819277715585666E-2</v>
      </c>
      <c r="AC545" s="68">
        <f t="shared" si="70"/>
        <v>138906.5</v>
      </c>
      <c r="AD545" s="72">
        <f t="shared" si="71"/>
        <v>0.10908924559167348</v>
      </c>
    </row>
    <row r="546" spans="1:30" x14ac:dyDescent="0.25">
      <c r="A546" s="60">
        <v>42182</v>
      </c>
      <c r="B546">
        <f t="shared" si="65"/>
        <v>2015</v>
      </c>
      <c r="C546">
        <f t="shared" si="66"/>
        <v>6</v>
      </c>
      <c r="D546" s="57" t="s">
        <v>346</v>
      </c>
      <c r="E546" s="57">
        <v>1718</v>
      </c>
      <c r="F546" s="57" t="s">
        <v>346</v>
      </c>
      <c r="G546" s="57">
        <v>104</v>
      </c>
      <c r="H546" s="57">
        <v>3262</v>
      </c>
      <c r="I546" s="57">
        <v>2549</v>
      </c>
      <c r="J546" s="57">
        <v>2002</v>
      </c>
      <c r="K546" s="57" t="s">
        <v>346</v>
      </c>
      <c r="L546" s="57" t="s">
        <v>346</v>
      </c>
      <c r="M546" s="57">
        <v>1499</v>
      </c>
      <c r="N546" s="57">
        <v>1099</v>
      </c>
      <c r="O546" s="57">
        <v>1324</v>
      </c>
      <c r="P546" s="57" t="s">
        <v>346</v>
      </c>
      <c r="Q546" s="57" t="s">
        <v>346</v>
      </c>
      <c r="R546" s="57">
        <v>2002</v>
      </c>
      <c r="Y546" s="68">
        <f t="shared" si="67"/>
        <v>2284.25</v>
      </c>
      <c r="Z546" s="72">
        <f t="shared" si="64"/>
        <v>1.7939197175278346E-3</v>
      </c>
      <c r="AA546" s="71">
        <f t="shared" si="68"/>
        <v>3.6363081863891155E-3</v>
      </c>
      <c r="AB546" s="72">
        <f t="shared" si="69"/>
        <v>1.6444514835518856E-2</v>
      </c>
      <c r="AC546" s="68">
        <f t="shared" si="70"/>
        <v>138906.5</v>
      </c>
      <c r="AD546" s="72">
        <f t="shared" si="71"/>
        <v>0.10908924559167348</v>
      </c>
    </row>
    <row r="547" spans="1:30" x14ac:dyDescent="0.25">
      <c r="A547" s="60">
        <v>42183</v>
      </c>
      <c r="B547">
        <f t="shared" si="65"/>
        <v>2015</v>
      </c>
      <c r="C547">
        <f t="shared" si="66"/>
        <v>6</v>
      </c>
      <c r="D547" s="57" t="s">
        <v>346</v>
      </c>
      <c r="E547" s="57">
        <v>2014</v>
      </c>
      <c r="F547" s="57" t="s">
        <v>346</v>
      </c>
      <c r="G547" s="57">
        <v>135</v>
      </c>
      <c r="H547" s="57">
        <v>3691</v>
      </c>
      <c r="I547" s="57">
        <v>2027</v>
      </c>
      <c r="J547" s="57">
        <v>2590</v>
      </c>
      <c r="K547" s="57" t="s">
        <v>346</v>
      </c>
      <c r="L547" s="57" t="s">
        <v>346</v>
      </c>
      <c r="M547" s="57">
        <v>2144</v>
      </c>
      <c r="N547" s="57">
        <v>2019</v>
      </c>
      <c r="O547" s="57">
        <v>1507</v>
      </c>
      <c r="P547" s="57" t="s">
        <v>346</v>
      </c>
      <c r="Q547" s="57" t="s">
        <v>346</v>
      </c>
      <c r="R547" s="57">
        <v>2590</v>
      </c>
      <c r="Y547" s="68">
        <f t="shared" si="67"/>
        <v>2453.75</v>
      </c>
      <c r="Z547" s="72">
        <f t="shared" si="64"/>
        <v>1.9270353537852354E-3</v>
      </c>
      <c r="AA547" s="71">
        <f t="shared" si="68"/>
        <v>3.6363081863891155E-3</v>
      </c>
      <c r="AB547" s="72">
        <f t="shared" si="69"/>
        <v>1.7664760108418252E-2</v>
      </c>
      <c r="AC547" s="68">
        <f t="shared" si="70"/>
        <v>138906.5</v>
      </c>
      <c r="AD547" s="72">
        <f t="shared" si="71"/>
        <v>0.10908924559167348</v>
      </c>
    </row>
    <row r="548" spans="1:30" x14ac:dyDescent="0.25">
      <c r="A548" s="60">
        <v>42184</v>
      </c>
      <c r="B548">
        <f t="shared" si="65"/>
        <v>2015</v>
      </c>
      <c r="C548">
        <f t="shared" si="66"/>
        <v>6</v>
      </c>
      <c r="D548" s="57" t="s">
        <v>346</v>
      </c>
      <c r="E548" s="57">
        <v>3789</v>
      </c>
      <c r="F548" s="57" t="s">
        <v>346</v>
      </c>
      <c r="G548" s="57">
        <v>232</v>
      </c>
      <c r="H548" s="57">
        <v>8023</v>
      </c>
      <c r="I548" s="57">
        <v>5585</v>
      </c>
      <c r="J548" s="57">
        <v>6904</v>
      </c>
      <c r="K548" s="57" t="s">
        <v>346</v>
      </c>
      <c r="L548" s="57" t="s">
        <v>346</v>
      </c>
      <c r="M548" s="57">
        <v>3131</v>
      </c>
      <c r="N548" s="57">
        <v>1582</v>
      </c>
      <c r="O548" s="57">
        <v>4107</v>
      </c>
      <c r="P548" s="57" t="s">
        <v>346</v>
      </c>
      <c r="Q548" s="57" t="s">
        <v>346</v>
      </c>
      <c r="R548" s="57">
        <v>6904</v>
      </c>
      <c r="Y548" s="68">
        <f t="shared" si="67"/>
        <v>6154.75</v>
      </c>
      <c r="Z548" s="72">
        <f t="shared" si="64"/>
        <v>4.8335897478185138E-3</v>
      </c>
      <c r="AA548" s="71">
        <f t="shared" si="68"/>
        <v>3.6363081863891155E-3</v>
      </c>
      <c r="AB548" s="72">
        <f t="shared" si="69"/>
        <v>4.4308581671844011E-2</v>
      </c>
      <c r="AC548" s="68">
        <f t="shared" si="70"/>
        <v>138906.5</v>
      </c>
      <c r="AD548" s="72">
        <f t="shared" si="71"/>
        <v>0.10908924559167348</v>
      </c>
    </row>
    <row r="549" spans="1:30" x14ac:dyDescent="0.25">
      <c r="A549" s="60">
        <v>42185</v>
      </c>
      <c r="B549">
        <f t="shared" si="65"/>
        <v>2015</v>
      </c>
      <c r="C549">
        <f t="shared" si="66"/>
        <v>6</v>
      </c>
      <c r="D549" s="57" t="s">
        <v>346</v>
      </c>
      <c r="E549" s="57">
        <v>3810</v>
      </c>
      <c r="F549" s="57" t="s">
        <v>346</v>
      </c>
      <c r="G549" s="57">
        <v>204</v>
      </c>
      <c r="H549" s="57">
        <v>8384</v>
      </c>
      <c r="I549" s="57">
        <v>5915</v>
      </c>
      <c r="J549" s="57">
        <v>6980</v>
      </c>
      <c r="K549" s="57" t="s">
        <v>346</v>
      </c>
      <c r="L549" s="57" t="s">
        <v>346</v>
      </c>
      <c r="M549" s="57">
        <v>2956</v>
      </c>
      <c r="N549" s="57">
        <v>1260</v>
      </c>
      <c r="O549" s="57">
        <v>3845</v>
      </c>
      <c r="P549" s="57" t="s">
        <v>346</v>
      </c>
      <c r="Q549" s="57" t="s">
        <v>346</v>
      </c>
      <c r="R549" s="57">
        <v>6980</v>
      </c>
      <c r="Y549" s="68">
        <f t="shared" si="67"/>
        <v>6281</v>
      </c>
      <c r="Z549" s="72">
        <f t="shared" si="64"/>
        <v>4.9327392998981413E-3</v>
      </c>
      <c r="AA549" s="71">
        <f t="shared" si="68"/>
        <v>3.6363081863891155E-3</v>
      </c>
      <c r="AB549" s="72">
        <f t="shared" si="69"/>
        <v>4.5217466425257279E-2</v>
      </c>
      <c r="AC549" s="68">
        <f t="shared" si="70"/>
        <v>138906.5</v>
      </c>
      <c r="AD549" s="72">
        <f t="shared" si="71"/>
        <v>0.10908924559167348</v>
      </c>
    </row>
    <row r="550" spans="1:30" x14ac:dyDescent="0.25">
      <c r="A550" s="60">
        <v>42186</v>
      </c>
      <c r="B550">
        <f t="shared" si="65"/>
        <v>2015</v>
      </c>
      <c r="C550">
        <f t="shared" si="66"/>
        <v>7</v>
      </c>
      <c r="D550" s="57" t="s">
        <v>346</v>
      </c>
      <c r="E550" s="57">
        <v>3347</v>
      </c>
      <c r="F550" s="57" t="s">
        <v>346</v>
      </c>
      <c r="G550" s="57">
        <v>216</v>
      </c>
      <c r="H550" s="57">
        <v>7185</v>
      </c>
      <c r="I550" s="57">
        <v>4845</v>
      </c>
      <c r="J550" s="57">
        <v>5613</v>
      </c>
      <c r="K550" s="57" t="s">
        <v>346</v>
      </c>
      <c r="L550" s="57" t="s">
        <v>346</v>
      </c>
      <c r="M550" s="57">
        <v>2716</v>
      </c>
      <c r="N550" s="57">
        <v>933</v>
      </c>
      <c r="O550" s="57">
        <v>3150</v>
      </c>
      <c r="P550" s="57" t="s">
        <v>346</v>
      </c>
      <c r="Q550" s="57" t="s">
        <v>346</v>
      </c>
      <c r="R550" s="57">
        <v>5613</v>
      </c>
      <c r="Y550" s="68">
        <f t="shared" si="67"/>
        <v>5198.25</v>
      </c>
      <c r="Z550" s="72">
        <f t="shared" si="64"/>
        <v>4.0824091809736522E-3</v>
      </c>
      <c r="AA550" s="71">
        <f t="shared" si="68"/>
        <v>3.8897341459454551E-3</v>
      </c>
      <c r="AB550" s="72">
        <f t="shared" si="69"/>
        <v>3.3855943311281569E-2</v>
      </c>
      <c r="AC550" s="68">
        <f t="shared" si="70"/>
        <v>153540.25</v>
      </c>
      <c r="AD550" s="72">
        <f t="shared" si="71"/>
        <v>0.12058175852430911</v>
      </c>
    </row>
    <row r="551" spans="1:30" x14ac:dyDescent="0.25">
      <c r="A551" s="60">
        <v>42187</v>
      </c>
      <c r="B551">
        <f t="shared" si="65"/>
        <v>2015</v>
      </c>
      <c r="C551">
        <f t="shared" si="66"/>
        <v>7</v>
      </c>
      <c r="D551" s="57" t="s">
        <v>346</v>
      </c>
      <c r="E551" s="57">
        <v>3387</v>
      </c>
      <c r="F551" s="57" t="s">
        <v>346</v>
      </c>
      <c r="G551" s="57">
        <v>194</v>
      </c>
      <c r="H551" s="57">
        <v>7447</v>
      </c>
      <c r="I551" s="57">
        <v>5627</v>
      </c>
      <c r="J551" s="57">
        <v>6045</v>
      </c>
      <c r="K551" s="57" t="s">
        <v>346</v>
      </c>
      <c r="L551" s="57" t="s">
        <v>346</v>
      </c>
      <c r="M551" s="57">
        <v>3005</v>
      </c>
      <c r="N551" s="57">
        <v>815</v>
      </c>
      <c r="O551" s="57">
        <v>3526</v>
      </c>
      <c r="P551" s="57" t="s">
        <v>346</v>
      </c>
      <c r="Q551" s="57" t="s">
        <v>346</v>
      </c>
      <c r="R551" s="57">
        <v>6045</v>
      </c>
      <c r="Y551" s="68">
        <f t="shared" si="67"/>
        <v>5661.25</v>
      </c>
      <c r="Z551" s="72">
        <f t="shared" si="64"/>
        <v>4.4460229838478504E-3</v>
      </c>
      <c r="AA551" s="71">
        <f t="shared" si="68"/>
        <v>3.8897341459454551E-3</v>
      </c>
      <c r="AB551" s="72">
        <f t="shared" si="69"/>
        <v>3.6871439248014774E-2</v>
      </c>
      <c r="AC551" s="68">
        <f t="shared" si="70"/>
        <v>153540.25</v>
      </c>
      <c r="AD551" s="72">
        <f t="shared" si="71"/>
        <v>0.12058175852430911</v>
      </c>
    </row>
    <row r="552" spans="1:30" x14ac:dyDescent="0.25">
      <c r="A552" s="60">
        <v>42188</v>
      </c>
      <c r="B552">
        <f t="shared" si="65"/>
        <v>2015</v>
      </c>
      <c r="C552">
        <f t="shared" si="66"/>
        <v>7</v>
      </c>
      <c r="D552" s="57" t="s">
        <v>346</v>
      </c>
      <c r="E552" s="57">
        <v>2358</v>
      </c>
      <c r="F552" s="57" t="s">
        <v>346</v>
      </c>
      <c r="G552" s="57">
        <v>242</v>
      </c>
      <c r="H552" s="57">
        <v>5739</v>
      </c>
      <c r="I552" s="57">
        <v>4637</v>
      </c>
      <c r="J552" s="57">
        <v>4410</v>
      </c>
      <c r="K552" s="57" t="s">
        <v>346</v>
      </c>
      <c r="L552" s="57" t="s">
        <v>346</v>
      </c>
      <c r="M552" s="57">
        <v>3311</v>
      </c>
      <c r="N552" s="57">
        <v>809</v>
      </c>
      <c r="O552" s="57">
        <v>3500</v>
      </c>
      <c r="P552" s="57" t="s">
        <v>346</v>
      </c>
      <c r="Q552" s="57" t="s">
        <v>346</v>
      </c>
      <c r="R552" s="57">
        <v>4410</v>
      </c>
      <c r="Y552" s="68">
        <f t="shared" si="67"/>
        <v>4571.5</v>
      </c>
      <c r="Z552" s="72">
        <f t="shared" si="64"/>
        <v>3.5901954640159771E-3</v>
      </c>
      <c r="AA552" s="71">
        <f t="shared" si="68"/>
        <v>3.8897341459454551E-3</v>
      </c>
      <c r="AB552" s="72">
        <f t="shared" si="69"/>
        <v>2.9773951781373289E-2</v>
      </c>
      <c r="AC552" s="68">
        <f t="shared" si="70"/>
        <v>153540.25</v>
      </c>
      <c r="AD552" s="72">
        <f t="shared" si="71"/>
        <v>0.12058175852430911</v>
      </c>
    </row>
    <row r="553" spans="1:30" x14ac:dyDescent="0.25">
      <c r="A553" s="60">
        <v>42189</v>
      </c>
      <c r="B553">
        <f t="shared" si="65"/>
        <v>2015</v>
      </c>
      <c r="C553">
        <f t="shared" si="66"/>
        <v>7</v>
      </c>
      <c r="D553" s="57" t="s">
        <v>346</v>
      </c>
      <c r="E553" s="57">
        <v>1727</v>
      </c>
      <c r="F553" s="57" t="s">
        <v>346</v>
      </c>
      <c r="G553" s="57">
        <v>140</v>
      </c>
      <c r="H553" s="57">
        <v>3024</v>
      </c>
      <c r="I553" s="57">
        <v>2869</v>
      </c>
      <c r="J553" s="57">
        <v>2176</v>
      </c>
      <c r="K553" s="57" t="s">
        <v>346</v>
      </c>
      <c r="L553" s="57" t="s">
        <v>346</v>
      </c>
      <c r="M553" s="57">
        <v>2772</v>
      </c>
      <c r="N553" s="57">
        <v>790</v>
      </c>
      <c r="O553" s="57">
        <v>1511</v>
      </c>
      <c r="P553" s="57" t="s">
        <v>346</v>
      </c>
      <c r="Q553" s="57" t="s">
        <v>346</v>
      </c>
      <c r="R553" s="57">
        <v>2176</v>
      </c>
      <c r="Y553" s="68">
        <f t="shared" si="67"/>
        <v>2395</v>
      </c>
      <c r="Z553" s="72">
        <f t="shared" si="64"/>
        <v>1.8808964533125374E-3</v>
      </c>
      <c r="AA553" s="71">
        <f t="shared" si="68"/>
        <v>3.8897341459454551E-3</v>
      </c>
      <c r="AB553" s="72">
        <f t="shared" si="69"/>
        <v>1.5598515698652308E-2</v>
      </c>
      <c r="AC553" s="68">
        <f t="shared" si="70"/>
        <v>153540.25</v>
      </c>
      <c r="AD553" s="72">
        <f t="shared" si="71"/>
        <v>0.12058175852430911</v>
      </c>
    </row>
    <row r="554" spans="1:30" x14ac:dyDescent="0.25">
      <c r="A554" s="60">
        <v>42190</v>
      </c>
      <c r="B554">
        <f t="shared" si="65"/>
        <v>2015</v>
      </c>
      <c r="C554">
        <f t="shared" si="66"/>
        <v>7</v>
      </c>
      <c r="D554" s="57" t="s">
        <v>346</v>
      </c>
      <c r="E554" s="57">
        <v>2326</v>
      </c>
      <c r="F554" s="57" t="s">
        <v>346</v>
      </c>
      <c r="G554" s="57">
        <v>227</v>
      </c>
      <c r="H554" s="57">
        <v>4233</v>
      </c>
      <c r="I554" s="57">
        <v>3495</v>
      </c>
      <c r="J554" s="57">
        <v>3627</v>
      </c>
      <c r="K554" s="57" t="s">
        <v>346</v>
      </c>
      <c r="L554" s="57" t="s">
        <v>346</v>
      </c>
      <c r="M554" s="57">
        <v>3324</v>
      </c>
      <c r="N554" s="57">
        <v>719</v>
      </c>
      <c r="O554" s="57">
        <v>3016</v>
      </c>
      <c r="P554" s="57" t="s">
        <v>346</v>
      </c>
      <c r="Q554" s="57" t="s">
        <v>346</v>
      </c>
      <c r="R554" s="57">
        <v>3627</v>
      </c>
      <c r="Y554" s="68">
        <f t="shared" si="67"/>
        <v>3592.75</v>
      </c>
      <c r="Z554" s="72">
        <f t="shared" si="64"/>
        <v>2.8215410157154987E-3</v>
      </c>
      <c r="AA554" s="71">
        <f t="shared" si="68"/>
        <v>3.8897341459454551E-3</v>
      </c>
      <c r="AB554" s="72">
        <f t="shared" si="69"/>
        <v>2.3399401785525294E-2</v>
      </c>
      <c r="AC554" s="68">
        <f t="shared" si="70"/>
        <v>153540.25</v>
      </c>
      <c r="AD554" s="72">
        <f t="shared" si="71"/>
        <v>0.12058175852430911</v>
      </c>
    </row>
    <row r="555" spans="1:30" x14ac:dyDescent="0.25">
      <c r="A555" s="60">
        <v>42191</v>
      </c>
      <c r="B555">
        <f t="shared" si="65"/>
        <v>2015</v>
      </c>
      <c r="C555">
        <f t="shared" si="66"/>
        <v>7</v>
      </c>
      <c r="D555" s="57" t="s">
        <v>346</v>
      </c>
      <c r="E555" s="57">
        <v>3456</v>
      </c>
      <c r="F555" s="57" t="s">
        <v>346</v>
      </c>
      <c r="G555" s="57">
        <v>199</v>
      </c>
      <c r="H555" s="57">
        <v>7551</v>
      </c>
      <c r="I555" s="57">
        <v>5416</v>
      </c>
      <c r="J555" s="57">
        <v>6319</v>
      </c>
      <c r="K555" s="57" t="s">
        <v>346</v>
      </c>
      <c r="L555" s="57" t="s">
        <v>346</v>
      </c>
      <c r="M555" s="57">
        <v>2790</v>
      </c>
      <c r="N555" s="57">
        <v>535</v>
      </c>
      <c r="O555" s="57">
        <v>3781</v>
      </c>
      <c r="P555" s="57" t="s">
        <v>346</v>
      </c>
      <c r="Q555" s="57" t="s">
        <v>346</v>
      </c>
      <c r="R555" s="57">
        <v>6319</v>
      </c>
      <c r="Y555" s="68">
        <f t="shared" si="67"/>
        <v>5766.75</v>
      </c>
      <c r="Z555" s="72">
        <f t="shared" si="64"/>
        <v>4.5288766689520147E-3</v>
      </c>
      <c r="AA555" s="71">
        <f t="shared" si="68"/>
        <v>3.8897341459454551E-3</v>
      </c>
      <c r="AB555" s="72">
        <f t="shared" si="69"/>
        <v>3.7558555492777951E-2</v>
      </c>
      <c r="AC555" s="68">
        <f t="shared" si="70"/>
        <v>153540.25</v>
      </c>
      <c r="AD555" s="72">
        <f t="shared" si="71"/>
        <v>0.12058175852430911</v>
      </c>
    </row>
    <row r="556" spans="1:30" x14ac:dyDescent="0.25">
      <c r="A556" s="60">
        <v>42192</v>
      </c>
      <c r="B556">
        <f t="shared" si="65"/>
        <v>2015</v>
      </c>
      <c r="C556">
        <f t="shared" si="66"/>
        <v>7</v>
      </c>
      <c r="D556" s="57" t="s">
        <v>346</v>
      </c>
      <c r="E556" s="57">
        <v>3384</v>
      </c>
      <c r="F556" s="57" t="s">
        <v>346</v>
      </c>
      <c r="G556" s="57">
        <v>187</v>
      </c>
      <c r="H556" s="57">
        <v>7072</v>
      </c>
      <c r="I556" s="57">
        <v>5205</v>
      </c>
      <c r="J556" s="57">
        <v>5680</v>
      </c>
      <c r="K556" s="57" t="s">
        <v>346</v>
      </c>
      <c r="L556" s="57" t="s">
        <v>346</v>
      </c>
      <c r="M556" s="57">
        <v>2720</v>
      </c>
      <c r="N556" s="57">
        <v>530</v>
      </c>
      <c r="O556" s="57">
        <v>3255</v>
      </c>
      <c r="P556" s="57" t="s">
        <v>346</v>
      </c>
      <c r="Q556" s="57" t="s">
        <v>346</v>
      </c>
      <c r="R556" s="57">
        <v>5680</v>
      </c>
      <c r="Y556" s="68">
        <f t="shared" si="67"/>
        <v>5303</v>
      </c>
      <c r="Z556" s="72">
        <f t="shared" si="64"/>
        <v>4.1646738588377395E-3</v>
      </c>
      <c r="AA556" s="71">
        <f t="shared" si="68"/>
        <v>3.8897341459454551E-3</v>
      </c>
      <c r="AB556" s="72">
        <f t="shared" si="69"/>
        <v>3.4538174843404254E-2</v>
      </c>
      <c r="AC556" s="68">
        <f t="shared" si="70"/>
        <v>153540.25</v>
      </c>
      <c r="AD556" s="72">
        <f t="shared" si="71"/>
        <v>0.12058175852430911</v>
      </c>
    </row>
    <row r="557" spans="1:30" x14ac:dyDescent="0.25">
      <c r="A557" s="60">
        <v>42193</v>
      </c>
      <c r="B557">
        <f t="shared" si="65"/>
        <v>2015</v>
      </c>
      <c r="C557">
        <f t="shared" si="66"/>
        <v>7</v>
      </c>
      <c r="D557" s="57" t="s">
        <v>346</v>
      </c>
      <c r="E557" s="57">
        <v>3254</v>
      </c>
      <c r="F557" s="57" t="s">
        <v>346</v>
      </c>
      <c r="G557" s="57">
        <v>169</v>
      </c>
      <c r="H557" s="57">
        <v>6516</v>
      </c>
      <c r="I557" s="57">
        <v>4738</v>
      </c>
      <c r="J557" s="57">
        <v>4863</v>
      </c>
      <c r="K557" s="57" t="s">
        <v>346</v>
      </c>
      <c r="L557" s="57" t="s">
        <v>346</v>
      </c>
      <c r="M557" s="57">
        <v>2390</v>
      </c>
      <c r="N557" s="57">
        <v>494</v>
      </c>
      <c r="O557" s="57">
        <v>2787</v>
      </c>
      <c r="P557" s="57" t="s">
        <v>346</v>
      </c>
      <c r="Q557" s="57" t="s">
        <v>346</v>
      </c>
      <c r="R557" s="57">
        <v>4863</v>
      </c>
      <c r="Y557" s="68">
        <f t="shared" si="67"/>
        <v>4726</v>
      </c>
      <c r="Z557" s="72">
        <f t="shared" si="64"/>
        <v>3.7115309554718381E-3</v>
      </c>
      <c r="AA557" s="71">
        <f t="shared" si="68"/>
        <v>3.8897341459454551E-3</v>
      </c>
      <c r="AB557" s="72">
        <f t="shared" si="69"/>
        <v>3.0780202585315577E-2</v>
      </c>
      <c r="AC557" s="68">
        <f t="shared" si="70"/>
        <v>153540.25</v>
      </c>
      <c r="AD557" s="72">
        <f t="shared" si="71"/>
        <v>0.12058175852430911</v>
      </c>
    </row>
    <row r="558" spans="1:30" x14ac:dyDescent="0.25">
      <c r="A558" s="60">
        <v>42194</v>
      </c>
      <c r="B558">
        <f t="shared" si="65"/>
        <v>2015</v>
      </c>
      <c r="C558">
        <f t="shared" si="66"/>
        <v>7</v>
      </c>
      <c r="D558" s="57" t="s">
        <v>346</v>
      </c>
      <c r="E558" s="57">
        <v>2918</v>
      </c>
      <c r="F558" s="57" t="s">
        <v>346</v>
      </c>
      <c r="G558" s="57">
        <v>153</v>
      </c>
      <c r="H558" s="57">
        <v>5590</v>
      </c>
      <c r="I558" s="57">
        <v>4386</v>
      </c>
      <c r="J558" s="57">
        <v>4627</v>
      </c>
      <c r="K558" s="57" t="s">
        <v>346</v>
      </c>
      <c r="L558" s="57" t="s">
        <v>346</v>
      </c>
      <c r="M558" s="57">
        <v>2252</v>
      </c>
      <c r="N558" s="57">
        <v>516</v>
      </c>
      <c r="O558" s="57">
        <v>2614</v>
      </c>
      <c r="P558" s="57" t="s">
        <v>346</v>
      </c>
      <c r="Q558" s="57" t="s">
        <v>346</v>
      </c>
      <c r="R558" s="57">
        <v>4627</v>
      </c>
      <c r="Y558" s="68">
        <f t="shared" si="67"/>
        <v>4304.25</v>
      </c>
      <c r="Z558" s="72">
        <f t="shared" si="64"/>
        <v>3.3803125508018745E-3</v>
      </c>
      <c r="AA558" s="71">
        <f t="shared" si="68"/>
        <v>3.8897341459454551E-3</v>
      </c>
      <c r="AB558" s="72">
        <f t="shared" si="69"/>
        <v>2.8033365843809686E-2</v>
      </c>
      <c r="AC558" s="68">
        <f t="shared" si="70"/>
        <v>153540.25</v>
      </c>
      <c r="AD558" s="72">
        <f t="shared" si="71"/>
        <v>0.12058175852430911</v>
      </c>
    </row>
    <row r="559" spans="1:30" x14ac:dyDescent="0.25">
      <c r="A559" s="60">
        <v>42195</v>
      </c>
      <c r="B559">
        <f t="shared" si="65"/>
        <v>2015</v>
      </c>
      <c r="C559">
        <f t="shared" si="66"/>
        <v>7</v>
      </c>
      <c r="D559" s="57" t="s">
        <v>346</v>
      </c>
      <c r="E559" s="57">
        <v>3572</v>
      </c>
      <c r="F559" s="57" t="s">
        <v>346</v>
      </c>
      <c r="G559" s="57">
        <v>202</v>
      </c>
      <c r="H559" s="57">
        <v>7471</v>
      </c>
      <c r="I559" s="57">
        <v>4409</v>
      </c>
      <c r="J559" s="57">
        <v>6047</v>
      </c>
      <c r="K559" s="57" t="s">
        <v>346</v>
      </c>
      <c r="L559" s="57" t="s">
        <v>346</v>
      </c>
      <c r="M559" s="57">
        <v>3077</v>
      </c>
      <c r="N559" s="57">
        <v>802</v>
      </c>
      <c r="O559" s="57">
        <v>3517</v>
      </c>
      <c r="P559" s="57" t="s">
        <v>346</v>
      </c>
      <c r="Q559" s="57" t="s">
        <v>346</v>
      </c>
      <c r="R559" s="57">
        <v>6047</v>
      </c>
      <c r="Y559" s="68">
        <f t="shared" si="67"/>
        <v>5361</v>
      </c>
      <c r="Z559" s="72">
        <f t="shared" si="64"/>
        <v>4.2102237520703608E-3</v>
      </c>
      <c r="AA559" s="71">
        <f t="shared" si="68"/>
        <v>3.8897341459454551E-3</v>
      </c>
      <c r="AB559" s="72">
        <f t="shared" si="69"/>
        <v>3.4915925954269324E-2</v>
      </c>
      <c r="AC559" s="68">
        <f t="shared" si="70"/>
        <v>153540.24999999997</v>
      </c>
      <c r="AD559" s="72">
        <f t="shared" si="71"/>
        <v>0.12058175852430909</v>
      </c>
    </row>
    <row r="560" spans="1:30" x14ac:dyDescent="0.25">
      <c r="A560" s="60">
        <v>42196</v>
      </c>
      <c r="B560">
        <f t="shared" si="65"/>
        <v>2015</v>
      </c>
      <c r="C560">
        <f t="shared" si="66"/>
        <v>7</v>
      </c>
      <c r="D560" s="57" t="s">
        <v>346</v>
      </c>
      <c r="E560" s="57">
        <v>2767</v>
      </c>
      <c r="F560" s="57" t="s">
        <v>346</v>
      </c>
      <c r="G560" s="57">
        <v>239</v>
      </c>
      <c r="H560" s="57">
        <v>6417</v>
      </c>
      <c r="I560" s="57">
        <v>4513</v>
      </c>
      <c r="J560" s="57">
        <v>4628</v>
      </c>
      <c r="K560" s="57" t="s">
        <v>346</v>
      </c>
      <c r="L560" s="57" t="s">
        <v>346</v>
      </c>
      <c r="M560" s="57">
        <v>3945</v>
      </c>
      <c r="N560" s="57">
        <v>691</v>
      </c>
      <c r="O560" s="57">
        <v>3334</v>
      </c>
      <c r="P560" s="57" t="s">
        <v>346</v>
      </c>
      <c r="Q560" s="57" t="s">
        <v>346</v>
      </c>
      <c r="R560" s="57">
        <v>4628</v>
      </c>
      <c r="Y560" s="68">
        <f t="shared" si="67"/>
        <v>4723</v>
      </c>
      <c r="Z560" s="72">
        <f t="shared" si="64"/>
        <v>3.7091749265115298E-3</v>
      </c>
      <c r="AA560" s="71">
        <f t="shared" si="68"/>
        <v>3.8897341459454551E-3</v>
      </c>
      <c r="AB560" s="72">
        <f t="shared" si="69"/>
        <v>3.0760663734753592E-2</v>
      </c>
      <c r="AC560" s="68">
        <f t="shared" si="70"/>
        <v>153540.25</v>
      </c>
      <c r="AD560" s="72">
        <f t="shared" si="71"/>
        <v>0.12058175852430911</v>
      </c>
    </row>
    <row r="561" spans="1:30" x14ac:dyDescent="0.25">
      <c r="A561" s="60">
        <v>42197</v>
      </c>
      <c r="B561">
        <f t="shared" si="65"/>
        <v>2015</v>
      </c>
      <c r="C561">
        <f t="shared" si="66"/>
        <v>7</v>
      </c>
      <c r="D561" s="57" t="s">
        <v>346</v>
      </c>
      <c r="E561" s="57">
        <v>2859</v>
      </c>
      <c r="F561" s="57" t="s">
        <v>346</v>
      </c>
      <c r="G561" s="57">
        <v>239</v>
      </c>
      <c r="H561" s="57">
        <v>5616</v>
      </c>
      <c r="I561" s="57">
        <v>4074</v>
      </c>
      <c r="J561" s="57">
        <v>4658</v>
      </c>
      <c r="K561" s="57" t="s">
        <v>346</v>
      </c>
      <c r="L561" s="57" t="s">
        <v>346</v>
      </c>
      <c r="M561" s="57">
        <v>3988</v>
      </c>
      <c r="N561" s="57">
        <v>834</v>
      </c>
      <c r="O561" s="57">
        <v>3377</v>
      </c>
      <c r="P561" s="57" t="s">
        <v>346</v>
      </c>
      <c r="Q561" s="57" t="s">
        <v>346</v>
      </c>
      <c r="R561" s="57">
        <v>4658</v>
      </c>
      <c r="Y561" s="68">
        <f t="shared" si="67"/>
        <v>4431.25</v>
      </c>
      <c r="Z561" s="72">
        <f t="shared" si="64"/>
        <v>3.480051110121579E-3</v>
      </c>
      <c r="AA561" s="71">
        <f t="shared" si="68"/>
        <v>3.8897341459454551E-3</v>
      </c>
      <c r="AB561" s="72">
        <f t="shared" si="69"/>
        <v>2.8860510517600434E-2</v>
      </c>
      <c r="AC561" s="68">
        <f t="shared" si="70"/>
        <v>153540.25</v>
      </c>
      <c r="AD561" s="72">
        <f t="shared" si="71"/>
        <v>0.12058175852430911</v>
      </c>
    </row>
    <row r="562" spans="1:30" x14ac:dyDescent="0.25">
      <c r="A562" s="60">
        <v>42198</v>
      </c>
      <c r="B562">
        <f t="shared" si="65"/>
        <v>2015</v>
      </c>
      <c r="C562">
        <f t="shared" si="66"/>
        <v>7</v>
      </c>
      <c r="D562" s="57" t="s">
        <v>346</v>
      </c>
      <c r="E562" s="57">
        <v>3754</v>
      </c>
      <c r="F562" s="57" t="s">
        <v>346</v>
      </c>
      <c r="G562" s="57">
        <v>227</v>
      </c>
      <c r="H562" s="57">
        <v>7974</v>
      </c>
      <c r="I562" s="57">
        <v>5498</v>
      </c>
      <c r="J562" s="57">
        <v>6714</v>
      </c>
      <c r="K562" s="57" t="s">
        <v>346</v>
      </c>
      <c r="L562" s="57" t="s">
        <v>346</v>
      </c>
      <c r="M562" s="57">
        <v>3021</v>
      </c>
      <c r="N562" s="57">
        <v>886</v>
      </c>
      <c r="O562" s="57">
        <v>3757</v>
      </c>
      <c r="P562" s="57" t="s">
        <v>346</v>
      </c>
      <c r="Q562" s="57" t="s">
        <v>346</v>
      </c>
      <c r="R562" s="57">
        <v>6714</v>
      </c>
      <c r="Y562" s="68">
        <f t="shared" si="67"/>
        <v>5985.75</v>
      </c>
      <c r="Z562" s="72">
        <f t="shared" si="64"/>
        <v>4.7008667830544977E-3</v>
      </c>
      <c r="AA562" s="71">
        <f t="shared" si="68"/>
        <v>3.8897341459454551E-3</v>
      </c>
      <c r="AB562" s="72">
        <f t="shared" si="69"/>
        <v>3.8984891583802944E-2</v>
      </c>
      <c r="AC562" s="68">
        <f t="shared" si="70"/>
        <v>153540.25</v>
      </c>
      <c r="AD562" s="72">
        <f t="shared" si="71"/>
        <v>0.12058175852430911</v>
      </c>
    </row>
    <row r="563" spans="1:30" x14ac:dyDescent="0.25">
      <c r="A563" s="60">
        <v>42199</v>
      </c>
      <c r="B563">
        <f t="shared" si="65"/>
        <v>2015</v>
      </c>
      <c r="C563">
        <f t="shared" si="66"/>
        <v>7</v>
      </c>
      <c r="D563" s="57" t="s">
        <v>346</v>
      </c>
      <c r="E563" s="57">
        <v>3265</v>
      </c>
      <c r="F563" s="57" t="s">
        <v>346</v>
      </c>
      <c r="G563" s="57">
        <v>205</v>
      </c>
      <c r="H563" s="57">
        <v>6671</v>
      </c>
      <c r="I563" s="57">
        <v>4855</v>
      </c>
      <c r="J563" s="57">
        <v>5487</v>
      </c>
      <c r="K563" s="57" t="s">
        <v>346</v>
      </c>
      <c r="L563" s="57" t="s">
        <v>346</v>
      </c>
      <c r="M563" s="57">
        <v>2392</v>
      </c>
      <c r="N563" s="57">
        <v>510</v>
      </c>
      <c r="O563" s="57">
        <v>3073</v>
      </c>
      <c r="P563" s="57" t="s">
        <v>346</v>
      </c>
      <c r="Q563" s="57" t="s">
        <v>346</v>
      </c>
      <c r="R563" s="57">
        <v>5487</v>
      </c>
      <c r="Y563" s="68">
        <f t="shared" si="67"/>
        <v>5021.5</v>
      </c>
      <c r="Z563" s="72">
        <f t="shared" si="64"/>
        <v>3.9435998080621744E-3</v>
      </c>
      <c r="AA563" s="71">
        <f t="shared" si="68"/>
        <v>3.8897341459454551E-3</v>
      </c>
      <c r="AB563" s="72">
        <f t="shared" si="69"/>
        <v>3.2704779365671219E-2</v>
      </c>
      <c r="AC563" s="68">
        <f t="shared" si="70"/>
        <v>153540.25</v>
      </c>
      <c r="AD563" s="72">
        <f t="shared" si="71"/>
        <v>0.12058175852430911</v>
      </c>
    </row>
    <row r="564" spans="1:30" x14ac:dyDescent="0.25">
      <c r="A564" s="60">
        <v>42200</v>
      </c>
      <c r="B564">
        <f t="shared" si="65"/>
        <v>2015</v>
      </c>
      <c r="C564">
        <f t="shared" si="66"/>
        <v>7</v>
      </c>
      <c r="D564" s="57" t="s">
        <v>346</v>
      </c>
      <c r="E564" s="57">
        <v>3016</v>
      </c>
      <c r="F564" s="57" t="s">
        <v>346</v>
      </c>
      <c r="G564" s="57">
        <v>145</v>
      </c>
      <c r="H564" s="57">
        <v>5476</v>
      </c>
      <c r="I564" s="57">
        <v>4094</v>
      </c>
      <c r="J564" s="57">
        <v>3961</v>
      </c>
      <c r="K564" s="57" t="s">
        <v>346</v>
      </c>
      <c r="L564" s="57" t="s">
        <v>346</v>
      </c>
      <c r="M564" s="57">
        <v>2085</v>
      </c>
      <c r="N564" s="57">
        <v>456</v>
      </c>
      <c r="O564" s="57">
        <v>2251</v>
      </c>
      <c r="P564" s="57" t="s">
        <v>346</v>
      </c>
      <c r="Q564" s="57" t="s">
        <v>346</v>
      </c>
      <c r="R564" s="57">
        <v>3961</v>
      </c>
      <c r="Y564" s="68">
        <f t="shared" si="67"/>
        <v>3945.5</v>
      </c>
      <c r="Z564" s="72">
        <f t="shared" si="64"/>
        <v>3.0985707542983787E-3</v>
      </c>
      <c r="AA564" s="71">
        <f t="shared" si="68"/>
        <v>3.8897341459454551E-3</v>
      </c>
      <c r="AB564" s="72">
        <f t="shared" si="69"/>
        <v>2.5696844964105504E-2</v>
      </c>
      <c r="AC564" s="68">
        <f t="shared" si="70"/>
        <v>153540.25</v>
      </c>
      <c r="AD564" s="72">
        <f t="shared" si="71"/>
        <v>0.12058175852430911</v>
      </c>
    </row>
    <row r="565" spans="1:30" x14ac:dyDescent="0.25">
      <c r="A565" s="60">
        <v>42201</v>
      </c>
      <c r="B565">
        <f t="shared" si="65"/>
        <v>2015</v>
      </c>
      <c r="C565">
        <f t="shared" si="66"/>
        <v>7</v>
      </c>
      <c r="D565" s="57" t="s">
        <v>346</v>
      </c>
      <c r="E565" s="57">
        <v>3723</v>
      </c>
      <c r="F565" s="57" t="s">
        <v>346</v>
      </c>
      <c r="G565" s="57">
        <v>216</v>
      </c>
      <c r="H565" s="57">
        <v>8436</v>
      </c>
      <c r="I565" s="57">
        <v>6129</v>
      </c>
      <c r="J565" s="57">
        <v>7313</v>
      </c>
      <c r="K565" s="57" t="s">
        <v>346</v>
      </c>
      <c r="L565" s="57" t="s">
        <v>346</v>
      </c>
      <c r="M565" s="57">
        <v>3351</v>
      </c>
      <c r="N565" s="57">
        <v>1023</v>
      </c>
      <c r="O565" s="57">
        <v>4308</v>
      </c>
      <c r="P565" s="57" t="s">
        <v>346</v>
      </c>
      <c r="Q565" s="57" t="s">
        <v>346</v>
      </c>
      <c r="R565" s="57">
        <v>7313</v>
      </c>
      <c r="Y565" s="68">
        <f t="shared" si="67"/>
        <v>6546.5</v>
      </c>
      <c r="Z565" s="72">
        <f t="shared" si="64"/>
        <v>5.1412478628853975E-3</v>
      </c>
      <c r="AA565" s="71">
        <f t="shared" si="68"/>
        <v>3.8897341459454551E-3</v>
      </c>
      <c r="AB565" s="72">
        <f t="shared" si="69"/>
        <v>4.2637028401347532E-2</v>
      </c>
      <c r="AC565" s="68">
        <f t="shared" si="70"/>
        <v>153540.25</v>
      </c>
      <c r="AD565" s="72">
        <f t="shared" si="71"/>
        <v>0.12058175852430911</v>
      </c>
    </row>
    <row r="566" spans="1:30" x14ac:dyDescent="0.25">
      <c r="A566" s="60">
        <v>42202</v>
      </c>
      <c r="B566">
        <f t="shared" si="65"/>
        <v>2015</v>
      </c>
      <c r="C566">
        <f t="shared" si="66"/>
        <v>7</v>
      </c>
      <c r="D566" s="57" t="s">
        <v>346</v>
      </c>
      <c r="E566" s="57">
        <v>3592</v>
      </c>
      <c r="F566" s="57" t="s">
        <v>346</v>
      </c>
      <c r="G566" s="57">
        <v>228</v>
      </c>
      <c r="H566" s="57">
        <v>7842</v>
      </c>
      <c r="I566" s="57">
        <v>5575</v>
      </c>
      <c r="J566" s="57">
        <v>6387</v>
      </c>
      <c r="K566" s="57" t="s">
        <v>346</v>
      </c>
      <c r="L566" s="57" t="s">
        <v>346</v>
      </c>
      <c r="M566" s="57">
        <v>3108</v>
      </c>
      <c r="N566" s="57">
        <v>806</v>
      </c>
      <c r="O566" s="57">
        <v>3863</v>
      </c>
      <c r="P566" s="57" t="s">
        <v>346</v>
      </c>
      <c r="Q566" s="57" t="s">
        <v>346</v>
      </c>
      <c r="R566" s="57">
        <v>6387</v>
      </c>
      <c r="Y566" s="68">
        <f t="shared" si="67"/>
        <v>5916.75</v>
      </c>
      <c r="Z566" s="72">
        <f t="shared" si="64"/>
        <v>4.6466781169674136E-3</v>
      </c>
      <c r="AA566" s="71">
        <f t="shared" si="68"/>
        <v>3.8897341459454551E-3</v>
      </c>
      <c r="AB566" s="72">
        <f t="shared" si="69"/>
        <v>3.853549802087726E-2</v>
      </c>
      <c r="AC566" s="68">
        <f t="shared" si="70"/>
        <v>153540.25</v>
      </c>
      <c r="AD566" s="72">
        <f t="shared" si="71"/>
        <v>0.12058175852430911</v>
      </c>
    </row>
    <row r="567" spans="1:30" x14ac:dyDescent="0.25">
      <c r="A567" s="60">
        <v>42203</v>
      </c>
      <c r="B567">
        <f t="shared" si="65"/>
        <v>2015</v>
      </c>
      <c r="C567">
        <f t="shared" si="66"/>
        <v>7</v>
      </c>
      <c r="D567" s="57" t="s">
        <v>346</v>
      </c>
      <c r="E567" s="57">
        <v>2355</v>
      </c>
      <c r="F567" s="57" t="s">
        <v>346</v>
      </c>
      <c r="G567" s="57">
        <v>205</v>
      </c>
      <c r="H567" s="57">
        <v>4716</v>
      </c>
      <c r="I567" s="57">
        <v>3425</v>
      </c>
      <c r="J567" s="57">
        <v>3353</v>
      </c>
      <c r="K567" s="57" t="s">
        <v>346</v>
      </c>
      <c r="L567" s="57" t="s">
        <v>346</v>
      </c>
      <c r="M567" s="57">
        <v>2795</v>
      </c>
      <c r="N567" s="57">
        <v>458</v>
      </c>
      <c r="O567" s="57">
        <v>2254</v>
      </c>
      <c r="P567" s="57" t="s">
        <v>346</v>
      </c>
      <c r="Q567" s="57" t="s">
        <v>346</v>
      </c>
      <c r="R567" s="57">
        <v>3353</v>
      </c>
      <c r="Y567" s="68">
        <f t="shared" si="67"/>
        <v>3437</v>
      </c>
      <c r="Z567" s="72">
        <f t="shared" si="64"/>
        <v>2.6992238455261757E-3</v>
      </c>
      <c r="AA567" s="71">
        <f t="shared" si="68"/>
        <v>3.8897341459454551E-3</v>
      </c>
      <c r="AB567" s="72">
        <f t="shared" si="69"/>
        <v>2.2385009793848845E-2</v>
      </c>
      <c r="AC567" s="68">
        <f t="shared" si="70"/>
        <v>153540.25</v>
      </c>
      <c r="AD567" s="72">
        <f t="shared" si="71"/>
        <v>0.12058175852430911</v>
      </c>
    </row>
    <row r="568" spans="1:30" x14ac:dyDescent="0.25">
      <c r="A568" s="60">
        <v>42204</v>
      </c>
      <c r="B568">
        <f t="shared" si="65"/>
        <v>2015</v>
      </c>
      <c r="C568">
        <f t="shared" si="66"/>
        <v>7</v>
      </c>
      <c r="D568" s="57" t="s">
        <v>346</v>
      </c>
      <c r="E568" s="57">
        <v>2548</v>
      </c>
      <c r="F568" s="57" t="s">
        <v>346</v>
      </c>
      <c r="G568" s="57">
        <v>209</v>
      </c>
      <c r="H568" s="57">
        <v>4659</v>
      </c>
      <c r="I568" s="57">
        <v>3659</v>
      </c>
      <c r="J568" s="57">
        <v>3725</v>
      </c>
      <c r="K568" s="57" t="s">
        <v>346</v>
      </c>
      <c r="L568" s="57" t="s">
        <v>346</v>
      </c>
      <c r="M568" s="57">
        <v>3036</v>
      </c>
      <c r="N568" s="57">
        <v>504</v>
      </c>
      <c r="O568" s="57">
        <v>3151</v>
      </c>
      <c r="P568" s="57" t="s">
        <v>346</v>
      </c>
      <c r="Q568" s="57" t="s">
        <v>346</v>
      </c>
      <c r="R568" s="57">
        <v>3725</v>
      </c>
      <c r="Y568" s="68">
        <f t="shared" si="67"/>
        <v>3798.5</v>
      </c>
      <c r="Z568" s="72">
        <f t="shared" si="64"/>
        <v>2.9831253352432877E-3</v>
      </c>
      <c r="AA568" s="71">
        <f t="shared" si="68"/>
        <v>3.8897341459454551E-3</v>
      </c>
      <c r="AB568" s="72">
        <f t="shared" si="69"/>
        <v>2.473944128656818E-2</v>
      </c>
      <c r="AC568" s="68">
        <f t="shared" si="70"/>
        <v>153540.25</v>
      </c>
      <c r="AD568" s="72">
        <f t="shared" si="71"/>
        <v>0.12058175852430911</v>
      </c>
    </row>
    <row r="569" spans="1:30" x14ac:dyDescent="0.25">
      <c r="A569" s="60">
        <v>42205</v>
      </c>
      <c r="B569">
        <f t="shared" si="65"/>
        <v>2015</v>
      </c>
      <c r="C569">
        <f t="shared" si="66"/>
        <v>7</v>
      </c>
      <c r="D569" s="57" t="s">
        <v>346</v>
      </c>
      <c r="E569" s="57">
        <v>3197</v>
      </c>
      <c r="F569" s="57" t="s">
        <v>346</v>
      </c>
      <c r="G569" s="57">
        <v>207</v>
      </c>
      <c r="H569" s="57">
        <v>6604</v>
      </c>
      <c r="I569" s="57">
        <v>4738</v>
      </c>
      <c r="J569" s="57">
        <v>4958</v>
      </c>
      <c r="K569" s="57" t="s">
        <v>346</v>
      </c>
      <c r="L569" s="57" t="s">
        <v>346</v>
      </c>
      <c r="M569" s="57">
        <v>2422</v>
      </c>
      <c r="N569" s="57">
        <v>668</v>
      </c>
      <c r="O569" s="57">
        <v>3064</v>
      </c>
      <c r="P569" s="57" t="s">
        <v>346</v>
      </c>
      <c r="Q569" s="57" t="s">
        <v>346</v>
      </c>
      <c r="R569" s="57">
        <v>4958</v>
      </c>
      <c r="Y569" s="68">
        <f t="shared" si="67"/>
        <v>4841</v>
      </c>
      <c r="Z569" s="72">
        <f t="shared" si="64"/>
        <v>3.8018453989503106E-3</v>
      </c>
      <c r="AA569" s="71">
        <f t="shared" si="68"/>
        <v>3.8897341459454551E-3</v>
      </c>
      <c r="AB569" s="72">
        <f t="shared" si="69"/>
        <v>3.1529191856858381E-2</v>
      </c>
      <c r="AC569" s="68">
        <f t="shared" si="70"/>
        <v>153540.25</v>
      </c>
      <c r="AD569" s="72">
        <f t="shared" si="71"/>
        <v>0.12058175852430911</v>
      </c>
    </row>
    <row r="570" spans="1:30" x14ac:dyDescent="0.25">
      <c r="A570" s="60">
        <v>42206</v>
      </c>
      <c r="B570">
        <f t="shared" si="65"/>
        <v>2015</v>
      </c>
      <c r="C570">
        <f t="shared" si="66"/>
        <v>7</v>
      </c>
      <c r="D570" s="57" t="s">
        <v>346</v>
      </c>
      <c r="E570" s="57">
        <v>3477</v>
      </c>
      <c r="F570" s="57" t="s">
        <v>346</v>
      </c>
      <c r="G570" s="57">
        <v>198</v>
      </c>
      <c r="H570" s="57">
        <v>6961</v>
      </c>
      <c r="I570" s="57">
        <v>5290</v>
      </c>
      <c r="J570" s="57">
        <v>5764</v>
      </c>
      <c r="K570" s="57" t="s">
        <v>346</v>
      </c>
      <c r="L570" s="57" t="s">
        <v>346</v>
      </c>
      <c r="M570" s="57">
        <v>2732</v>
      </c>
      <c r="N570" s="57">
        <v>772</v>
      </c>
      <c r="O570" s="57">
        <v>3494</v>
      </c>
      <c r="P570" s="57" t="s">
        <v>346</v>
      </c>
      <c r="Q570" s="57" t="s">
        <v>346</v>
      </c>
      <c r="R570" s="57">
        <v>5764</v>
      </c>
      <c r="Y570" s="68">
        <f t="shared" si="67"/>
        <v>5377.25</v>
      </c>
      <c r="Z570" s="72">
        <f t="shared" si="64"/>
        <v>4.2229855756053623E-3</v>
      </c>
      <c r="AA570" s="71">
        <f t="shared" si="68"/>
        <v>3.8897341459454551E-3</v>
      </c>
      <c r="AB570" s="72">
        <f t="shared" si="69"/>
        <v>3.502176139481341E-2</v>
      </c>
      <c r="AC570" s="68">
        <f t="shared" si="70"/>
        <v>153540.25</v>
      </c>
      <c r="AD570" s="72">
        <f t="shared" si="71"/>
        <v>0.12058175852430911</v>
      </c>
    </row>
    <row r="571" spans="1:30" x14ac:dyDescent="0.25">
      <c r="A571" s="60">
        <v>42207</v>
      </c>
      <c r="B571">
        <f t="shared" si="65"/>
        <v>2015</v>
      </c>
      <c r="C571">
        <f t="shared" si="66"/>
        <v>7</v>
      </c>
      <c r="D571" s="57" t="s">
        <v>346</v>
      </c>
      <c r="E571" s="57">
        <v>3850</v>
      </c>
      <c r="F571" s="57" t="s">
        <v>346</v>
      </c>
      <c r="G571" s="57">
        <v>234</v>
      </c>
      <c r="H571" s="57">
        <v>8572</v>
      </c>
      <c r="I571" s="57">
        <v>5970</v>
      </c>
      <c r="J571" s="57">
        <v>7053</v>
      </c>
      <c r="K571" s="57" t="s">
        <v>346</v>
      </c>
      <c r="L571" s="57" t="s">
        <v>346</v>
      </c>
      <c r="M571" s="57">
        <v>3189</v>
      </c>
      <c r="N571" s="57">
        <v>1084</v>
      </c>
      <c r="O571" s="57">
        <v>3982</v>
      </c>
      <c r="P571" s="57" t="s">
        <v>346</v>
      </c>
      <c r="Q571" s="57" t="s">
        <v>346</v>
      </c>
      <c r="R571" s="57">
        <v>7053</v>
      </c>
      <c r="Y571" s="68">
        <f t="shared" si="67"/>
        <v>6394.25</v>
      </c>
      <c r="Z571" s="72">
        <f t="shared" si="64"/>
        <v>5.0216793931497673E-3</v>
      </c>
      <c r="AA571" s="71">
        <f t="shared" si="68"/>
        <v>3.8897341459454551E-3</v>
      </c>
      <c r="AB571" s="72">
        <f t="shared" si="69"/>
        <v>4.1645431735326734E-2</v>
      </c>
      <c r="AC571" s="68">
        <f t="shared" si="70"/>
        <v>153540.25</v>
      </c>
      <c r="AD571" s="72">
        <f t="shared" si="71"/>
        <v>0.12058175852430911</v>
      </c>
    </row>
    <row r="572" spans="1:30" x14ac:dyDescent="0.25">
      <c r="A572" s="60">
        <v>42208</v>
      </c>
      <c r="B572">
        <f t="shared" si="65"/>
        <v>2015</v>
      </c>
      <c r="C572">
        <f t="shared" si="66"/>
        <v>7</v>
      </c>
      <c r="D572" s="57" t="s">
        <v>346</v>
      </c>
      <c r="E572" s="57">
        <v>3769</v>
      </c>
      <c r="F572" s="57" t="s">
        <v>346</v>
      </c>
      <c r="G572" s="57">
        <v>262</v>
      </c>
      <c r="H572" s="57">
        <v>8269</v>
      </c>
      <c r="I572" s="57">
        <v>5996</v>
      </c>
      <c r="J572" s="57">
        <v>6927</v>
      </c>
      <c r="K572" s="57" t="s">
        <v>346</v>
      </c>
      <c r="L572" s="57" t="s">
        <v>346</v>
      </c>
      <c r="M572" s="57">
        <v>3129</v>
      </c>
      <c r="N572" s="57">
        <v>961</v>
      </c>
      <c r="O572" s="57">
        <v>4018</v>
      </c>
      <c r="P572" s="57" t="s">
        <v>346</v>
      </c>
      <c r="Q572" s="57" t="s">
        <v>346</v>
      </c>
      <c r="R572" s="57">
        <v>6927</v>
      </c>
      <c r="Y572" s="68">
        <f t="shared" si="67"/>
        <v>6302.5</v>
      </c>
      <c r="Z572" s="72">
        <f t="shared" si="64"/>
        <v>4.9496241741136815E-3</v>
      </c>
      <c r="AA572" s="71">
        <f t="shared" si="68"/>
        <v>3.8897341459454551E-3</v>
      </c>
      <c r="AB572" s="72">
        <f t="shared" si="69"/>
        <v>4.1047868555639321E-2</v>
      </c>
      <c r="AC572" s="68">
        <f t="shared" si="70"/>
        <v>153540.25</v>
      </c>
      <c r="AD572" s="72">
        <f t="shared" si="71"/>
        <v>0.12058175852430911</v>
      </c>
    </row>
    <row r="573" spans="1:30" x14ac:dyDescent="0.25">
      <c r="A573" s="60">
        <v>42209</v>
      </c>
      <c r="B573">
        <f t="shared" si="65"/>
        <v>2015</v>
      </c>
      <c r="C573">
        <f t="shared" si="66"/>
        <v>7</v>
      </c>
      <c r="D573" s="57" t="s">
        <v>346</v>
      </c>
      <c r="E573" s="57">
        <v>3722</v>
      </c>
      <c r="F573" s="57" t="s">
        <v>346</v>
      </c>
      <c r="G573" s="57">
        <v>199</v>
      </c>
      <c r="H573" s="57">
        <v>7582</v>
      </c>
      <c r="I573" s="57">
        <v>5638</v>
      </c>
      <c r="J573" s="57">
        <v>6219</v>
      </c>
      <c r="K573" s="57" t="s">
        <v>346</v>
      </c>
      <c r="L573" s="57" t="s">
        <v>346</v>
      </c>
      <c r="M573" s="57">
        <v>3068</v>
      </c>
      <c r="N573" s="57">
        <v>1015</v>
      </c>
      <c r="O573" s="57">
        <v>3677</v>
      </c>
      <c r="P573" s="57" t="s">
        <v>346</v>
      </c>
      <c r="Q573" s="57" t="s">
        <v>346</v>
      </c>
      <c r="R573" s="57">
        <v>6219</v>
      </c>
      <c r="Y573" s="68">
        <f t="shared" si="67"/>
        <v>5779</v>
      </c>
      <c r="Z573" s="72">
        <f t="shared" si="64"/>
        <v>4.538497120539939E-3</v>
      </c>
      <c r="AA573" s="71">
        <f t="shared" si="68"/>
        <v>3.8897341459454551E-3</v>
      </c>
      <c r="AB573" s="72">
        <f t="shared" si="69"/>
        <v>3.763833913257273E-2</v>
      </c>
      <c r="AC573" s="68">
        <f t="shared" si="70"/>
        <v>153540.25</v>
      </c>
      <c r="AD573" s="72">
        <f t="shared" si="71"/>
        <v>0.12058175852430911</v>
      </c>
    </row>
    <row r="574" spans="1:30" x14ac:dyDescent="0.25">
      <c r="A574" s="60">
        <v>42210</v>
      </c>
      <c r="B574">
        <f t="shared" si="65"/>
        <v>2015</v>
      </c>
      <c r="C574">
        <f t="shared" si="66"/>
        <v>7</v>
      </c>
      <c r="D574" s="57" t="s">
        <v>346</v>
      </c>
      <c r="E574" s="57">
        <v>2681</v>
      </c>
      <c r="F574" s="57" t="s">
        <v>346</v>
      </c>
      <c r="G574" s="57">
        <v>219</v>
      </c>
      <c r="H574" s="57">
        <v>6113</v>
      </c>
      <c r="I574" s="57">
        <v>4699</v>
      </c>
      <c r="J574" s="57">
        <v>4593</v>
      </c>
      <c r="K574" s="57" t="s">
        <v>346</v>
      </c>
      <c r="L574" s="57" t="s">
        <v>346</v>
      </c>
      <c r="M574" s="57">
        <v>5009</v>
      </c>
      <c r="N574" s="57">
        <v>928</v>
      </c>
      <c r="O574" s="57">
        <v>3270</v>
      </c>
      <c r="P574" s="57" t="s">
        <v>346</v>
      </c>
      <c r="Q574" s="57" t="s">
        <v>346</v>
      </c>
      <c r="R574" s="57">
        <v>4593</v>
      </c>
      <c r="Y574" s="68">
        <f t="shared" si="67"/>
        <v>4668.75</v>
      </c>
      <c r="Z574" s="72">
        <f t="shared" si="64"/>
        <v>3.6665700694792939E-3</v>
      </c>
      <c r="AA574" s="71">
        <f t="shared" si="68"/>
        <v>3.8897341459454551E-3</v>
      </c>
      <c r="AB574" s="72">
        <f t="shared" si="69"/>
        <v>3.0407336187091006E-2</v>
      </c>
      <c r="AC574" s="68">
        <f t="shared" si="70"/>
        <v>153540.25</v>
      </c>
      <c r="AD574" s="72">
        <f t="shared" si="71"/>
        <v>0.12058175852430911</v>
      </c>
    </row>
    <row r="575" spans="1:30" x14ac:dyDescent="0.25">
      <c r="A575" s="60">
        <v>42211</v>
      </c>
      <c r="B575">
        <f t="shared" si="65"/>
        <v>2015</v>
      </c>
      <c r="C575">
        <f t="shared" si="66"/>
        <v>7</v>
      </c>
      <c r="D575" s="57" t="s">
        <v>346</v>
      </c>
      <c r="E575" s="57">
        <v>2712</v>
      </c>
      <c r="F575" s="57" t="s">
        <v>346</v>
      </c>
      <c r="G575" s="57">
        <v>188</v>
      </c>
      <c r="H575" s="57">
        <v>5287</v>
      </c>
      <c r="I575" s="57">
        <v>3660</v>
      </c>
      <c r="J575" s="57">
        <v>3834</v>
      </c>
      <c r="K575" s="57" t="s">
        <v>346</v>
      </c>
      <c r="L575" s="57" t="s">
        <v>346</v>
      </c>
      <c r="M575" s="57">
        <v>3463</v>
      </c>
      <c r="N575" s="57">
        <v>975</v>
      </c>
      <c r="O575" s="57">
        <v>2931</v>
      </c>
      <c r="P575" s="57" t="s">
        <v>346</v>
      </c>
      <c r="Q575" s="57" t="s">
        <v>346</v>
      </c>
      <c r="R575" s="57">
        <v>3834</v>
      </c>
      <c r="Y575" s="68">
        <f t="shared" si="67"/>
        <v>3928</v>
      </c>
      <c r="Z575" s="72">
        <f t="shared" si="64"/>
        <v>3.0848272520299152E-3</v>
      </c>
      <c r="AA575" s="71">
        <f t="shared" si="68"/>
        <v>3.8897341459454551E-3</v>
      </c>
      <c r="AB575" s="72">
        <f t="shared" si="69"/>
        <v>2.558286833582725E-2</v>
      </c>
      <c r="AC575" s="68">
        <f t="shared" si="70"/>
        <v>153540.25</v>
      </c>
      <c r="AD575" s="72">
        <f t="shared" si="71"/>
        <v>0.12058175852430911</v>
      </c>
    </row>
    <row r="576" spans="1:30" x14ac:dyDescent="0.25">
      <c r="A576" s="60">
        <v>42212</v>
      </c>
      <c r="B576">
        <f t="shared" si="65"/>
        <v>2015</v>
      </c>
      <c r="C576">
        <f t="shared" si="66"/>
        <v>7</v>
      </c>
      <c r="D576" s="57" t="s">
        <v>346</v>
      </c>
      <c r="E576" s="57">
        <v>3288</v>
      </c>
      <c r="F576" s="57" t="s">
        <v>346</v>
      </c>
      <c r="G576" s="57">
        <v>169</v>
      </c>
      <c r="H576" s="57">
        <v>6618</v>
      </c>
      <c r="I576" s="57">
        <v>4707</v>
      </c>
      <c r="J576" s="57">
        <v>5191</v>
      </c>
      <c r="K576" s="57" t="s">
        <v>346</v>
      </c>
      <c r="L576" s="57" t="s">
        <v>346</v>
      </c>
      <c r="M576" s="57">
        <v>2732</v>
      </c>
      <c r="N576" s="57">
        <v>790</v>
      </c>
      <c r="O576" s="57">
        <v>3179</v>
      </c>
      <c r="P576" s="57" t="s">
        <v>346</v>
      </c>
      <c r="Q576" s="57" t="s">
        <v>346</v>
      </c>
      <c r="R576" s="57">
        <v>5191</v>
      </c>
      <c r="Y576" s="68">
        <f t="shared" si="67"/>
        <v>4923.75</v>
      </c>
      <c r="Z576" s="72">
        <f t="shared" si="64"/>
        <v>3.8668325311054723E-3</v>
      </c>
      <c r="AA576" s="71">
        <f t="shared" si="68"/>
        <v>3.8897341459454551E-3</v>
      </c>
      <c r="AB576" s="72">
        <f t="shared" si="69"/>
        <v>3.2068138484859836E-2</v>
      </c>
      <c r="AC576" s="68">
        <f t="shared" si="70"/>
        <v>153540.25</v>
      </c>
      <c r="AD576" s="72">
        <f t="shared" si="71"/>
        <v>0.12058175852430911</v>
      </c>
    </row>
    <row r="577" spans="1:30" x14ac:dyDescent="0.25">
      <c r="A577" s="60">
        <v>42213</v>
      </c>
      <c r="B577">
        <f t="shared" si="65"/>
        <v>2015</v>
      </c>
      <c r="C577">
        <f t="shared" si="66"/>
        <v>7</v>
      </c>
      <c r="D577" s="57" t="s">
        <v>346</v>
      </c>
      <c r="E577" s="57">
        <v>3648</v>
      </c>
      <c r="F577" s="57" t="s">
        <v>346</v>
      </c>
      <c r="G577" s="57">
        <v>179</v>
      </c>
      <c r="H577" s="57">
        <v>8018</v>
      </c>
      <c r="I577" s="57">
        <v>5778</v>
      </c>
      <c r="J577" s="57">
        <v>6430</v>
      </c>
      <c r="K577" s="57" t="s">
        <v>346</v>
      </c>
      <c r="L577" s="57" t="s">
        <v>346</v>
      </c>
      <c r="M577" s="57">
        <v>2970</v>
      </c>
      <c r="N577" s="57">
        <v>599</v>
      </c>
      <c r="O577" s="57">
        <v>3948</v>
      </c>
      <c r="P577" s="57" t="s">
        <v>346</v>
      </c>
      <c r="Q577" s="57" t="s">
        <v>346</v>
      </c>
      <c r="R577" s="57">
        <v>6430</v>
      </c>
      <c r="Y577" s="68">
        <f t="shared" si="67"/>
        <v>6043.5</v>
      </c>
      <c r="Z577" s="72">
        <f t="shared" si="64"/>
        <v>4.7462203405404255E-3</v>
      </c>
      <c r="AA577" s="71">
        <f t="shared" si="68"/>
        <v>3.8897341459454551E-3</v>
      </c>
      <c r="AB577" s="72">
        <f t="shared" si="69"/>
        <v>3.9361014457121181E-2</v>
      </c>
      <c r="AC577" s="68">
        <f t="shared" si="70"/>
        <v>153540.25</v>
      </c>
      <c r="AD577" s="72">
        <f t="shared" si="71"/>
        <v>0.12058175852430911</v>
      </c>
    </row>
    <row r="578" spans="1:30" x14ac:dyDescent="0.25">
      <c r="A578" s="60">
        <v>42214</v>
      </c>
      <c r="B578">
        <f t="shared" si="65"/>
        <v>2015</v>
      </c>
      <c r="C578">
        <f t="shared" si="66"/>
        <v>7</v>
      </c>
      <c r="D578" s="57" t="s">
        <v>346</v>
      </c>
      <c r="E578" s="57">
        <v>3658</v>
      </c>
      <c r="F578" s="57" t="s">
        <v>346</v>
      </c>
      <c r="G578" s="57">
        <v>195</v>
      </c>
      <c r="H578" s="57">
        <v>7386</v>
      </c>
      <c r="I578" s="57">
        <v>5358</v>
      </c>
      <c r="J578" s="57">
        <v>5787</v>
      </c>
      <c r="K578" s="57" t="s">
        <v>346</v>
      </c>
      <c r="L578" s="57" t="s">
        <v>346</v>
      </c>
      <c r="M578" s="57">
        <v>2765</v>
      </c>
      <c r="N578" s="57">
        <v>685</v>
      </c>
      <c r="O578" s="57">
        <v>3433</v>
      </c>
      <c r="P578" s="57" t="s">
        <v>346</v>
      </c>
      <c r="Q578" s="57" t="s">
        <v>346</v>
      </c>
      <c r="R578" s="57">
        <v>5787</v>
      </c>
      <c r="Y578" s="68">
        <f t="shared" si="67"/>
        <v>5491</v>
      </c>
      <c r="Z578" s="72">
        <f t="shared" si="64"/>
        <v>4.3123183403503728E-3</v>
      </c>
      <c r="AA578" s="71">
        <f t="shared" si="68"/>
        <v>3.8897341459454551E-3</v>
      </c>
      <c r="AB578" s="72">
        <f t="shared" si="69"/>
        <v>3.5762609478622052E-2</v>
      </c>
      <c r="AC578" s="68">
        <f t="shared" si="70"/>
        <v>153540.25</v>
      </c>
      <c r="AD578" s="72">
        <f t="shared" si="71"/>
        <v>0.12058175852430911</v>
      </c>
    </row>
    <row r="579" spans="1:30" x14ac:dyDescent="0.25">
      <c r="A579" s="60">
        <v>42215</v>
      </c>
      <c r="B579">
        <f t="shared" si="65"/>
        <v>2015</v>
      </c>
      <c r="C579">
        <f t="shared" si="66"/>
        <v>7</v>
      </c>
      <c r="D579" s="57" t="s">
        <v>346</v>
      </c>
      <c r="E579" s="57">
        <v>2817</v>
      </c>
      <c r="F579" s="57" t="s">
        <v>346</v>
      </c>
      <c r="G579" s="57">
        <v>161</v>
      </c>
      <c r="H579" s="57">
        <v>5306</v>
      </c>
      <c r="I579" s="57">
        <v>4016</v>
      </c>
      <c r="J579" s="57">
        <v>3853</v>
      </c>
      <c r="K579" s="57" t="s">
        <v>346</v>
      </c>
      <c r="L579" s="57" t="s">
        <v>346</v>
      </c>
      <c r="M579" s="57">
        <v>1946</v>
      </c>
      <c r="N579" s="57">
        <v>1288</v>
      </c>
      <c r="O579" s="57">
        <v>2276</v>
      </c>
      <c r="P579" s="57" t="s">
        <v>346</v>
      </c>
      <c r="Q579" s="57" t="s">
        <v>346</v>
      </c>
      <c r="R579" s="57">
        <v>3853</v>
      </c>
      <c r="Y579" s="68">
        <f t="shared" si="67"/>
        <v>3862.75</v>
      </c>
      <c r="Z579" s="72">
        <f t="shared" si="64"/>
        <v>3.0335836221432166E-3</v>
      </c>
      <c r="AA579" s="71">
        <f t="shared" si="68"/>
        <v>3.8897341459454551E-3</v>
      </c>
      <c r="AB579" s="72">
        <f t="shared" si="69"/>
        <v>2.5157898336104052E-2</v>
      </c>
      <c r="AC579" s="68">
        <f t="shared" si="70"/>
        <v>153540.25</v>
      </c>
      <c r="AD579" s="72">
        <f t="shared" si="71"/>
        <v>0.12058175852430911</v>
      </c>
    </row>
    <row r="580" spans="1:30" x14ac:dyDescent="0.25">
      <c r="A580" s="60">
        <v>42216</v>
      </c>
      <c r="B580">
        <f t="shared" si="65"/>
        <v>2015</v>
      </c>
      <c r="C580">
        <f t="shared" si="66"/>
        <v>7</v>
      </c>
      <c r="D580" s="57" t="s">
        <v>346</v>
      </c>
      <c r="E580" s="57">
        <v>3387</v>
      </c>
      <c r="F580" s="57" t="s">
        <v>346</v>
      </c>
      <c r="G580" s="57">
        <v>229</v>
      </c>
      <c r="H580" s="57">
        <v>6931</v>
      </c>
      <c r="I580" s="57">
        <v>5206</v>
      </c>
      <c r="J580" s="57">
        <v>5414</v>
      </c>
      <c r="K580" s="57" t="s">
        <v>346</v>
      </c>
      <c r="L580" s="57" t="s">
        <v>346</v>
      </c>
      <c r="M580" s="57">
        <v>2878</v>
      </c>
      <c r="N580" s="57">
        <v>2600</v>
      </c>
      <c r="O580" s="57">
        <v>3421</v>
      </c>
      <c r="P580" s="57" t="s">
        <v>346</v>
      </c>
      <c r="Q580" s="57" t="s">
        <v>346</v>
      </c>
      <c r="R580" s="57">
        <v>5414</v>
      </c>
      <c r="Y580" s="68">
        <f t="shared" si="67"/>
        <v>5243</v>
      </c>
      <c r="Z580" s="72">
        <f t="shared" ref="Z580:Z643" si="72">+Y580/SUMIF($B$4:$B$1829,B580,$Y$4:$Y$1829)</f>
        <v>4.1175532796315795E-3</v>
      </c>
      <c r="AA580" s="71">
        <f t="shared" si="68"/>
        <v>3.8897341459454551E-3</v>
      </c>
      <c r="AB580" s="72">
        <f t="shared" si="69"/>
        <v>3.4147397832164528E-2</v>
      </c>
      <c r="AC580" s="68">
        <f t="shared" si="70"/>
        <v>153540.25</v>
      </c>
      <c r="AD580" s="72">
        <f t="shared" si="71"/>
        <v>0.12058175852430911</v>
      </c>
    </row>
    <row r="581" spans="1:30" x14ac:dyDescent="0.25">
      <c r="A581" s="60">
        <v>42217</v>
      </c>
      <c r="B581">
        <f t="shared" ref="B581:B644" si="73">+YEAR(A581)</f>
        <v>2015</v>
      </c>
      <c r="C581">
        <f t="shared" ref="C581:C644" si="74">+MONTH(A581)</f>
        <v>8</v>
      </c>
      <c r="D581" s="57" t="s">
        <v>346</v>
      </c>
      <c r="E581" s="57">
        <v>2761</v>
      </c>
      <c r="F581" s="57" t="s">
        <v>346</v>
      </c>
      <c r="G581" s="57">
        <v>229</v>
      </c>
      <c r="H581" s="57">
        <v>5836</v>
      </c>
      <c r="I581" s="57">
        <v>4682</v>
      </c>
      <c r="J581" s="57">
        <v>4432</v>
      </c>
      <c r="K581" s="57" t="s">
        <v>346</v>
      </c>
      <c r="L581" s="57" t="s">
        <v>346</v>
      </c>
      <c r="M581" s="57">
        <v>3288</v>
      </c>
      <c r="N581" s="57">
        <v>1264</v>
      </c>
      <c r="O581" s="57">
        <v>4883</v>
      </c>
      <c r="P581" s="57" t="s">
        <v>346</v>
      </c>
      <c r="Q581" s="57" t="s">
        <v>346</v>
      </c>
      <c r="R581" s="57">
        <v>4432</v>
      </c>
      <c r="Y581" s="68">
        <f t="shared" ref="Y581:Y644" si="75">AVERAGE(H581,I581,O581,R581)</f>
        <v>4958.25</v>
      </c>
      <c r="Z581" s="72">
        <f t="shared" si="72"/>
        <v>3.8939268641490143E-3</v>
      </c>
      <c r="AA581" s="71">
        <f t="shared" ref="AA581:AA644" si="76">+AVERAGEIFS($Z$4:$Z$1829,$B$4:$B$1829,B581,$C$4:$C$1829,C581)</f>
        <v>4.146021962901968E-3</v>
      </c>
      <c r="AB581" s="72">
        <f t="shared" ref="AB581:AB644" si="77">+Y581/SUMIFS($Y$4:$Y$1829,$B$4:$B$1829,B581,$C$4:$C$1829,C581)</f>
        <v>3.0296642209991339E-2</v>
      </c>
      <c r="AC581" s="68">
        <f t="shared" ref="AC581:AC644" si="78">+Y581/AB581</f>
        <v>163656.75</v>
      </c>
      <c r="AD581" s="72">
        <f t="shared" ref="AD581:AD644" si="79">+AC581/SUMIF($B$4:$B$1829,B581,$Y$4:$Y$1829)</f>
        <v>0.12852668084996099</v>
      </c>
    </row>
    <row r="582" spans="1:30" x14ac:dyDescent="0.25">
      <c r="A582" s="60">
        <v>42218</v>
      </c>
      <c r="B582">
        <f t="shared" si="73"/>
        <v>2015</v>
      </c>
      <c r="C582">
        <f t="shared" si="74"/>
        <v>8</v>
      </c>
      <c r="D582" s="57" t="s">
        <v>346</v>
      </c>
      <c r="E582" s="57">
        <v>2744</v>
      </c>
      <c r="F582" s="57" t="s">
        <v>346</v>
      </c>
      <c r="G582" s="57">
        <v>254</v>
      </c>
      <c r="H582" s="57">
        <v>5579</v>
      </c>
      <c r="I582" s="57">
        <v>3856</v>
      </c>
      <c r="J582" s="57">
        <v>4091</v>
      </c>
      <c r="K582" s="57" t="s">
        <v>346</v>
      </c>
      <c r="L582" s="57" t="s">
        <v>346</v>
      </c>
      <c r="M582" s="57">
        <v>3564</v>
      </c>
      <c r="N582" s="57">
        <v>950</v>
      </c>
      <c r="O582" s="57">
        <v>3066</v>
      </c>
      <c r="P582" s="57" t="s">
        <v>346</v>
      </c>
      <c r="Q582" s="57" t="s">
        <v>346</v>
      </c>
      <c r="R582" s="57">
        <v>4091</v>
      </c>
      <c r="Y582" s="68">
        <f t="shared" si="75"/>
        <v>4148</v>
      </c>
      <c r="Z582" s="72">
        <f t="shared" si="72"/>
        <v>3.2576027091191671E-3</v>
      </c>
      <c r="AA582" s="71">
        <f t="shared" si="76"/>
        <v>4.146021962901968E-3</v>
      </c>
      <c r="AB582" s="72">
        <f t="shared" si="77"/>
        <v>2.5345731233206086E-2</v>
      </c>
      <c r="AC582" s="68">
        <f t="shared" si="78"/>
        <v>163656.75</v>
      </c>
      <c r="AD582" s="72">
        <f t="shared" si="79"/>
        <v>0.12852668084996099</v>
      </c>
    </row>
    <row r="583" spans="1:30" x14ac:dyDescent="0.25">
      <c r="A583" s="60">
        <v>42219</v>
      </c>
      <c r="B583">
        <f t="shared" si="73"/>
        <v>2015</v>
      </c>
      <c r="C583">
        <f t="shared" si="74"/>
        <v>8</v>
      </c>
      <c r="D583" s="57" t="s">
        <v>346</v>
      </c>
      <c r="E583" s="57">
        <v>3503</v>
      </c>
      <c r="F583" s="57" t="s">
        <v>346</v>
      </c>
      <c r="G583" s="57">
        <v>215</v>
      </c>
      <c r="H583" s="57">
        <v>7459</v>
      </c>
      <c r="I583" s="57">
        <v>5228</v>
      </c>
      <c r="J583" s="57">
        <v>6096</v>
      </c>
      <c r="K583" s="57" t="s">
        <v>346</v>
      </c>
      <c r="L583" s="57" t="s">
        <v>346</v>
      </c>
      <c r="M583" s="57">
        <v>2758</v>
      </c>
      <c r="N583" s="57">
        <v>1443</v>
      </c>
      <c r="O583" s="57">
        <v>3668</v>
      </c>
      <c r="P583" s="57" t="s">
        <v>346</v>
      </c>
      <c r="Q583" s="57" t="s">
        <v>346</v>
      </c>
      <c r="R583" s="57">
        <v>6096</v>
      </c>
      <c r="Y583" s="68">
        <f t="shared" si="75"/>
        <v>5612.75</v>
      </c>
      <c r="Z583" s="72">
        <f t="shared" si="72"/>
        <v>4.4079338489895386E-3</v>
      </c>
      <c r="AA583" s="71">
        <f t="shared" si="76"/>
        <v>4.146021962901968E-3</v>
      </c>
      <c r="AB583" s="72">
        <f t="shared" si="77"/>
        <v>3.4295866195558695E-2</v>
      </c>
      <c r="AC583" s="68">
        <f t="shared" si="78"/>
        <v>163656.74999999997</v>
      </c>
      <c r="AD583" s="72">
        <f t="shared" si="79"/>
        <v>0.12852668084996099</v>
      </c>
    </row>
    <row r="584" spans="1:30" x14ac:dyDescent="0.25">
      <c r="A584" s="60">
        <v>42220</v>
      </c>
      <c r="B584">
        <f t="shared" si="73"/>
        <v>2015</v>
      </c>
      <c r="C584">
        <f t="shared" si="74"/>
        <v>8</v>
      </c>
      <c r="D584" s="57" t="s">
        <v>346</v>
      </c>
      <c r="E584" s="57">
        <v>3612</v>
      </c>
      <c r="F584" s="57" t="s">
        <v>346</v>
      </c>
      <c r="G584" s="57">
        <v>208</v>
      </c>
      <c r="H584" s="57">
        <v>7533</v>
      </c>
      <c r="I584" s="57">
        <v>5456</v>
      </c>
      <c r="J584" s="57">
        <v>6035</v>
      </c>
      <c r="K584" s="57" t="s">
        <v>346</v>
      </c>
      <c r="L584" s="57" t="s">
        <v>346</v>
      </c>
      <c r="M584" s="57">
        <v>2924</v>
      </c>
      <c r="N584" s="57">
        <v>1445</v>
      </c>
      <c r="O584" s="57">
        <v>3592</v>
      </c>
      <c r="P584" s="57" t="s">
        <v>346</v>
      </c>
      <c r="Q584" s="57" t="s">
        <v>346</v>
      </c>
      <c r="R584" s="57">
        <v>6035</v>
      </c>
      <c r="Y584" s="68">
        <f t="shared" si="75"/>
        <v>5654</v>
      </c>
      <c r="Z584" s="72">
        <f t="shared" si="72"/>
        <v>4.4403292471937731E-3</v>
      </c>
      <c r="AA584" s="71">
        <f t="shared" si="76"/>
        <v>4.146021962901968E-3</v>
      </c>
      <c r="AB584" s="72">
        <f t="shared" si="77"/>
        <v>3.4547918127422181E-2</v>
      </c>
      <c r="AC584" s="68">
        <f t="shared" si="78"/>
        <v>163656.75</v>
      </c>
      <c r="AD584" s="72">
        <f t="shared" si="79"/>
        <v>0.12852668084996099</v>
      </c>
    </row>
    <row r="585" spans="1:30" x14ac:dyDescent="0.25">
      <c r="A585" s="60">
        <v>42221</v>
      </c>
      <c r="B585">
        <f t="shared" si="73"/>
        <v>2015</v>
      </c>
      <c r="C585">
        <f t="shared" si="74"/>
        <v>8</v>
      </c>
      <c r="D585" s="57" t="s">
        <v>346</v>
      </c>
      <c r="E585" s="57">
        <v>3776</v>
      </c>
      <c r="F585" s="57" t="s">
        <v>346</v>
      </c>
      <c r="G585" s="57">
        <v>226</v>
      </c>
      <c r="H585" s="57">
        <v>8194</v>
      </c>
      <c r="I585" s="57">
        <v>5909</v>
      </c>
      <c r="J585" s="57">
        <v>6543</v>
      </c>
      <c r="K585" s="57" t="s">
        <v>346</v>
      </c>
      <c r="L585" s="57" t="s">
        <v>346</v>
      </c>
      <c r="M585" s="57">
        <v>3044</v>
      </c>
      <c r="N585" s="57">
        <v>1441</v>
      </c>
      <c r="O585" s="57">
        <v>3736</v>
      </c>
      <c r="P585" s="57" t="s">
        <v>346</v>
      </c>
      <c r="Q585" s="57" t="s">
        <v>346</v>
      </c>
      <c r="R585" s="57">
        <v>6543</v>
      </c>
      <c r="Y585" s="68">
        <f t="shared" si="75"/>
        <v>6095.5</v>
      </c>
      <c r="Z585" s="72">
        <f t="shared" si="72"/>
        <v>4.787058175852431E-3</v>
      </c>
      <c r="AA585" s="71">
        <f t="shared" si="76"/>
        <v>4.146021962901968E-3</v>
      </c>
      <c r="AB585" s="72">
        <f t="shared" si="77"/>
        <v>3.7245637592094427E-2</v>
      </c>
      <c r="AC585" s="68">
        <f t="shared" si="78"/>
        <v>163656.75</v>
      </c>
      <c r="AD585" s="72">
        <f t="shared" si="79"/>
        <v>0.12852668084996099</v>
      </c>
    </row>
    <row r="586" spans="1:30" x14ac:dyDescent="0.25">
      <c r="A586" s="60">
        <v>42222</v>
      </c>
      <c r="B586">
        <f t="shared" si="73"/>
        <v>2015</v>
      </c>
      <c r="C586">
        <f t="shared" si="74"/>
        <v>8</v>
      </c>
      <c r="D586" s="57" t="s">
        <v>346</v>
      </c>
      <c r="E586" s="57">
        <v>3689</v>
      </c>
      <c r="F586" s="57" t="s">
        <v>346</v>
      </c>
      <c r="G586" s="57">
        <v>236</v>
      </c>
      <c r="H586" s="57">
        <v>8378</v>
      </c>
      <c r="I586" s="57">
        <v>5894</v>
      </c>
      <c r="J586" s="57">
        <v>6613</v>
      </c>
      <c r="K586" s="57" t="s">
        <v>346</v>
      </c>
      <c r="L586" s="57" t="s">
        <v>346</v>
      </c>
      <c r="M586" s="57">
        <v>3040</v>
      </c>
      <c r="N586" s="57">
        <v>1462</v>
      </c>
      <c r="O586" s="57">
        <v>3914</v>
      </c>
      <c r="P586" s="57" t="s">
        <v>346</v>
      </c>
      <c r="Q586" s="57" t="s">
        <v>346</v>
      </c>
      <c r="R586" s="57">
        <v>6613</v>
      </c>
      <c r="Y586" s="68">
        <f t="shared" si="75"/>
        <v>6199.75</v>
      </c>
      <c r="Z586" s="72">
        <f t="shared" si="72"/>
        <v>4.8689301822231329E-3</v>
      </c>
      <c r="AA586" s="71">
        <f t="shared" si="76"/>
        <v>4.146021962901968E-3</v>
      </c>
      <c r="AB586" s="72">
        <f t="shared" si="77"/>
        <v>3.7882641565349429E-2</v>
      </c>
      <c r="AC586" s="68">
        <f t="shared" si="78"/>
        <v>163656.75</v>
      </c>
      <c r="AD586" s="72">
        <f t="shared" si="79"/>
        <v>0.12852668084996099</v>
      </c>
    </row>
    <row r="587" spans="1:30" x14ac:dyDescent="0.25">
      <c r="A587" s="60">
        <v>42223</v>
      </c>
      <c r="B587">
        <f t="shared" si="73"/>
        <v>2015</v>
      </c>
      <c r="C587">
        <f t="shared" si="74"/>
        <v>8</v>
      </c>
      <c r="D587" s="57" t="s">
        <v>346</v>
      </c>
      <c r="E587" s="57">
        <v>3564</v>
      </c>
      <c r="F587" s="57" t="s">
        <v>346</v>
      </c>
      <c r="G587" s="57">
        <v>234</v>
      </c>
      <c r="H587" s="57">
        <v>7683</v>
      </c>
      <c r="I587" s="57">
        <v>5670</v>
      </c>
      <c r="J587" s="57">
        <v>5869</v>
      </c>
      <c r="K587" s="57" t="s">
        <v>346</v>
      </c>
      <c r="L587" s="57" t="s">
        <v>346</v>
      </c>
      <c r="M587" s="57">
        <v>3075</v>
      </c>
      <c r="N587" s="57">
        <v>1749</v>
      </c>
      <c r="O587" s="57">
        <v>3568</v>
      </c>
      <c r="P587" s="57" t="s">
        <v>346</v>
      </c>
      <c r="Q587" s="57" t="s">
        <v>346</v>
      </c>
      <c r="R587" s="57">
        <v>5869</v>
      </c>
      <c r="Y587" s="68">
        <f t="shared" si="75"/>
        <v>5697.5</v>
      </c>
      <c r="Z587" s="72">
        <f t="shared" si="72"/>
        <v>4.4744916671182388E-3</v>
      </c>
      <c r="AA587" s="71">
        <f t="shared" si="76"/>
        <v>4.146021962901968E-3</v>
      </c>
      <c r="AB587" s="72">
        <f t="shared" si="77"/>
        <v>3.4813718346478222E-2</v>
      </c>
      <c r="AC587" s="68">
        <f t="shared" si="78"/>
        <v>163656.75</v>
      </c>
      <c r="AD587" s="72">
        <f t="shared" si="79"/>
        <v>0.12852668084996099</v>
      </c>
    </row>
    <row r="588" spans="1:30" x14ac:dyDescent="0.25">
      <c r="A588" s="60">
        <v>42224</v>
      </c>
      <c r="B588">
        <f t="shared" si="73"/>
        <v>2015</v>
      </c>
      <c r="C588">
        <f t="shared" si="74"/>
        <v>8</v>
      </c>
      <c r="D588" s="57" t="s">
        <v>346</v>
      </c>
      <c r="E588" s="57">
        <v>2841</v>
      </c>
      <c r="F588" s="57" t="s">
        <v>346</v>
      </c>
      <c r="G588" s="57">
        <v>301</v>
      </c>
      <c r="H588" s="57">
        <v>6527</v>
      </c>
      <c r="I588" s="57">
        <v>5135</v>
      </c>
      <c r="J588" s="57">
        <v>5087</v>
      </c>
      <c r="K588" s="57" t="s">
        <v>346</v>
      </c>
      <c r="L588" s="57" t="s">
        <v>346</v>
      </c>
      <c r="M588" s="57">
        <v>3795</v>
      </c>
      <c r="N588" s="57">
        <v>1579</v>
      </c>
      <c r="O588" s="57">
        <v>5671</v>
      </c>
      <c r="P588" s="57" t="s">
        <v>346</v>
      </c>
      <c r="Q588" s="57" t="s">
        <v>346</v>
      </c>
      <c r="R588" s="57">
        <v>5087</v>
      </c>
      <c r="Y588" s="68">
        <f t="shared" si="75"/>
        <v>5605</v>
      </c>
      <c r="Z588" s="72">
        <f t="shared" si="72"/>
        <v>4.4018474408420759E-3</v>
      </c>
      <c r="AA588" s="71">
        <f t="shared" si="76"/>
        <v>4.146021962901968E-3</v>
      </c>
      <c r="AB588" s="72">
        <f t="shared" si="77"/>
        <v>3.4248510984117672E-2</v>
      </c>
      <c r="AC588" s="68">
        <f t="shared" si="78"/>
        <v>163656.75</v>
      </c>
      <c r="AD588" s="72">
        <f t="shared" si="79"/>
        <v>0.12852668084996099</v>
      </c>
    </row>
    <row r="589" spans="1:30" x14ac:dyDescent="0.25">
      <c r="A589" s="60">
        <v>42225</v>
      </c>
      <c r="B589">
        <f t="shared" si="73"/>
        <v>2015</v>
      </c>
      <c r="C589">
        <f t="shared" si="74"/>
        <v>8</v>
      </c>
      <c r="D589" s="57" t="s">
        <v>346</v>
      </c>
      <c r="E589" s="57">
        <v>2818</v>
      </c>
      <c r="F589" s="57" t="s">
        <v>346</v>
      </c>
      <c r="G589" s="57">
        <v>218</v>
      </c>
      <c r="H589" s="57">
        <v>5808</v>
      </c>
      <c r="I589" s="57">
        <v>4052</v>
      </c>
      <c r="J589" s="57">
        <v>4363</v>
      </c>
      <c r="K589" s="57" t="s">
        <v>346</v>
      </c>
      <c r="L589" s="57" t="s">
        <v>346</v>
      </c>
      <c r="M589" s="57">
        <v>3792</v>
      </c>
      <c r="N589" s="57">
        <v>1502</v>
      </c>
      <c r="O589" s="57">
        <v>3391</v>
      </c>
      <c r="P589" s="57" t="s">
        <v>346</v>
      </c>
      <c r="Q589" s="57" t="s">
        <v>346</v>
      </c>
      <c r="R589" s="57">
        <v>4363</v>
      </c>
      <c r="Y589" s="68">
        <f t="shared" si="75"/>
        <v>4403.5</v>
      </c>
      <c r="Z589" s="72">
        <f t="shared" si="72"/>
        <v>3.4582578422387303E-3</v>
      </c>
      <c r="AA589" s="71">
        <f t="shared" si="76"/>
        <v>4.146021962901968E-3</v>
      </c>
      <c r="AB589" s="72">
        <f t="shared" si="77"/>
        <v>2.6906925623293877E-2</v>
      </c>
      <c r="AC589" s="68">
        <f t="shared" si="78"/>
        <v>163656.75</v>
      </c>
      <c r="AD589" s="72">
        <f t="shared" si="79"/>
        <v>0.12852668084996099</v>
      </c>
    </row>
    <row r="590" spans="1:30" x14ac:dyDescent="0.25">
      <c r="A590" s="60">
        <v>42226</v>
      </c>
      <c r="B590">
        <f t="shared" si="73"/>
        <v>2015</v>
      </c>
      <c r="C590">
        <f t="shared" si="74"/>
        <v>8</v>
      </c>
      <c r="D590" s="57" t="s">
        <v>346</v>
      </c>
      <c r="E590" s="57">
        <v>3585</v>
      </c>
      <c r="F590" s="57" t="s">
        <v>346</v>
      </c>
      <c r="G590" s="57">
        <v>206</v>
      </c>
      <c r="H590" s="57">
        <v>7568</v>
      </c>
      <c r="I590" s="57">
        <v>5509</v>
      </c>
      <c r="J590" s="57">
        <v>6373</v>
      </c>
      <c r="K590" s="57" t="s">
        <v>346</v>
      </c>
      <c r="L590" s="57" t="s">
        <v>346</v>
      </c>
      <c r="M590" s="57">
        <v>2791</v>
      </c>
      <c r="N590" s="57">
        <v>1622</v>
      </c>
      <c r="O590" s="57">
        <v>3923</v>
      </c>
      <c r="P590" s="57" t="s">
        <v>346</v>
      </c>
      <c r="Q590" s="57" t="s">
        <v>346</v>
      </c>
      <c r="R590" s="57">
        <v>6373</v>
      </c>
      <c r="Y590" s="68">
        <f t="shared" si="75"/>
        <v>5843.25</v>
      </c>
      <c r="Z590" s="72">
        <f t="shared" si="72"/>
        <v>4.5889554074398679E-3</v>
      </c>
      <c r="AA590" s="71">
        <f t="shared" si="76"/>
        <v>4.146021962901968E-3</v>
      </c>
      <c r="AB590" s="72">
        <f t="shared" si="77"/>
        <v>3.5704301839062549E-2</v>
      </c>
      <c r="AC590" s="68">
        <f t="shared" si="78"/>
        <v>163656.75</v>
      </c>
      <c r="AD590" s="72">
        <f t="shared" si="79"/>
        <v>0.12852668084996099</v>
      </c>
    </row>
    <row r="591" spans="1:30" x14ac:dyDescent="0.25">
      <c r="A591" s="60">
        <v>42227</v>
      </c>
      <c r="B591">
        <f t="shared" si="73"/>
        <v>2015</v>
      </c>
      <c r="C591">
        <f t="shared" si="74"/>
        <v>8</v>
      </c>
      <c r="D591" s="57" t="s">
        <v>346</v>
      </c>
      <c r="E591" s="57">
        <v>2021</v>
      </c>
      <c r="F591" s="57" t="s">
        <v>346</v>
      </c>
      <c r="G591" s="57">
        <v>105</v>
      </c>
      <c r="H591" s="57">
        <v>3146</v>
      </c>
      <c r="I591" s="57">
        <v>2383</v>
      </c>
      <c r="J591" s="57">
        <v>2033</v>
      </c>
      <c r="K591" s="57" t="s">
        <v>346</v>
      </c>
      <c r="L591" s="57" t="s">
        <v>346</v>
      </c>
      <c r="M591" s="57">
        <v>1112</v>
      </c>
      <c r="N591" s="57">
        <v>1238</v>
      </c>
      <c r="O591" s="57">
        <v>1147</v>
      </c>
      <c r="P591" s="57" t="s">
        <v>346</v>
      </c>
      <c r="Q591" s="57" t="s">
        <v>346</v>
      </c>
      <c r="R591" s="57">
        <v>2033</v>
      </c>
      <c r="Y591" s="68">
        <f t="shared" si="75"/>
        <v>2177.25</v>
      </c>
      <c r="Z591" s="72">
        <f t="shared" si="72"/>
        <v>1.7098880179435166E-3</v>
      </c>
      <c r="AA591" s="71">
        <f t="shared" si="76"/>
        <v>4.146021962901968E-3</v>
      </c>
      <c r="AB591" s="72">
        <f t="shared" si="77"/>
        <v>1.3303759239994684E-2</v>
      </c>
      <c r="AC591" s="68">
        <f t="shared" si="78"/>
        <v>163656.75</v>
      </c>
      <c r="AD591" s="72">
        <f t="shared" si="79"/>
        <v>0.12852668084996099</v>
      </c>
    </row>
    <row r="592" spans="1:30" x14ac:dyDescent="0.25">
      <c r="A592" s="60">
        <v>42228</v>
      </c>
      <c r="B592">
        <f t="shared" si="73"/>
        <v>2015</v>
      </c>
      <c r="C592">
        <f t="shared" si="74"/>
        <v>8</v>
      </c>
      <c r="D592" s="57" t="s">
        <v>346</v>
      </c>
      <c r="E592" s="57">
        <v>3779</v>
      </c>
      <c r="F592" s="57" t="s">
        <v>346</v>
      </c>
      <c r="G592" s="57">
        <v>211</v>
      </c>
      <c r="H592" s="57">
        <v>8594</v>
      </c>
      <c r="I592" s="57">
        <v>6068</v>
      </c>
      <c r="J592" s="57">
        <v>7138</v>
      </c>
      <c r="K592" s="57" t="s">
        <v>346</v>
      </c>
      <c r="L592" s="57" t="s">
        <v>346</v>
      </c>
      <c r="M592" s="57">
        <v>3299</v>
      </c>
      <c r="N592" s="57">
        <v>1509</v>
      </c>
      <c r="O592" s="57">
        <v>4427</v>
      </c>
      <c r="P592" s="57" t="s">
        <v>346</v>
      </c>
      <c r="Q592" s="57" t="s">
        <v>346</v>
      </c>
      <c r="R592" s="57">
        <v>7138</v>
      </c>
      <c r="Y592" s="68">
        <f t="shared" si="75"/>
        <v>6556.75</v>
      </c>
      <c r="Z592" s="72">
        <f t="shared" si="72"/>
        <v>5.1492976284997832E-3</v>
      </c>
      <c r="AA592" s="71">
        <f t="shared" si="76"/>
        <v>4.146021962901968E-3</v>
      </c>
      <c r="AB592" s="72">
        <f t="shared" si="77"/>
        <v>4.0064036466567983E-2</v>
      </c>
      <c r="AC592" s="68">
        <f t="shared" si="78"/>
        <v>163656.75</v>
      </c>
      <c r="AD592" s="72">
        <f t="shared" si="79"/>
        <v>0.12852668084996099</v>
      </c>
    </row>
    <row r="593" spans="1:30" x14ac:dyDescent="0.25">
      <c r="A593" s="60">
        <v>42229</v>
      </c>
      <c r="B593">
        <f t="shared" si="73"/>
        <v>2015</v>
      </c>
      <c r="C593">
        <f t="shared" si="74"/>
        <v>8</v>
      </c>
      <c r="D593" s="57" t="s">
        <v>346</v>
      </c>
      <c r="E593" s="57">
        <v>3661</v>
      </c>
      <c r="F593" s="57" t="s">
        <v>346</v>
      </c>
      <c r="G593" s="57">
        <v>228</v>
      </c>
      <c r="H593" s="57">
        <v>8258</v>
      </c>
      <c r="I593" s="57">
        <v>6163</v>
      </c>
      <c r="J593" s="57">
        <v>6745</v>
      </c>
      <c r="K593" s="57" t="s">
        <v>346</v>
      </c>
      <c r="L593" s="57" t="s">
        <v>346</v>
      </c>
      <c r="M593" s="57">
        <v>3100</v>
      </c>
      <c r="N593" s="57">
        <v>1360</v>
      </c>
      <c r="O593" s="57">
        <v>4018</v>
      </c>
      <c r="P593" s="57" t="s">
        <v>346</v>
      </c>
      <c r="Q593" s="57" t="s">
        <v>346</v>
      </c>
      <c r="R593" s="57">
        <v>6745</v>
      </c>
      <c r="Y593" s="68">
        <f t="shared" si="75"/>
        <v>6296</v>
      </c>
      <c r="Z593" s="72">
        <f t="shared" si="72"/>
        <v>4.9445194446996812E-3</v>
      </c>
      <c r="AA593" s="71">
        <f t="shared" si="76"/>
        <v>4.146021962901968E-3</v>
      </c>
      <c r="AB593" s="72">
        <f t="shared" si="77"/>
        <v>3.8470762739697566E-2</v>
      </c>
      <c r="AC593" s="68">
        <f t="shared" si="78"/>
        <v>163656.75</v>
      </c>
      <c r="AD593" s="72">
        <f t="shared" si="79"/>
        <v>0.12852668084996099</v>
      </c>
    </row>
    <row r="594" spans="1:30" x14ac:dyDescent="0.25">
      <c r="A594" s="60">
        <v>42230</v>
      </c>
      <c r="B594">
        <f t="shared" si="73"/>
        <v>2015</v>
      </c>
      <c r="C594">
        <f t="shared" si="74"/>
        <v>8</v>
      </c>
      <c r="D594" s="57" t="s">
        <v>346</v>
      </c>
      <c r="E594" s="57">
        <v>3523</v>
      </c>
      <c r="F594" s="57" t="s">
        <v>346</v>
      </c>
      <c r="G594" s="57">
        <v>204</v>
      </c>
      <c r="H594" s="57">
        <v>7792</v>
      </c>
      <c r="I594" s="57">
        <v>5583</v>
      </c>
      <c r="J594" s="57">
        <v>5870</v>
      </c>
      <c r="K594" s="57" t="s">
        <v>346</v>
      </c>
      <c r="L594" s="57" t="s">
        <v>346</v>
      </c>
      <c r="M594" s="57">
        <v>2942</v>
      </c>
      <c r="N594" s="57">
        <v>1158</v>
      </c>
      <c r="O594" s="57">
        <v>3520</v>
      </c>
      <c r="P594" s="57" t="s">
        <v>346</v>
      </c>
      <c r="Q594" s="57" t="s">
        <v>346</v>
      </c>
      <c r="R594" s="57">
        <v>5870</v>
      </c>
      <c r="Y594" s="68">
        <f t="shared" si="75"/>
        <v>5691.25</v>
      </c>
      <c r="Z594" s="72">
        <f t="shared" si="72"/>
        <v>4.4695832734509304E-3</v>
      </c>
      <c r="AA594" s="71">
        <f t="shared" si="76"/>
        <v>4.146021962901968E-3</v>
      </c>
      <c r="AB594" s="72">
        <f t="shared" si="77"/>
        <v>3.4775528659832237E-2</v>
      </c>
      <c r="AC594" s="68">
        <f t="shared" si="78"/>
        <v>163656.75</v>
      </c>
      <c r="AD594" s="72">
        <f t="shared" si="79"/>
        <v>0.12852668084996099</v>
      </c>
    </row>
    <row r="595" spans="1:30" x14ac:dyDescent="0.25">
      <c r="A595" s="60">
        <v>42231</v>
      </c>
      <c r="B595">
        <f t="shared" si="73"/>
        <v>2015</v>
      </c>
      <c r="C595">
        <f t="shared" si="74"/>
        <v>8</v>
      </c>
      <c r="D595" s="57" t="s">
        <v>346</v>
      </c>
      <c r="E595" s="57">
        <v>2747</v>
      </c>
      <c r="F595" s="57" t="s">
        <v>346</v>
      </c>
      <c r="G595" s="57">
        <v>231</v>
      </c>
      <c r="H595" s="57">
        <v>5918</v>
      </c>
      <c r="I595" s="57">
        <v>5011</v>
      </c>
      <c r="J595" s="57">
        <v>4624</v>
      </c>
      <c r="K595" s="57" t="s">
        <v>346</v>
      </c>
      <c r="L595" s="57" t="s">
        <v>346</v>
      </c>
      <c r="M595" s="57">
        <v>3216</v>
      </c>
      <c r="N595" s="57">
        <v>1654</v>
      </c>
      <c r="O595" s="57">
        <v>5217</v>
      </c>
      <c r="P595" s="57" t="s">
        <v>346</v>
      </c>
      <c r="Q595" s="57" t="s">
        <v>346</v>
      </c>
      <c r="R595" s="57">
        <v>4624</v>
      </c>
      <c r="Y595" s="68">
        <f t="shared" si="75"/>
        <v>5192.5</v>
      </c>
      <c r="Z595" s="72">
        <f t="shared" si="72"/>
        <v>4.0778934587997291E-3</v>
      </c>
      <c r="AA595" s="71">
        <f t="shared" si="76"/>
        <v>4.146021962901968E-3</v>
      </c>
      <c r="AB595" s="72">
        <f t="shared" si="77"/>
        <v>3.1727991665482784E-2</v>
      </c>
      <c r="AC595" s="68">
        <f t="shared" si="78"/>
        <v>163656.75</v>
      </c>
      <c r="AD595" s="72">
        <f t="shared" si="79"/>
        <v>0.12852668084996099</v>
      </c>
    </row>
    <row r="596" spans="1:30" x14ac:dyDescent="0.25">
      <c r="A596" s="60">
        <v>42232</v>
      </c>
      <c r="B596">
        <f t="shared" si="73"/>
        <v>2015</v>
      </c>
      <c r="C596">
        <f t="shared" si="74"/>
        <v>8</v>
      </c>
      <c r="D596" s="57" t="s">
        <v>346</v>
      </c>
      <c r="E596" s="57">
        <v>2639</v>
      </c>
      <c r="F596" s="57" t="s">
        <v>346</v>
      </c>
      <c r="G596" s="57">
        <v>226</v>
      </c>
      <c r="H596" s="57">
        <v>5031</v>
      </c>
      <c r="I596" s="57">
        <v>3640</v>
      </c>
      <c r="J596" s="57">
        <v>3717</v>
      </c>
      <c r="K596" s="57" t="s">
        <v>346</v>
      </c>
      <c r="L596" s="57" t="s">
        <v>346</v>
      </c>
      <c r="M596" s="57">
        <v>3157</v>
      </c>
      <c r="N596" s="57">
        <v>1328</v>
      </c>
      <c r="O596" s="57">
        <v>2860</v>
      </c>
      <c r="P596" s="57" t="s">
        <v>346</v>
      </c>
      <c r="Q596" s="57" t="s">
        <v>346</v>
      </c>
      <c r="R596" s="57">
        <v>3717</v>
      </c>
      <c r="Y596" s="68">
        <f t="shared" si="75"/>
        <v>3812</v>
      </c>
      <c r="Z596" s="72">
        <f t="shared" si="72"/>
        <v>2.9937274655646735E-3</v>
      </c>
      <c r="AA596" s="71">
        <f t="shared" si="76"/>
        <v>4.146021962901968E-3</v>
      </c>
      <c r="AB596" s="72">
        <f t="shared" si="77"/>
        <v>2.3292653679118033E-2</v>
      </c>
      <c r="AC596" s="68">
        <f t="shared" si="78"/>
        <v>163656.75</v>
      </c>
      <c r="AD596" s="72">
        <f t="shared" si="79"/>
        <v>0.12852668084996099</v>
      </c>
    </row>
    <row r="597" spans="1:30" x14ac:dyDescent="0.25">
      <c r="A597" s="60">
        <v>42233</v>
      </c>
      <c r="B597">
        <f t="shared" si="73"/>
        <v>2015</v>
      </c>
      <c r="C597">
        <f t="shared" si="74"/>
        <v>8</v>
      </c>
      <c r="D597" s="57" t="s">
        <v>346</v>
      </c>
      <c r="E597" s="57">
        <v>3421</v>
      </c>
      <c r="F597" s="57" t="s">
        <v>346</v>
      </c>
      <c r="G597" s="57">
        <v>206</v>
      </c>
      <c r="H597" s="57">
        <v>6964</v>
      </c>
      <c r="I597" s="57">
        <v>5041</v>
      </c>
      <c r="J597" s="57">
        <v>5759</v>
      </c>
      <c r="K597" s="57" t="s">
        <v>346</v>
      </c>
      <c r="L597" s="57" t="s">
        <v>346</v>
      </c>
      <c r="M597" s="57">
        <v>2620</v>
      </c>
      <c r="N597" s="57">
        <v>1029</v>
      </c>
      <c r="O597" s="57">
        <v>3466</v>
      </c>
      <c r="P597" s="57" t="s">
        <v>346</v>
      </c>
      <c r="Q597" s="57" t="s">
        <v>346</v>
      </c>
      <c r="R597" s="57">
        <v>5759</v>
      </c>
      <c r="Y597" s="68">
        <f t="shared" si="75"/>
        <v>5307.5</v>
      </c>
      <c r="Z597" s="72">
        <f t="shared" si="72"/>
        <v>4.1682079022782011E-3</v>
      </c>
      <c r="AA597" s="71">
        <f t="shared" si="76"/>
        <v>4.146021962901968E-3</v>
      </c>
      <c r="AB597" s="72">
        <f t="shared" si="77"/>
        <v>3.2430681899768873E-2</v>
      </c>
      <c r="AC597" s="68">
        <f t="shared" si="78"/>
        <v>163656.75</v>
      </c>
      <c r="AD597" s="72">
        <f t="shared" si="79"/>
        <v>0.12852668084996099</v>
      </c>
    </row>
    <row r="598" spans="1:30" x14ac:dyDescent="0.25">
      <c r="A598" s="60">
        <v>42234</v>
      </c>
      <c r="B598">
        <f t="shared" si="73"/>
        <v>2015</v>
      </c>
      <c r="C598">
        <f t="shared" si="74"/>
        <v>8</v>
      </c>
      <c r="D598" s="57" t="s">
        <v>346</v>
      </c>
      <c r="E598" s="57">
        <v>3578</v>
      </c>
      <c r="F598" s="57" t="s">
        <v>346</v>
      </c>
      <c r="G598" s="57">
        <v>199</v>
      </c>
      <c r="H598" s="57">
        <v>7477</v>
      </c>
      <c r="I598" s="57">
        <v>5651</v>
      </c>
      <c r="J598" s="57">
        <v>6011</v>
      </c>
      <c r="K598" s="57" t="s">
        <v>346</v>
      </c>
      <c r="L598" s="57" t="s">
        <v>346</v>
      </c>
      <c r="M598" s="57">
        <v>2851</v>
      </c>
      <c r="N598" s="57">
        <v>851</v>
      </c>
      <c r="O598" s="57">
        <v>3604</v>
      </c>
      <c r="P598" s="57" t="s">
        <v>346</v>
      </c>
      <c r="Q598" s="57" t="s">
        <v>346</v>
      </c>
      <c r="R598" s="57">
        <v>6011</v>
      </c>
      <c r="Y598" s="68">
        <f t="shared" si="75"/>
        <v>5685.75</v>
      </c>
      <c r="Z598" s="72">
        <f t="shared" si="72"/>
        <v>4.465263887023699E-3</v>
      </c>
      <c r="AA598" s="71">
        <f t="shared" si="76"/>
        <v>4.146021962901968E-3</v>
      </c>
      <c r="AB598" s="72">
        <f t="shared" si="77"/>
        <v>3.4741921735583776E-2</v>
      </c>
      <c r="AC598" s="68">
        <f t="shared" si="78"/>
        <v>163656.75</v>
      </c>
      <c r="AD598" s="72">
        <f t="shared" si="79"/>
        <v>0.12852668084996099</v>
      </c>
    </row>
    <row r="599" spans="1:30" x14ac:dyDescent="0.25">
      <c r="A599" s="60">
        <v>42235</v>
      </c>
      <c r="B599">
        <f t="shared" si="73"/>
        <v>2015</v>
      </c>
      <c r="C599">
        <f t="shared" si="74"/>
        <v>8</v>
      </c>
      <c r="D599" s="57" t="s">
        <v>346</v>
      </c>
      <c r="E599" s="57">
        <v>3670</v>
      </c>
      <c r="F599" s="57" t="s">
        <v>346</v>
      </c>
      <c r="G599" s="57">
        <v>289</v>
      </c>
      <c r="H599" s="57">
        <v>7837</v>
      </c>
      <c r="I599" s="57">
        <v>5974</v>
      </c>
      <c r="J599" s="57">
        <v>6271</v>
      </c>
      <c r="K599" s="57" t="s">
        <v>346</v>
      </c>
      <c r="L599" s="57" t="s">
        <v>346</v>
      </c>
      <c r="M599" s="57">
        <v>2940</v>
      </c>
      <c r="N599" s="57">
        <v>615</v>
      </c>
      <c r="O599" s="57">
        <v>3553</v>
      </c>
      <c r="P599" s="57" t="s">
        <v>346</v>
      </c>
      <c r="Q599" s="57" t="s">
        <v>346</v>
      </c>
      <c r="R599" s="57">
        <v>6271</v>
      </c>
      <c r="Y599" s="68">
        <f t="shared" si="75"/>
        <v>5908.75</v>
      </c>
      <c r="Z599" s="72">
        <f t="shared" si="72"/>
        <v>4.6403953730732592E-3</v>
      </c>
      <c r="AA599" s="71">
        <f t="shared" si="76"/>
        <v>4.146021962901968E-3</v>
      </c>
      <c r="AB599" s="72">
        <f t="shared" si="77"/>
        <v>3.6104529755112455E-2</v>
      </c>
      <c r="AC599" s="68">
        <f t="shared" si="78"/>
        <v>163656.75</v>
      </c>
      <c r="AD599" s="72">
        <f t="shared" si="79"/>
        <v>0.12852668084996099</v>
      </c>
    </row>
    <row r="600" spans="1:30" x14ac:dyDescent="0.25">
      <c r="A600" s="60">
        <v>42236</v>
      </c>
      <c r="B600">
        <f t="shared" si="73"/>
        <v>2015</v>
      </c>
      <c r="C600">
        <f t="shared" si="74"/>
        <v>8</v>
      </c>
      <c r="D600" s="57" t="s">
        <v>346</v>
      </c>
      <c r="E600" s="57">
        <v>3518</v>
      </c>
      <c r="F600" s="57" t="s">
        <v>346</v>
      </c>
      <c r="G600" s="57">
        <v>218</v>
      </c>
      <c r="H600" s="57">
        <v>7376</v>
      </c>
      <c r="I600" s="57">
        <v>5375</v>
      </c>
      <c r="J600" s="57">
        <v>5733</v>
      </c>
      <c r="K600" s="57" t="s">
        <v>346</v>
      </c>
      <c r="L600" s="57" t="s">
        <v>346</v>
      </c>
      <c r="M600" s="57">
        <v>2731</v>
      </c>
      <c r="N600" s="57">
        <v>643</v>
      </c>
      <c r="O600" s="57">
        <v>3355</v>
      </c>
      <c r="P600" s="57" t="s">
        <v>346</v>
      </c>
      <c r="Q600" s="57" t="s">
        <v>346</v>
      </c>
      <c r="R600" s="57">
        <v>5733</v>
      </c>
      <c r="Y600" s="68">
        <f t="shared" si="75"/>
        <v>5459.75</v>
      </c>
      <c r="Z600" s="72">
        <f t="shared" si="72"/>
        <v>4.2877763720138313E-3</v>
      </c>
      <c r="AA600" s="71">
        <f t="shared" si="76"/>
        <v>4.146021962901968E-3</v>
      </c>
      <c r="AB600" s="72">
        <f t="shared" si="77"/>
        <v>3.3360982666465026E-2</v>
      </c>
      <c r="AC600" s="68">
        <f t="shared" si="78"/>
        <v>163656.75</v>
      </c>
      <c r="AD600" s="72">
        <f t="shared" si="79"/>
        <v>0.12852668084996099</v>
      </c>
    </row>
    <row r="601" spans="1:30" x14ac:dyDescent="0.25">
      <c r="A601" s="60">
        <v>42237</v>
      </c>
      <c r="B601">
        <f t="shared" si="73"/>
        <v>2015</v>
      </c>
      <c r="C601">
        <f t="shared" si="74"/>
        <v>8</v>
      </c>
      <c r="D601" s="57" t="s">
        <v>346</v>
      </c>
      <c r="E601" s="57">
        <v>3108</v>
      </c>
      <c r="F601" s="57" t="s">
        <v>346</v>
      </c>
      <c r="G601" s="57">
        <v>173</v>
      </c>
      <c r="H601" s="57">
        <v>6210</v>
      </c>
      <c r="I601" s="57">
        <v>4584</v>
      </c>
      <c r="J601" s="57">
        <v>4490</v>
      </c>
      <c r="K601" s="57" t="s">
        <v>346</v>
      </c>
      <c r="L601" s="57" t="s">
        <v>346</v>
      </c>
      <c r="M601" s="57">
        <v>2647</v>
      </c>
      <c r="N601" s="57">
        <v>1278</v>
      </c>
      <c r="O601" s="57">
        <v>2856</v>
      </c>
      <c r="P601" s="57" t="s">
        <v>346</v>
      </c>
      <c r="Q601" s="57" t="s">
        <v>346</v>
      </c>
      <c r="R601" s="57">
        <v>4490</v>
      </c>
      <c r="Y601" s="68">
        <f t="shared" si="75"/>
        <v>4535</v>
      </c>
      <c r="Z601" s="72">
        <f t="shared" si="72"/>
        <v>3.5615304449988965E-3</v>
      </c>
      <c r="AA601" s="71">
        <f t="shared" si="76"/>
        <v>4.146021962901968E-3</v>
      </c>
      <c r="AB601" s="72">
        <f t="shared" si="77"/>
        <v>2.7710436630325359E-2</v>
      </c>
      <c r="AC601" s="68">
        <f t="shared" si="78"/>
        <v>163656.75</v>
      </c>
      <c r="AD601" s="72">
        <f t="shared" si="79"/>
        <v>0.12852668084996099</v>
      </c>
    </row>
    <row r="602" spans="1:30" x14ac:dyDescent="0.25">
      <c r="A602" s="60">
        <v>42238</v>
      </c>
      <c r="B602">
        <f t="shared" si="73"/>
        <v>2015</v>
      </c>
      <c r="C602">
        <f t="shared" si="74"/>
        <v>8</v>
      </c>
      <c r="D602" s="57" t="s">
        <v>346</v>
      </c>
      <c r="E602" s="57">
        <v>2613</v>
      </c>
      <c r="F602" s="57" t="s">
        <v>346</v>
      </c>
      <c r="G602" s="57">
        <v>269</v>
      </c>
      <c r="H602" s="57">
        <v>6105</v>
      </c>
      <c r="I602" s="57">
        <v>4620</v>
      </c>
      <c r="J602" s="57">
        <v>4325</v>
      </c>
      <c r="K602" s="57" t="s">
        <v>346</v>
      </c>
      <c r="L602" s="57" t="s">
        <v>346</v>
      </c>
      <c r="M602" s="57">
        <v>3962</v>
      </c>
      <c r="N602" s="57">
        <v>1396</v>
      </c>
      <c r="O602" s="57">
        <v>3527</v>
      </c>
      <c r="P602" s="57" t="s">
        <v>346</v>
      </c>
      <c r="Q602" s="57" t="s">
        <v>346</v>
      </c>
      <c r="R602" s="57">
        <v>4325</v>
      </c>
      <c r="Y602" s="68">
        <f t="shared" si="75"/>
        <v>4644.25</v>
      </c>
      <c r="Z602" s="72">
        <f t="shared" si="72"/>
        <v>3.6473291663034453E-3</v>
      </c>
      <c r="AA602" s="71">
        <f t="shared" si="76"/>
        <v>4.146021962901968E-3</v>
      </c>
      <c r="AB602" s="72">
        <f t="shared" si="77"/>
        <v>2.8377992352897147E-2</v>
      </c>
      <c r="AC602" s="68">
        <f t="shared" si="78"/>
        <v>163656.75</v>
      </c>
      <c r="AD602" s="72">
        <f t="shared" si="79"/>
        <v>0.12852668084996099</v>
      </c>
    </row>
    <row r="603" spans="1:30" x14ac:dyDescent="0.25">
      <c r="A603" s="60">
        <v>42239</v>
      </c>
      <c r="B603">
        <f t="shared" si="73"/>
        <v>2015</v>
      </c>
      <c r="C603">
        <f t="shared" si="74"/>
        <v>8</v>
      </c>
      <c r="D603" s="57" t="s">
        <v>346</v>
      </c>
      <c r="E603" s="57">
        <v>2803</v>
      </c>
      <c r="F603" s="57" t="s">
        <v>346</v>
      </c>
      <c r="G603" s="57">
        <v>289</v>
      </c>
      <c r="H603" s="57">
        <v>5606</v>
      </c>
      <c r="I603" s="57">
        <v>4003</v>
      </c>
      <c r="J603" s="57">
        <v>4041</v>
      </c>
      <c r="K603" s="57" t="s">
        <v>346</v>
      </c>
      <c r="L603" s="57" t="s">
        <v>346</v>
      </c>
      <c r="M603" s="57">
        <v>3820</v>
      </c>
      <c r="N603" s="57">
        <v>1805</v>
      </c>
      <c r="O603" s="57">
        <v>3024</v>
      </c>
      <c r="P603" s="57" t="s">
        <v>346</v>
      </c>
      <c r="Q603" s="57" t="s">
        <v>346</v>
      </c>
      <c r="R603" s="57">
        <v>4041</v>
      </c>
      <c r="Y603" s="68">
        <f t="shared" si="75"/>
        <v>4168.5</v>
      </c>
      <c r="Z603" s="72">
        <f t="shared" si="72"/>
        <v>3.2737022403479385E-3</v>
      </c>
      <c r="AA603" s="71">
        <f t="shared" si="76"/>
        <v>4.146021962901968E-3</v>
      </c>
      <c r="AB603" s="72">
        <f t="shared" si="77"/>
        <v>2.5470993405404908E-2</v>
      </c>
      <c r="AC603" s="68">
        <f t="shared" si="78"/>
        <v>163656.75</v>
      </c>
      <c r="AD603" s="72">
        <f t="shared" si="79"/>
        <v>0.12852668084996099</v>
      </c>
    </row>
    <row r="604" spans="1:30" x14ac:dyDescent="0.25">
      <c r="A604" s="60">
        <v>42240</v>
      </c>
      <c r="B604">
        <f t="shared" si="73"/>
        <v>2015</v>
      </c>
      <c r="C604">
        <f t="shared" si="74"/>
        <v>8</v>
      </c>
      <c r="D604" s="57" t="s">
        <v>346</v>
      </c>
      <c r="E604" s="57">
        <v>3497</v>
      </c>
      <c r="F604" s="57" t="s">
        <v>346</v>
      </c>
      <c r="G604" s="57">
        <v>190</v>
      </c>
      <c r="H604" s="57">
        <v>7464</v>
      </c>
      <c r="I604" s="57">
        <v>5473</v>
      </c>
      <c r="J604" s="57">
        <v>5999</v>
      </c>
      <c r="K604" s="57" t="s">
        <v>346</v>
      </c>
      <c r="L604" s="57" t="s">
        <v>346</v>
      </c>
      <c r="M604" s="57">
        <v>2855</v>
      </c>
      <c r="N604" s="57">
        <v>1382</v>
      </c>
      <c r="O604" s="57">
        <v>3609</v>
      </c>
      <c r="P604" s="57" t="s">
        <v>346</v>
      </c>
      <c r="Q604" s="57" t="s">
        <v>346</v>
      </c>
      <c r="R604" s="57">
        <v>5999</v>
      </c>
      <c r="Y604" s="68">
        <f t="shared" si="75"/>
        <v>5636.25</v>
      </c>
      <c r="Z604" s="72">
        <f t="shared" si="72"/>
        <v>4.4263894091786174E-3</v>
      </c>
      <c r="AA604" s="71">
        <f t="shared" si="76"/>
        <v>4.146021962901968E-3</v>
      </c>
      <c r="AB604" s="72">
        <f t="shared" si="77"/>
        <v>3.4439459417347586E-2</v>
      </c>
      <c r="AC604" s="68">
        <f t="shared" si="78"/>
        <v>163656.75000000003</v>
      </c>
      <c r="AD604" s="72">
        <f t="shared" si="79"/>
        <v>0.12852668084996102</v>
      </c>
    </row>
    <row r="605" spans="1:30" x14ac:dyDescent="0.25">
      <c r="A605" s="60">
        <v>42241</v>
      </c>
      <c r="B605">
        <f t="shared" si="73"/>
        <v>2015</v>
      </c>
      <c r="C605">
        <f t="shared" si="74"/>
        <v>8</v>
      </c>
      <c r="D605" s="57" t="s">
        <v>346</v>
      </c>
      <c r="E605" s="57">
        <v>3740</v>
      </c>
      <c r="F605" s="57" t="s">
        <v>346</v>
      </c>
      <c r="G605" s="57">
        <v>218</v>
      </c>
      <c r="H605" s="57">
        <v>8119</v>
      </c>
      <c r="I605" s="57">
        <v>5666</v>
      </c>
      <c r="J605" s="57">
        <v>6220</v>
      </c>
      <c r="K605" s="57" t="s">
        <v>346</v>
      </c>
      <c r="L605" s="57" t="s">
        <v>346</v>
      </c>
      <c r="M605" s="57">
        <v>2979</v>
      </c>
      <c r="N605" s="57">
        <v>1166</v>
      </c>
      <c r="O605" s="57">
        <v>3689</v>
      </c>
      <c r="P605" s="57" t="s">
        <v>346</v>
      </c>
      <c r="Q605" s="57" t="s">
        <v>346</v>
      </c>
      <c r="R605" s="57">
        <v>6220</v>
      </c>
      <c r="Y605" s="68">
        <f t="shared" si="75"/>
        <v>5923.5</v>
      </c>
      <c r="Z605" s="72">
        <f t="shared" si="72"/>
        <v>4.6519791821281065E-3</v>
      </c>
      <c r="AA605" s="71">
        <f t="shared" si="76"/>
        <v>4.146021962901968E-3</v>
      </c>
      <c r="AB605" s="72">
        <f t="shared" si="77"/>
        <v>3.6194657415596972E-2</v>
      </c>
      <c r="AC605" s="68">
        <f t="shared" si="78"/>
        <v>163656.75</v>
      </c>
      <c r="AD605" s="72">
        <f t="shared" si="79"/>
        <v>0.12852668084996099</v>
      </c>
    </row>
    <row r="606" spans="1:30" x14ac:dyDescent="0.25">
      <c r="A606" s="60">
        <v>42242</v>
      </c>
      <c r="B606">
        <f t="shared" si="73"/>
        <v>2015</v>
      </c>
      <c r="C606">
        <f t="shared" si="74"/>
        <v>8</v>
      </c>
      <c r="D606" s="57" t="s">
        <v>346</v>
      </c>
      <c r="E606" s="57">
        <v>3564</v>
      </c>
      <c r="F606" s="57" t="s">
        <v>346</v>
      </c>
      <c r="G606" s="57">
        <v>250</v>
      </c>
      <c r="H606" s="57">
        <v>8463</v>
      </c>
      <c r="I606" s="57">
        <v>6066</v>
      </c>
      <c r="J606" s="57">
        <v>6863</v>
      </c>
      <c r="K606" s="57" t="s">
        <v>346</v>
      </c>
      <c r="L606" s="57" t="s">
        <v>346</v>
      </c>
      <c r="M606" s="57">
        <v>3156</v>
      </c>
      <c r="N606" s="57">
        <v>1235</v>
      </c>
      <c r="O606" s="57">
        <v>4019</v>
      </c>
      <c r="P606" s="57" t="s">
        <v>346</v>
      </c>
      <c r="Q606" s="57" t="s">
        <v>346</v>
      </c>
      <c r="R606" s="57">
        <v>6863</v>
      </c>
      <c r="Y606" s="68">
        <f t="shared" si="75"/>
        <v>6352.75</v>
      </c>
      <c r="Z606" s="72">
        <f t="shared" si="72"/>
        <v>4.9890876591988402E-3</v>
      </c>
      <c r="AA606" s="71">
        <f t="shared" si="76"/>
        <v>4.146021962901968E-3</v>
      </c>
      <c r="AB606" s="72">
        <f t="shared" si="77"/>
        <v>3.8817525094443098E-2</v>
      </c>
      <c r="AC606" s="68">
        <f t="shared" si="78"/>
        <v>163656.75</v>
      </c>
      <c r="AD606" s="72">
        <f t="shared" si="79"/>
        <v>0.12852668084996099</v>
      </c>
    </row>
    <row r="607" spans="1:30" x14ac:dyDescent="0.25">
      <c r="A607" s="60">
        <v>42243</v>
      </c>
      <c r="B607">
        <f t="shared" si="73"/>
        <v>2015</v>
      </c>
      <c r="C607">
        <f t="shared" si="74"/>
        <v>8</v>
      </c>
      <c r="D607" s="57" t="s">
        <v>346</v>
      </c>
      <c r="E607" s="57">
        <v>3544</v>
      </c>
      <c r="F607" s="57" t="s">
        <v>346</v>
      </c>
      <c r="G607" s="57">
        <v>202</v>
      </c>
      <c r="H607" s="57">
        <v>8293</v>
      </c>
      <c r="I607" s="57">
        <v>6166</v>
      </c>
      <c r="J607" s="57">
        <v>6569</v>
      </c>
      <c r="K607" s="57" t="s">
        <v>346</v>
      </c>
      <c r="L607" s="57" t="s">
        <v>346</v>
      </c>
      <c r="M607" s="57">
        <v>3180</v>
      </c>
      <c r="N607" s="57">
        <v>1494</v>
      </c>
      <c r="O607" s="57">
        <v>3915</v>
      </c>
      <c r="P607" s="57" t="s">
        <v>346</v>
      </c>
      <c r="Q607" s="57" t="s">
        <v>346</v>
      </c>
      <c r="R607" s="57">
        <v>6569</v>
      </c>
      <c r="Y607" s="68">
        <f t="shared" si="75"/>
        <v>6235.75</v>
      </c>
      <c r="Z607" s="72">
        <f t="shared" si="72"/>
        <v>4.8972025297468287E-3</v>
      </c>
      <c r="AA607" s="71">
        <f t="shared" si="76"/>
        <v>4.146021962901968E-3</v>
      </c>
      <c r="AB607" s="72">
        <f t="shared" si="77"/>
        <v>3.8102614160430294E-2</v>
      </c>
      <c r="AC607" s="68">
        <f t="shared" si="78"/>
        <v>163656.75</v>
      </c>
      <c r="AD607" s="72">
        <f t="shared" si="79"/>
        <v>0.12852668084996099</v>
      </c>
    </row>
    <row r="608" spans="1:30" x14ac:dyDescent="0.25">
      <c r="A608" s="60">
        <v>42244</v>
      </c>
      <c r="B608">
        <f t="shared" si="73"/>
        <v>2015</v>
      </c>
      <c r="C608">
        <f t="shared" si="74"/>
        <v>8</v>
      </c>
      <c r="D608" s="57" t="s">
        <v>346</v>
      </c>
      <c r="E608" s="57">
        <v>3478</v>
      </c>
      <c r="F608" s="57" t="s">
        <v>346</v>
      </c>
      <c r="G608" s="57">
        <v>193</v>
      </c>
      <c r="H608" s="57">
        <v>7754</v>
      </c>
      <c r="I608" s="57">
        <v>5782</v>
      </c>
      <c r="J608" s="57">
        <v>5888</v>
      </c>
      <c r="K608" s="57" t="s">
        <v>346</v>
      </c>
      <c r="L608" s="57" t="s">
        <v>346</v>
      </c>
      <c r="M608" s="57">
        <v>3163</v>
      </c>
      <c r="N608" s="57">
        <v>1169</v>
      </c>
      <c r="O608" s="57">
        <v>3675</v>
      </c>
      <c r="P608" s="57" t="s">
        <v>346</v>
      </c>
      <c r="Q608" s="57" t="s">
        <v>346</v>
      </c>
      <c r="R608" s="57">
        <v>5888</v>
      </c>
      <c r="Y608" s="68">
        <f t="shared" si="75"/>
        <v>5774.75</v>
      </c>
      <c r="Z608" s="72">
        <f t="shared" si="72"/>
        <v>4.5351594128461691E-3</v>
      </c>
      <c r="AA608" s="71">
        <f t="shared" si="76"/>
        <v>4.146021962901968E-3</v>
      </c>
      <c r="AB608" s="72">
        <f t="shared" si="77"/>
        <v>3.5285742873422572E-2</v>
      </c>
      <c r="AC608" s="68">
        <f t="shared" si="78"/>
        <v>163656.75</v>
      </c>
      <c r="AD608" s="72">
        <f t="shared" si="79"/>
        <v>0.12852668084996099</v>
      </c>
    </row>
    <row r="609" spans="1:30" x14ac:dyDescent="0.25">
      <c r="A609" s="60">
        <v>42245</v>
      </c>
      <c r="B609">
        <f t="shared" si="73"/>
        <v>2015</v>
      </c>
      <c r="C609">
        <f t="shared" si="74"/>
        <v>8</v>
      </c>
      <c r="D609" s="57" t="s">
        <v>346</v>
      </c>
      <c r="E609" s="57">
        <v>2706</v>
      </c>
      <c r="F609" s="57" t="s">
        <v>346</v>
      </c>
      <c r="G609" s="57">
        <v>228</v>
      </c>
      <c r="H609" s="57">
        <v>6067</v>
      </c>
      <c r="I609" s="57">
        <v>4568</v>
      </c>
      <c r="J609" s="57">
        <v>4211</v>
      </c>
      <c r="K609" s="57" t="s">
        <v>346</v>
      </c>
      <c r="L609" s="57" t="s">
        <v>346</v>
      </c>
      <c r="M609" s="57">
        <v>3711</v>
      </c>
      <c r="N609" s="57">
        <v>2025</v>
      </c>
      <c r="O609" s="57">
        <v>3176</v>
      </c>
      <c r="P609" s="57" t="s">
        <v>346</v>
      </c>
      <c r="Q609" s="57" t="s">
        <v>346</v>
      </c>
      <c r="R609" s="57">
        <v>4211</v>
      </c>
      <c r="Y609" s="68">
        <f t="shared" si="75"/>
        <v>4505.5</v>
      </c>
      <c r="Z609" s="72">
        <f t="shared" si="72"/>
        <v>3.5383628268892014E-3</v>
      </c>
      <c r="AA609" s="71">
        <f t="shared" si="76"/>
        <v>4.146021962901968E-3</v>
      </c>
      <c r="AB609" s="72">
        <f t="shared" si="77"/>
        <v>2.7530181309356319E-2</v>
      </c>
      <c r="AC609" s="68">
        <f t="shared" si="78"/>
        <v>163656.75</v>
      </c>
      <c r="AD609" s="72">
        <f t="shared" si="79"/>
        <v>0.12852668084996099</v>
      </c>
    </row>
    <row r="610" spans="1:30" x14ac:dyDescent="0.25">
      <c r="A610" s="60">
        <v>42246</v>
      </c>
      <c r="B610">
        <f t="shared" si="73"/>
        <v>2015</v>
      </c>
      <c r="C610">
        <f t="shared" si="74"/>
        <v>8</v>
      </c>
      <c r="D610" s="57" t="s">
        <v>346</v>
      </c>
      <c r="E610" s="57">
        <v>2745</v>
      </c>
      <c r="F610" s="57" t="s">
        <v>346</v>
      </c>
      <c r="G610" s="57">
        <v>192</v>
      </c>
      <c r="H610" s="57">
        <v>5433</v>
      </c>
      <c r="I610" s="57">
        <v>3945</v>
      </c>
      <c r="J610" s="57">
        <v>4024</v>
      </c>
      <c r="K610" s="57" t="s">
        <v>346</v>
      </c>
      <c r="L610" s="57" t="s">
        <v>346</v>
      </c>
      <c r="M610" s="57">
        <v>3729</v>
      </c>
      <c r="N610" s="57">
        <v>1360</v>
      </c>
      <c r="O610" s="57">
        <v>3043</v>
      </c>
      <c r="P610" s="57" t="s">
        <v>346</v>
      </c>
      <c r="Q610" s="57" t="s">
        <v>346</v>
      </c>
      <c r="R610" s="57">
        <v>4024</v>
      </c>
      <c r="Y610" s="68">
        <f t="shared" si="75"/>
        <v>4111.25</v>
      </c>
      <c r="Z610" s="72">
        <f t="shared" si="72"/>
        <v>3.2287413543553942E-3</v>
      </c>
      <c r="AA610" s="71">
        <f t="shared" si="76"/>
        <v>4.146021962901968E-3</v>
      </c>
      <c r="AB610" s="72">
        <f t="shared" si="77"/>
        <v>2.5121175875727705E-2</v>
      </c>
      <c r="AC610" s="68">
        <f t="shared" si="78"/>
        <v>163656.75</v>
      </c>
      <c r="AD610" s="72">
        <f t="shared" si="79"/>
        <v>0.12852668084996099</v>
      </c>
    </row>
    <row r="611" spans="1:30" x14ac:dyDescent="0.25">
      <c r="A611" s="60">
        <v>42247</v>
      </c>
      <c r="B611">
        <f t="shared" si="73"/>
        <v>2015</v>
      </c>
      <c r="C611">
        <f t="shared" si="74"/>
        <v>8</v>
      </c>
      <c r="D611" s="57" t="s">
        <v>346</v>
      </c>
      <c r="E611" s="57">
        <v>3571</v>
      </c>
      <c r="F611" s="57" t="s">
        <v>346</v>
      </c>
      <c r="G611" s="57">
        <v>191</v>
      </c>
      <c r="H611" s="57">
        <v>7305</v>
      </c>
      <c r="I611" s="57">
        <v>5304</v>
      </c>
      <c r="J611" s="57">
        <v>5752</v>
      </c>
      <c r="K611" s="57" t="s">
        <v>346</v>
      </c>
      <c r="L611" s="57" t="s">
        <v>346</v>
      </c>
      <c r="M611" s="57">
        <v>2663</v>
      </c>
      <c r="N611" s="57">
        <v>607</v>
      </c>
      <c r="O611" s="57">
        <v>3496</v>
      </c>
      <c r="P611" s="57" t="s">
        <v>346</v>
      </c>
      <c r="Q611" s="57" t="s">
        <v>346</v>
      </c>
      <c r="R611" s="57">
        <v>5752</v>
      </c>
      <c r="Y611" s="68">
        <f t="shared" si="75"/>
        <v>5464.25</v>
      </c>
      <c r="Z611" s="72">
        <f t="shared" si="72"/>
        <v>4.2913104154542938E-3</v>
      </c>
      <c r="AA611" s="71">
        <f t="shared" si="76"/>
        <v>4.146021962901968E-3</v>
      </c>
      <c r="AB611" s="72">
        <f t="shared" si="77"/>
        <v>3.338847924085013E-2</v>
      </c>
      <c r="AC611" s="68">
        <f t="shared" si="78"/>
        <v>163656.75</v>
      </c>
      <c r="AD611" s="72">
        <f t="shared" si="79"/>
        <v>0.12852668084996099</v>
      </c>
    </row>
    <row r="612" spans="1:30" x14ac:dyDescent="0.25">
      <c r="A612" s="60">
        <v>42248</v>
      </c>
      <c r="B612">
        <f t="shared" si="73"/>
        <v>2015</v>
      </c>
      <c r="C612">
        <f t="shared" si="74"/>
        <v>9</v>
      </c>
      <c r="D612" s="57" t="s">
        <v>346</v>
      </c>
      <c r="E612" s="57">
        <v>3860</v>
      </c>
      <c r="F612" s="57" t="s">
        <v>346</v>
      </c>
      <c r="G612" s="57">
        <v>209</v>
      </c>
      <c r="H612" s="57">
        <v>7851</v>
      </c>
      <c r="I612" s="57">
        <v>5927</v>
      </c>
      <c r="J612" s="57">
        <v>6504</v>
      </c>
      <c r="K612" s="57" t="s">
        <v>346</v>
      </c>
      <c r="L612" s="57" t="s">
        <v>346</v>
      </c>
      <c r="M612" s="57">
        <v>2880</v>
      </c>
      <c r="N612" s="57">
        <v>1146</v>
      </c>
      <c r="O612" s="57">
        <v>3668</v>
      </c>
      <c r="P612" s="57" t="s">
        <v>346</v>
      </c>
      <c r="Q612" s="57" t="s">
        <v>346</v>
      </c>
      <c r="R612" s="57">
        <v>6504</v>
      </c>
      <c r="Y612" s="68">
        <f t="shared" si="75"/>
        <v>5987.5</v>
      </c>
      <c r="Z612" s="72">
        <f t="shared" si="72"/>
        <v>4.7022411332813437E-3</v>
      </c>
      <c r="AA612" s="71">
        <f t="shared" si="76"/>
        <v>4.0465909962520826E-3</v>
      </c>
      <c r="AB612" s="72">
        <f t="shared" si="77"/>
        <v>3.8734176805748505E-2</v>
      </c>
      <c r="AC612" s="68">
        <f t="shared" si="78"/>
        <v>154579.25</v>
      </c>
      <c r="AD612" s="72">
        <f t="shared" si="79"/>
        <v>0.12139772988756245</v>
      </c>
    </row>
    <row r="613" spans="1:30" x14ac:dyDescent="0.25">
      <c r="A613" s="60">
        <v>42249</v>
      </c>
      <c r="B613">
        <f t="shared" si="73"/>
        <v>2015</v>
      </c>
      <c r="C613">
        <f t="shared" si="74"/>
        <v>9</v>
      </c>
      <c r="D613" s="57" t="s">
        <v>346</v>
      </c>
      <c r="E613" s="57">
        <v>3767</v>
      </c>
      <c r="F613" s="57" t="s">
        <v>346</v>
      </c>
      <c r="G613" s="57">
        <v>220</v>
      </c>
      <c r="H613" s="57">
        <v>8188</v>
      </c>
      <c r="I613" s="57">
        <v>5772</v>
      </c>
      <c r="J613" s="57">
        <v>6516</v>
      </c>
      <c r="K613" s="57" t="s">
        <v>346</v>
      </c>
      <c r="L613" s="57" t="s">
        <v>346</v>
      </c>
      <c r="M613" s="57">
        <v>3017</v>
      </c>
      <c r="N613" s="57">
        <v>1066</v>
      </c>
      <c r="O613" s="57">
        <v>3673</v>
      </c>
      <c r="P613" s="57" t="s">
        <v>346</v>
      </c>
      <c r="Q613" s="57" t="s">
        <v>346</v>
      </c>
      <c r="R613" s="57">
        <v>6516</v>
      </c>
      <c r="Y613" s="68">
        <f t="shared" si="75"/>
        <v>6037.25</v>
      </c>
      <c r="Z613" s="72">
        <f t="shared" si="72"/>
        <v>4.7413119468731179E-3</v>
      </c>
      <c r="AA613" s="71">
        <f t="shared" si="76"/>
        <v>4.0465909962520826E-3</v>
      </c>
      <c r="AB613" s="72">
        <f t="shared" si="77"/>
        <v>3.9056018191316107E-2</v>
      </c>
      <c r="AC613" s="68">
        <f t="shared" si="78"/>
        <v>154579.25</v>
      </c>
      <c r="AD613" s="72">
        <f t="shared" si="79"/>
        <v>0.12139772988756245</v>
      </c>
    </row>
    <row r="614" spans="1:30" x14ac:dyDescent="0.25">
      <c r="A614" s="60">
        <v>42250</v>
      </c>
      <c r="B614">
        <f t="shared" si="73"/>
        <v>2015</v>
      </c>
      <c r="C614">
        <f t="shared" si="74"/>
        <v>9</v>
      </c>
      <c r="D614" s="57" t="s">
        <v>346</v>
      </c>
      <c r="E614" s="57">
        <v>3735</v>
      </c>
      <c r="F614" s="57" t="s">
        <v>346</v>
      </c>
      <c r="G614" s="57">
        <v>227</v>
      </c>
      <c r="H614" s="57">
        <v>7575</v>
      </c>
      <c r="I614" s="57">
        <v>5680</v>
      </c>
      <c r="J614" s="57">
        <v>5952</v>
      </c>
      <c r="K614" s="57" t="s">
        <v>346</v>
      </c>
      <c r="L614" s="57" t="s">
        <v>346</v>
      </c>
      <c r="M614" s="57">
        <v>2862</v>
      </c>
      <c r="N614" s="57">
        <v>961</v>
      </c>
      <c r="O614" s="57">
        <v>3338</v>
      </c>
      <c r="P614" s="57" t="s">
        <v>346</v>
      </c>
      <c r="Q614" s="57" t="s">
        <v>346</v>
      </c>
      <c r="R614" s="57">
        <v>5952</v>
      </c>
      <c r="Y614" s="68">
        <f t="shared" si="75"/>
        <v>5636.25</v>
      </c>
      <c r="Z614" s="72">
        <f t="shared" si="72"/>
        <v>4.4263894091786174E-3</v>
      </c>
      <c r="AA614" s="71">
        <f t="shared" si="76"/>
        <v>4.0465909962520826E-3</v>
      </c>
      <c r="AB614" s="72">
        <f t="shared" si="77"/>
        <v>3.6461879586037582E-2</v>
      </c>
      <c r="AC614" s="68">
        <f t="shared" si="78"/>
        <v>154579.25</v>
      </c>
      <c r="AD614" s="72">
        <f t="shared" si="79"/>
        <v>0.12139772988756245</v>
      </c>
    </row>
    <row r="615" spans="1:30" x14ac:dyDescent="0.25">
      <c r="A615" s="60">
        <v>42251</v>
      </c>
      <c r="B615">
        <f t="shared" si="73"/>
        <v>2015</v>
      </c>
      <c r="C615">
        <f t="shared" si="74"/>
        <v>9</v>
      </c>
      <c r="D615" s="57" t="s">
        <v>346</v>
      </c>
      <c r="E615" s="57">
        <v>3267</v>
      </c>
      <c r="F615" s="57" t="s">
        <v>346</v>
      </c>
      <c r="G615" s="57">
        <v>211</v>
      </c>
      <c r="H615" s="57">
        <v>6704</v>
      </c>
      <c r="I615" s="57">
        <v>5393</v>
      </c>
      <c r="J615" s="57">
        <v>5293</v>
      </c>
      <c r="K615" s="57" t="s">
        <v>346</v>
      </c>
      <c r="L615" s="57" t="s">
        <v>346</v>
      </c>
      <c r="M615" s="57">
        <v>2826</v>
      </c>
      <c r="N615" s="57">
        <v>1073</v>
      </c>
      <c r="O615" s="57">
        <v>3345</v>
      </c>
      <c r="P615" s="57" t="s">
        <v>346</v>
      </c>
      <c r="Q615" s="57" t="s">
        <v>346</v>
      </c>
      <c r="R615" s="57">
        <v>5293</v>
      </c>
      <c r="Y615" s="68">
        <f t="shared" si="75"/>
        <v>5183.75</v>
      </c>
      <c r="Z615" s="72">
        <f t="shared" si="72"/>
        <v>4.0710217076654976E-3</v>
      </c>
      <c r="AA615" s="71">
        <f t="shared" si="76"/>
        <v>4.0465909962520826E-3</v>
      </c>
      <c r="AB615" s="72">
        <f t="shared" si="77"/>
        <v>3.353457854142778E-2</v>
      </c>
      <c r="AC615" s="68">
        <f t="shared" si="78"/>
        <v>154579.25</v>
      </c>
      <c r="AD615" s="72">
        <f t="shared" si="79"/>
        <v>0.12139772988756245</v>
      </c>
    </row>
    <row r="616" spans="1:30" x14ac:dyDescent="0.25">
      <c r="A616" s="60">
        <v>42252</v>
      </c>
      <c r="B616">
        <f t="shared" si="73"/>
        <v>2015</v>
      </c>
      <c r="C616">
        <f t="shared" si="74"/>
        <v>9</v>
      </c>
      <c r="D616" s="57" t="s">
        <v>346</v>
      </c>
      <c r="E616" s="57">
        <v>2344</v>
      </c>
      <c r="F616" s="57" t="s">
        <v>346</v>
      </c>
      <c r="G616" s="57">
        <v>234</v>
      </c>
      <c r="H616" s="57">
        <v>5606</v>
      </c>
      <c r="I616" s="57">
        <v>4235</v>
      </c>
      <c r="J616" s="57">
        <v>4117</v>
      </c>
      <c r="K616" s="57" t="s">
        <v>346</v>
      </c>
      <c r="L616" s="57" t="s">
        <v>346</v>
      </c>
      <c r="M616" s="57">
        <v>3397</v>
      </c>
      <c r="N616" s="57">
        <v>1224</v>
      </c>
      <c r="O616" s="57">
        <v>3276</v>
      </c>
      <c r="P616" s="57" t="s">
        <v>346</v>
      </c>
      <c r="Q616" s="57" t="s">
        <v>346</v>
      </c>
      <c r="R616" s="57">
        <v>4117</v>
      </c>
      <c r="Y616" s="68">
        <f t="shared" si="75"/>
        <v>4308.5</v>
      </c>
      <c r="Z616" s="72">
        <f t="shared" si="72"/>
        <v>3.3836502584956439E-3</v>
      </c>
      <c r="AA616" s="71">
        <f t="shared" si="76"/>
        <v>4.0465909962520826E-3</v>
      </c>
      <c r="AB616" s="72">
        <f t="shared" si="77"/>
        <v>2.7872434366190805E-2</v>
      </c>
      <c r="AC616" s="68">
        <f t="shared" si="78"/>
        <v>154579.25</v>
      </c>
      <c r="AD616" s="72">
        <f t="shared" si="79"/>
        <v>0.12139772988756245</v>
      </c>
    </row>
    <row r="617" spans="1:30" x14ac:dyDescent="0.25">
      <c r="A617" s="60">
        <v>42253</v>
      </c>
      <c r="B617">
        <f t="shared" si="73"/>
        <v>2015</v>
      </c>
      <c r="C617">
        <f t="shared" si="74"/>
        <v>9</v>
      </c>
      <c r="D617" s="57" t="s">
        <v>346</v>
      </c>
      <c r="E617" s="57">
        <v>2085</v>
      </c>
      <c r="F617" s="57" t="s">
        <v>346</v>
      </c>
      <c r="G617" s="57">
        <v>220</v>
      </c>
      <c r="H617" s="57">
        <v>5008</v>
      </c>
      <c r="I617" s="57">
        <v>3867</v>
      </c>
      <c r="J617" s="57">
        <v>3790</v>
      </c>
      <c r="K617" s="57" t="s">
        <v>346</v>
      </c>
      <c r="L617" s="57" t="s">
        <v>346</v>
      </c>
      <c r="M617" s="57">
        <v>3184</v>
      </c>
      <c r="N617" s="57">
        <v>1438</v>
      </c>
      <c r="O617" s="57">
        <v>3584</v>
      </c>
      <c r="P617" s="57" t="s">
        <v>346</v>
      </c>
      <c r="Q617" s="57" t="s">
        <v>346</v>
      </c>
      <c r="R617" s="57">
        <v>3790</v>
      </c>
      <c r="Y617" s="68">
        <f t="shared" si="75"/>
        <v>4062.25</v>
      </c>
      <c r="Z617" s="72">
        <f t="shared" si="72"/>
        <v>3.1902595480036975E-3</v>
      </c>
      <c r="AA617" s="71">
        <f t="shared" si="76"/>
        <v>4.0465909962520826E-3</v>
      </c>
      <c r="AB617" s="72">
        <f t="shared" si="77"/>
        <v>2.6279400372300938E-2</v>
      </c>
      <c r="AC617" s="68">
        <f t="shared" si="78"/>
        <v>154579.25</v>
      </c>
      <c r="AD617" s="72">
        <f t="shared" si="79"/>
        <v>0.12139772988756245</v>
      </c>
    </row>
    <row r="618" spans="1:30" x14ac:dyDescent="0.25">
      <c r="A618" s="60">
        <v>42254</v>
      </c>
      <c r="B618">
        <f t="shared" si="73"/>
        <v>2015</v>
      </c>
      <c r="C618">
        <f t="shared" si="74"/>
        <v>9</v>
      </c>
      <c r="D618" s="57" t="s">
        <v>346</v>
      </c>
      <c r="E618" s="57">
        <v>2621</v>
      </c>
      <c r="F618" s="57" t="s">
        <v>346</v>
      </c>
      <c r="G618" s="57">
        <v>222</v>
      </c>
      <c r="H618" s="57">
        <v>4820</v>
      </c>
      <c r="I618" s="57">
        <v>3868</v>
      </c>
      <c r="J618" s="57">
        <v>3662</v>
      </c>
      <c r="K618" s="57" t="s">
        <v>346</v>
      </c>
      <c r="L618" s="57" t="s">
        <v>346</v>
      </c>
      <c r="M618" s="57">
        <v>3274</v>
      </c>
      <c r="N618" s="57">
        <v>1685</v>
      </c>
      <c r="O618" s="57">
        <v>3002</v>
      </c>
      <c r="P618" s="57" t="s">
        <v>346</v>
      </c>
      <c r="Q618" s="57" t="s">
        <v>346</v>
      </c>
      <c r="R618" s="57">
        <v>3662</v>
      </c>
      <c r="Y618" s="68">
        <f t="shared" si="75"/>
        <v>3838</v>
      </c>
      <c r="Z618" s="72">
        <f t="shared" si="72"/>
        <v>3.0141463832206758E-3</v>
      </c>
      <c r="AA618" s="71">
        <f t="shared" si="76"/>
        <v>4.0465909962520826E-3</v>
      </c>
      <c r="AB618" s="72">
        <f t="shared" si="77"/>
        <v>2.4828688197154534E-2</v>
      </c>
      <c r="AC618" s="68">
        <f t="shared" si="78"/>
        <v>154579.25</v>
      </c>
      <c r="AD618" s="72">
        <f t="shared" si="79"/>
        <v>0.12139772988756245</v>
      </c>
    </row>
    <row r="619" spans="1:30" x14ac:dyDescent="0.25">
      <c r="A619" s="60">
        <v>42255</v>
      </c>
      <c r="B619">
        <f t="shared" si="73"/>
        <v>2015</v>
      </c>
      <c r="C619">
        <f t="shared" si="74"/>
        <v>9</v>
      </c>
      <c r="D619" s="57" t="s">
        <v>346</v>
      </c>
      <c r="E619" s="57">
        <v>3691</v>
      </c>
      <c r="F619" s="57" t="s">
        <v>346</v>
      </c>
      <c r="G619" s="57">
        <v>211</v>
      </c>
      <c r="H619" s="57">
        <v>7622</v>
      </c>
      <c r="I619" s="57">
        <v>5664</v>
      </c>
      <c r="J619" s="57">
        <v>6089</v>
      </c>
      <c r="K619" s="57" t="s">
        <v>346</v>
      </c>
      <c r="L619" s="57" t="s">
        <v>346</v>
      </c>
      <c r="M619" s="57">
        <v>2709</v>
      </c>
      <c r="N619" s="57">
        <v>1472</v>
      </c>
      <c r="O619" s="57">
        <v>3484</v>
      </c>
      <c r="P619" s="57" t="s">
        <v>346</v>
      </c>
      <c r="Q619" s="57" t="s">
        <v>346</v>
      </c>
      <c r="R619" s="57">
        <v>6089</v>
      </c>
      <c r="Y619" s="68">
        <f t="shared" si="75"/>
        <v>5714.75</v>
      </c>
      <c r="Z619" s="72">
        <f t="shared" si="72"/>
        <v>4.4880388336400101E-3</v>
      </c>
      <c r="AA619" s="71">
        <f t="shared" si="76"/>
        <v>4.0465909962520826E-3</v>
      </c>
      <c r="AB619" s="72">
        <f t="shared" si="77"/>
        <v>3.6969709712008567E-2</v>
      </c>
      <c r="AC619" s="68">
        <f t="shared" si="78"/>
        <v>154579.25</v>
      </c>
      <c r="AD619" s="72">
        <f t="shared" si="79"/>
        <v>0.12139772988756245</v>
      </c>
    </row>
    <row r="620" spans="1:30" x14ac:dyDescent="0.25">
      <c r="A620" s="60">
        <v>42256</v>
      </c>
      <c r="B620">
        <f t="shared" si="73"/>
        <v>2015</v>
      </c>
      <c r="C620">
        <f t="shared" si="74"/>
        <v>9</v>
      </c>
      <c r="D620" s="57" t="s">
        <v>346</v>
      </c>
      <c r="E620" s="57">
        <v>3668</v>
      </c>
      <c r="F620" s="57" t="s">
        <v>346</v>
      </c>
      <c r="G620" s="57">
        <v>174</v>
      </c>
      <c r="H620" s="57">
        <v>7614</v>
      </c>
      <c r="I620" s="57">
        <v>5666</v>
      </c>
      <c r="J620" s="57">
        <v>5976</v>
      </c>
      <c r="K620" s="57" t="s">
        <v>346</v>
      </c>
      <c r="L620" s="57" t="s">
        <v>346</v>
      </c>
      <c r="M620" s="57">
        <v>2701</v>
      </c>
      <c r="N620" s="57">
        <v>902</v>
      </c>
      <c r="O620" s="57">
        <v>3325</v>
      </c>
      <c r="P620" s="57" t="s">
        <v>346</v>
      </c>
      <c r="Q620" s="57" t="s">
        <v>346</v>
      </c>
      <c r="R620" s="57">
        <v>5976</v>
      </c>
      <c r="Y620" s="68">
        <f t="shared" si="75"/>
        <v>5645.25</v>
      </c>
      <c r="Z620" s="72">
        <f t="shared" si="72"/>
        <v>4.4334574960595416E-3</v>
      </c>
      <c r="AA620" s="71">
        <f t="shared" si="76"/>
        <v>4.0465909962520826E-3</v>
      </c>
      <c r="AB620" s="72">
        <f t="shared" si="77"/>
        <v>3.6520102148250813E-2</v>
      </c>
      <c r="AC620" s="68">
        <f t="shared" si="78"/>
        <v>154579.25</v>
      </c>
      <c r="AD620" s="72">
        <f t="shared" si="79"/>
        <v>0.12139772988756245</v>
      </c>
    </row>
    <row r="621" spans="1:30" x14ac:dyDescent="0.25">
      <c r="A621" s="60">
        <v>42257</v>
      </c>
      <c r="B621">
        <f t="shared" si="73"/>
        <v>2015</v>
      </c>
      <c r="C621">
        <f t="shared" si="74"/>
        <v>9</v>
      </c>
      <c r="D621" s="57" t="s">
        <v>346</v>
      </c>
      <c r="E621" s="57">
        <v>1822</v>
      </c>
      <c r="F621" s="57" t="s">
        <v>346</v>
      </c>
      <c r="G621" s="57">
        <v>98</v>
      </c>
      <c r="H621" s="57">
        <v>3037</v>
      </c>
      <c r="I621" s="57">
        <v>2377</v>
      </c>
      <c r="J621" s="57">
        <v>1987</v>
      </c>
      <c r="K621" s="57" t="s">
        <v>346</v>
      </c>
      <c r="L621" s="57" t="s">
        <v>346</v>
      </c>
      <c r="M621" s="57">
        <v>1102</v>
      </c>
      <c r="N621" s="57">
        <v>1162</v>
      </c>
      <c r="O621" s="57">
        <v>1057</v>
      </c>
      <c r="P621" s="57" t="s">
        <v>346</v>
      </c>
      <c r="Q621" s="57" t="s">
        <v>346</v>
      </c>
      <c r="R621" s="57">
        <v>1987</v>
      </c>
      <c r="Y621" s="68">
        <f t="shared" si="75"/>
        <v>2114.5</v>
      </c>
      <c r="Z621" s="72">
        <f t="shared" si="72"/>
        <v>1.6606077455237414E-3</v>
      </c>
      <c r="AA621" s="71">
        <f t="shared" si="76"/>
        <v>4.0465909962520826E-3</v>
      </c>
      <c r="AB621" s="72">
        <f t="shared" si="77"/>
        <v>1.3679067533320287E-2</v>
      </c>
      <c r="AC621" s="68">
        <f t="shared" si="78"/>
        <v>154579.25</v>
      </c>
      <c r="AD621" s="72">
        <f t="shared" si="79"/>
        <v>0.12139772988756245</v>
      </c>
    </row>
    <row r="622" spans="1:30" x14ac:dyDescent="0.25">
      <c r="A622" s="60">
        <v>42258</v>
      </c>
      <c r="B622">
        <f t="shared" si="73"/>
        <v>2015</v>
      </c>
      <c r="C622">
        <f t="shared" si="74"/>
        <v>9</v>
      </c>
      <c r="D622" s="57" t="s">
        <v>346</v>
      </c>
      <c r="E622" s="57">
        <v>3499</v>
      </c>
      <c r="F622" s="57" t="s">
        <v>346</v>
      </c>
      <c r="G622" s="57">
        <v>228</v>
      </c>
      <c r="H622" s="57">
        <v>7091</v>
      </c>
      <c r="I622" s="57">
        <v>5161</v>
      </c>
      <c r="J622" s="57">
        <v>5724</v>
      </c>
      <c r="K622" s="57" t="s">
        <v>346</v>
      </c>
      <c r="L622" s="57" t="s">
        <v>346</v>
      </c>
      <c r="M622" s="57">
        <v>2816</v>
      </c>
      <c r="N622" s="57">
        <v>1372</v>
      </c>
      <c r="O622" s="57">
        <v>3659</v>
      </c>
      <c r="P622" s="57" t="s">
        <v>346</v>
      </c>
      <c r="Q622" s="57" t="s">
        <v>346</v>
      </c>
      <c r="R622" s="57">
        <v>5724</v>
      </c>
      <c r="Y622" s="68">
        <f t="shared" si="75"/>
        <v>5408.75</v>
      </c>
      <c r="Z622" s="72">
        <f t="shared" si="72"/>
        <v>4.2477238796885955E-3</v>
      </c>
      <c r="AA622" s="71">
        <f t="shared" si="76"/>
        <v>4.0465909962520826E-3</v>
      </c>
      <c r="AB622" s="72">
        <f t="shared" si="77"/>
        <v>3.4990142596758624E-2</v>
      </c>
      <c r="AC622" s="68">
        <f t="shared" si="78"/>
        <v>154579.25</v>
      </c>
      <c r="AD622" s="72">
        <f t="shared" si="79"/>
        <v>0.12139772988756245</v>
      </c>
    </row>
    <row r="623" spans="1:30" x14ac:dyDescent="0.25">
      <c r="A623" s="60">
        <v>42259</v>
      </c>
      <c r="B623">
        <f t="shared" si="73"/>
        <v>2015</v>
      </c>
      <c r="C623">
        <f t="shared" si="74"/>
        <v>9</v>
      </c>
      <c r="D623" s="57" t="s">
        <v>346</v>
      </c>
      <c r="E623" s="57">
        <v>2618</v>
      </c>
      <c r="F623" s="57" t="s">
        <v>346</v>
      </c>
      <c r="G623" s="57">
        <v>203</v>
      </c>
      <c r="H623" s="57">
        <v>5036</v>
      </c>
      <c r="I623" s="57">
        <v>3740</v>
      </c>
      <c r="J623" s="57">
        <v>3503</v>
      </c>
      <c r="K623" s="57" t="s">
        <v>346</v>
      </c>
      <c r="L623" s="57" t="s">
        <v>346</v>
      </c>
      <c r="M623" s="57">
        <v>2895</v>
      </c>
      <c r="N623" s="57">
        <v>1150</v>
      </c>
      <c r="O623" s="57">
        <v>2367</v>
      </c>
      <c r="P623" s="57" t="s">
        <v>346</v>
      </c>
      <c r="Q623" s="57" t="s">
        <v>346</v>
      </c>
      <c r="R623" s="57">
        <v>3503</v>
      </c>
      <c r="Y623" s="68">
        <f t="shared" si="75"/>
        <v>3661.5</v>
      </c>
      <c r="Z623" s="72">
        <f t="shared" si="72"/>
        <v>2.8755333460558897E-3</v>
      </c>
      <c r="AA623" s="71">
        <f t="shared" si="76"/>
        <v>4.0465909962520826E-3</v>
      </c>
      <c r="AB623" s="72">
        <f t="shared" si="77"/>
        <v>2.3686879060417228E-2</v>
      </c>
      <c r="AC623" s="68">
        <f t="shared" si="78"/>
        <v>154579.25</v>
      </c>
      <c r="AD623" s="72">
        <f t="shared" si="79"/>
        <v>0.12139772988756245</v>
      </c>
    </row>
    <row r="624" spans="1:30" x14ac:dyDescent="0.25">
      <c r="A624" s="60">
        <v>42260</v>
      </c>
      <c r="B624">
        <f t="shared" si="73"/>
        <v>2015</v>
      </c>
      <c r="C624">
        <f t="shared" si="74"/>
        <v>9</v>
      </c>
      <c r="D624" s="57" t="s">
        <v>346</v>
      </c>
      <c r="E624" s="57">
        <v>2734</v>
      </c>
      <c r="F624" s="57" t="s">
        <v>346</v>
      </c>
      <c r="G624" s="57">
        <v>189</v>
      </c>
      <c r="H624" s="57">
        <v>5159</v>
      </c>
      <c r="I624" s="57">
        <v>3746</v>
      </c>
      <c r="J624" s="57">
        <v>3968</v>
      </c>
      <c r="K624" s="57" t="s">
        <v>346</v>
      </c>
      <c r="L624" s="57" t="s">
        <v>346</v>
      </c>
      <c r="M624" s="57">
        <v>5081</v>
      </c>
      <c r="N624" s="57">
        <v>1316</v>
      </c>
      <c r="O624" s="57">
        <v>5040</v>
      </c>
      <c r="P624" s="57" t="s">
        <v>346</v>
      </c>
      <c r="Q624" s="57" t="s">
        <v>346</v>
      </c>
      <c r="R624" s="57">
        <v>3968</v>
      </c>
      <c r="Y624" s="68">
        <f t="shared" si="75"/>
        <v>4478.25</v>
      </c>
      <c r="Z624" s="72">
        <f t="shared" si="72"/>
        <v>3.5169622304997371E-3</v>
      </c>
      <c r="AA624" s="71">
        <f t="shared" si="76"/>
        <v>4.0465909962520826E-3</v>
      </c>
      <c r="AB624" s="72">
        <f t="shared" si="77"/>
        <v>2.8970576581268184E-2</v>
      </c>
      <c r="AC624" s="68">
        <f t="shared" si="78"/>
        <v>154579.25</v>
      </c>
      <c r="AD624" s="72">
        <f t="shared" si="79"/>
        <v>0.12139772988756245</v>
      </c>
    </row>
    <row r="625" spans="1:30" x14ac:dyDescent="0.25">
      <c r="A625" s="60">
        <v>42261</v>
      </c>
      <c r="B625">
        <f t="shared" si="73"/>
        <v>2015</v>
      </c>
      <c r="C625">
        <f t="shared" si="74"/>
        <v>9</v>
      </c>
      <c r="D625" s="57" t="s">
        <v>346</v>
      </c>
      <c r="E625" s="57">
        <v>3438</v>
      </c>
      <c r="F625" s="57" t="s">
        <v>346</v>
      </c>
      <c r="G625" s="57">
        <v>223</v>
      </c>
      <c r="H625" s="57">
        <v>8011</v>
      </c>
      <c r="I625" s="57">
        <v>5459</v>
      </c>
      <c r="J625" s="57">
        <v>6442</v>
      </c>
      <c r="K625" s="57" t="s">
        <v>346</v>
      </c>
      <c r="L625" s="57" t="s">
        <v>346</v>
      </c>
      <c r="M625" s="57">
        <v>2781</v>
      </c>
      <c r="N625" s="57">
        <v>1730</v>
      </c>
      <c r="O625" s="57">
        <v>3860</v>
      </c>
      <c r="P625" s="57" t="s">
        <v>346</v>
      </c>
      <c r="Q625" s="57" t="s">
        <v>346</v>
      </c>
      <c r="R625" s="57">
        <v>6442</v>
      </c>
      <c r="Y625" s="68">
        <f t="shared" si="75"/>
        <v>5943</v>
      </c>
      <c r="Z625" s="72">
        <f t="shared" si="72"/>
        <v>4.6672933703701082E-3</v>
      </c>
      <c r="AA625" s="71">
        <f t="shared" si="76"/>
        <v>4.0465909962520826E-3</v>
      </c>
      <c r="AB625" s="72">
        <f t="shared" si="77"/>
        <v>3.8446298581471965E-2</v>
      </c>
      <c r="AC625" s="68">
        <f t="shared" si="78"/>
        <v>154579.25</v>
      </c>
      <c r="AD625" s="72">
        <f t="shared" si="79"/>
        <v>0.12139772988756245</v>
      </c>
    </row>
    <row r="626" spans="1:30" x14ac:dyDescent="0.25">
      <c r="A626" s="60">
        <v>42262</v>
      </c>
      <c r="B626">
        <f t="shared" si="73"/>
        <v>2015</v>
      </c>
      <c r="C626">
        <f t="shared" si="74"/>
        <v>9</v>
      </c>
      <c r="D626" s="57" t="s">
        <v>346</v>
      </c>
      <c r="E626" s="57">
        <v>3662</v>
      </c>
      <c r="F626" s="57" t="s">
        <v>346</v>
      </c>
      <c r="G626" s="57">
        <v>217</v>
      </c>
      <c r="H626" s="57">
        <v>8478</v>
      </c>
      <c r="I626" s="57">
        <v>5996</v>
      </c>
      <c r="J626" s="57">
        <v>7181</v>
      </c>
      <c r="K626" s="57" t="s">
        <v>346</v>
      </c>
      <c r="L626" s="57" t="s">
        <v>346</v>
      </c>
      <c r="M626" s="57">
        <v>3100</v>
      </c>
      <c r="N626" s="57">
        <v>1597</v>
      </c>
      <c r="O626" s="57">
        <v>4079</v>
      </c>
      <c r="P626" s="57" t="s">
        <v>346</v>
      </c>
      <c r="Q626" s="57" t="s">
        <v>346</v>
      </c>
      <c r="R626" s="57">
        <v>7181</v>
      </c>
      <c r="Y626" s="68">
        <f t="shared" si="75"/>
        <v>6433.5</v>
      </c>
      <c r="Z626" s="72">
        <f t="shared" si="72"/>
        <v>5.0525041053804632E-3</v>
      </c>
      <c r="AA626" s="71">
        <f t="shared" si="76"/>
        <v>4.0465909962520826E-3</v>
      </c>
      <c r="AB626" s="72">
        <f t="shared" si="77"/>
        <v>4.1619428222093198E-2</v>
      </c>
      <c r="AC626" s="68">
        <f t="shared" si="78"/>
        <v>154579.25</v>
      </c>
      <c r="AD626" s="72">
        <f t="shared" si="79"/>
        <v>0.12139772988756245</v>
      </c>
    </row>
    <row r="627" spans="1:30" x14ac:dyDescent="0.25">
      <c r="A627" s="60">
        <v>42263</v>
      </c>
      <c r="B627">
        <f t="shared" si="73"/>
        <v>2015</v>
      </c>
      <c r="C627">
        <f t="shared" si="74"/>
        <v>9</v>
      </c>
      <c r="D627" s="57" t="s">
        <v>346</v>
      </c>
      <c r="E627" s="57">
        <v>3849</v>
      </c>
      <c r="F627" s="57" t="s">
        <v>346</v>
      </c>
      <c r="G627" s="57">
        <v>210</v>
      </c>
      <c r="H627" s="57">
        <v>8670</v>
      </c>
      <c r="I627" s="57">
        <v>6080</v>
      </c>
      <c r="J627" s="57">
        <v>7274</v>
      </c>
      <c r="K627" s="57" t="s">
        <v>346</v>
      </c>
      <c r="L627" s="57" t="s">
        <v>346</v>
      </c>
      <c r="M627" s="57">
        <v>3098</v>
      </c>
      <c r="N627" s="57">
        <v>2774</v>
      </c>
      <c r="O627" s="57">
        <v>3983</v>
      </c>
      <c r="P627" s="57" t="s">
        <v>346</v>
      </c>
      <c r="Q627" s="57" t="s">
        <v>346</v>
      </c>
      <c r="R627" s="57">
        <v>7274</v>
      </c>
      <c r="Y627" s="68">
        <f t="shared" si="75"/>
        <v>6501.75</v>
      </c>
      <c r="Z627" s="72">
        <f t="shared" si="72"/>
        <v>5.1061037642274702E-3</v>
      </c>
      <c r="AA627" s="71">
        <f t="shared" si="76"/>
        <v>4.0465909962520826E-3</v>
      </c>
      <c r="AB627" s="72">
        <f t="shared" si="77"/>
        <v>4.2060949318876883E-2</v>
      </c>
      <c r="AC627" s="68">
        <f t="shared" si="78"/>
        <v>154579.25</v>
      </c>
      <c r="AD627" s="72">
        <f t="shared" si="79"/>
        <v>0.12139772988756245</v>
      </c>
    </row>
    <row r="628" spans="1:30" x14ac:dyDescent="0.25">
      <c r="A628" s="60">
        <v>42264</v>
      </c>
      <c r="B628">
        <f t="shared" si="73"/>
        <v>2015</v>
      </c>
      <c r="C628">
        <f t="shared" si="74"/>
        <v>9</v>
      </c>
      <c r="D628" s="57" t="s">
        <v>346</v>
      </c>
      <c r="E628" s="57">
        <v>3772</v>
      </c>
      <c r="F628" s="57" t="s">
        <v>346</v>
      </c>
      <c r="G628" s="57">
        <v>210</v>
      </c>
      <c r="H628" s="57">
        <v>8317</v>
      </c>
      <c r="I628" s="57">
        <v>6100</v>
      </c>
      <c r="J628" s="57">
        <v>6750</v>
      </c>
      <c r="K628" s="57" t="s">
        <v>346</v>
      </c>
      <c r="L628" s="57" t="s">
        <v>346</v>
      </c>
      <c r="M628" s="57">
        <v>3175</v>
      </c>
      <c r="N628" s="57">
        <v>2488</v>
      </c>
      <c r="O628" s="57">
        <v>4039</v>
      </c>
      <c r="P628" s="57" t="s">
        <v>346</v>
      </c>
      <c r="Q628" s="57" t="s">
        <v>346</v>
      </c>
      <c r="R628" s="57">
        <v>6750</v>
      </c>
      <c r="Y628" s="68">
        <f t="shared" si="75"/>
        <v>6301.5</v>
      </c>
      <c r="Z628" s="72">
        <f t="shared" si="72"/>
        <v>4.9488388311269126E-3</v>
      </c>
      <c r="AA628" s="71">
        <f t="shared" si="76"/>
        <v>4.0465909962520826E-3</v>
      </c>
      <c r="AB628" s="72">
        <f t="shared" si="77"/>
        <v>4.0765497309632436E-2</v>
      </c>
      <c r="AC628" s="68">
        <f t="shared" si="78"/>
        <v>154579.25</v>
      </c>
      <c r="AD628" s="72">
        <f t="shared" si="79"/>
        <v>0.12139772988756245</v>
      </c>
    </row>
    <row r="629" spans="1:30" x14ac:dyDescent="0.25">
      <c r="A629" s="60">
        <v>42265</v>
      </c>
      <c r="B629">
        <f t="shared" si="73"/>
        <v>2015</v>
      </c>
      <c r="C629">
        <f t="shared" si="74"/>
        <v>9</v>
      </c>
      <c r="D629" s="57" t="s">
        <v>346</v>
      </c>
      <c r="E629" s="57">
        <v>3797</v>
      </c>
      <c r="F629" s="57" t="s">
        <v>346</v>
      </c>
      <c r="G629" s="57">
        <v>228</v>
      </c>
      <c r="H629" s="57">
        <v>7958</v>
      </c>
      <c r="I629" s="57">
        <v>5783</v>
      </c>
      <c r="J629" s="57">
        <v>6238</v>
      </c>
      <c r="K629" s="57" t="s">
        <v>346</v>
      </c>
      <c r="L629" s="57" t="s">
        <v>346</v>
      </c>
      <c r="M629" s="57">
        <v>3149</v>
      </c>
      <c r="N629" s="57">
        <v>2346</v>
      </c>
      <c r="O629" s="57">
        <v>3738</v>
      </c>
      <c r="P629" s="57" t="s">
        <v>346</v>
      </c>
      <c r="Q629" s="57" t="s">
        <v>346</v>
      </c>
      <c r="R629" s="57">
        <v>6238</v>
      </c>
      <c r="Y629" s="68">
        <f t="shared" si="75"/>
        <v>5929.25</v>
      </c>
      <c r="Z629" s="72">
        <f t="shared" si="72"/>
        <v>4.6564949043020306E-3</v>
      </c>
      <c r="AA629" s="71">
        <f t="shared" si="76"/>
        <v>4.0465909962520826E-3</v>
      </c>
      <c r="AB629" s="72">
        <f t="shared" si="77"/>
        <v>3.83573474447573E-2</v>
      </c>
      <c r="AC629" s="68">
        <f t="shared" si="78"/>
        <v>154579.25</v>
      </c>
      <c r="AD629" s="72">
        <f t="shared" si="79"/>
        <v>0.12139772988756245</v>
      </c>
    </row>
    <row r="630" spans="1:30" x14ac:dyDescent="0.25">
      <c r="A630" s="60">
        <v>42266</v>
      </c>
      <c r="B630">
        <f t="shared" si="73"/>
        <v>2015</v>
      </c>
      <c r="C630">
        <f t="shared" si="74"/>
        <v>9</v>
      </c>
      <c r="D630" s="57" t="s">
        <v>346</v>
      </c>
      <c r="E630" s="57">
        <v>3306</v>
      </c>
      <c r="F630" s="57" t="s">
        <v>346</v>
      </c>
      <c r="G630" s="57">
        <v>252</v>
      </c>
      <c r="H630" s="57">
        <v>6541</v>
      </c>
      <c r="I630" s="57">
        <v>4785</v>
      </c>
      <c r="J630" s="57">
        <v>4822</v>
      </c>
      <c r="K630" s="57" t="s">
        <v>346</v>
      </c>
      <c r="L630" s="57" t="s">
        <v>346</v>
      </c>
      <c r="M630" s="57">
        <v>4185</v>
      </c>
      <c r="N630" s="57">
        <v>2728</v>
      </c>
      <c r="O630" s="57">
        <v>3169</v>
      </c>
      <c r="P630" s="57" t="s">
        <v>346</v>
      </c>
      <c r="Q630" s="57" t="s">
        <v>346</v>
      </c>
      <c r="R630" s="57">
        <v>4822</v>
      </c>
      <c r="Y630" s="68">
        <f t="shared" si="75"/>
        <v>4829.25</v>
      </c>
      <c r="Z630" s="72">
        <f t="shared" si="72"/>
        <v>3.7926176188557712E-3</v>
      </c>
      <c r="AA630" s="71">
        <f t="shared" si="76"/>
        <v>4.0465909962520826E-3</v>
      </c>
      <c r="AB630" s="72">
        <f t="shared" si="77"/>
        <v>3.1241256507584296E-2</v>
      </c>
      <c r="AC630" s="68">
        <f t="shared" si="78"/>
        <v>154579.25</v>
      </c>
      <c r="AD630" s="72">
        <f t="shared" si="79"/>
        <v>0.12139772988756245</v>
      </c>
    </row>
    <row r="631" spans="1:30" x14ac:dyDescent="0.25">
      <c r="A631" s="60">
        <v>42267</v>
      </c>
      <c r="B631">
        <f t="shared" si="73"/>
        <v>2015</v>
      </c>
      <c r="C631">
        <f t="shared" si="74"/>
        <v>9</v>
      </c>
      <c r="D631" s="57" t="s">
        <v>346</v>
      </c>
      <c r="E631" s="57">
        <v>3115</v>
      </c>
      <c r="F631" s="57" t="s">
        <v>346</v>
      </c>
      <c r="G631" s="57">
        <v>192</v>
      </c>
      <c r="H631" s="57">
        <v>5978</v>
      </c>
      <c r="I631" s="57">
        <v>4299</v>
      </c>
      <c r="J631" s="57">
        <v>4285</v>
      </c>
      <c r="K631" s="57" t="s">
        <v>346</v>
      </c>
      <c r="L631" s="57" t="s">
        <v>346</v>
      </c>
      <c r="M631" s="57">
        <v>4145</v>
      </c>
      <c r="N631" s="57">
        <v>2679</v>
      </c>
      <c r="O631" s="57">
        <v>3161</v>
      </c>
      <c r="P631" s="57" t="s">
        <v>346</v>
      </c>
      <c r="Q631" s="57" t="s">
        <v>346</v>
      </c>
      <c r="R631" s="57">
        <v>4285</v>
      </c>
      <c r="Y631" s="68">
        <f t="shared" si="75"/>
        <v>4430.75</v>
      </c>
      <c r="Z631" s="72">
        <f t="shared" si="72"/>
        <v>3.4796584386281942E-3</v>
      </c>
      <c r="AA631" s="71">
        <f t="shared" si="76"/>
        <v>4.0465909962520826E-3</v>
      </c>
      <c r="AB631" s="72">
        <f t="shared" si="77"/>
        <v>2.8663290836253897E-2</v>
      </c>
      <c r="AC631" s="68">
        <f t="shared" si="78"/>
        <v>154579.25</v>
      </c>
      <c r="AD631" s="72">
        <f t="shared" si="79"/>
        <v>0.12139772988756245</v>
      </c>
    </row>
    <row r="632" spans="1:30" x14ac:dyDescent="0.25">
      <c r="A632" s="60">
        <v>42268</v>
      </c>
      <c r="B632">
        <f t="shared" si="73"/>
        <v>2015</v>
      </c>
      <c r="C632">
        <f t="shared" si="74"/>
        <v>9</v>
      </c>
      <c r="D632" s="57" t="s">
        <v>346</v>
      </c>
      <c r="E632" s="57">
        <v>3616</v>
      </c>
      <c r="F632" s="57" t="s">
        <v>346</v>
      </c>
      <c r="G632" s="57">
        <v>176</v>
      </c>
      <c r="H632" s="57">
        <v>7770</v>
      </c>
      <c r="I632" s="57">
        <v>5537</v>
      </c>
      <c r="J632" s="57">
        <v>6601</v>
      </c>
      <c r="K632" s="57" t="s">
        <v>346</v>
      </c>
      <c r="L632" s="57" t="s">
        <v>346</v>
      </c>
      <c r="M632" s="57">
        <v>2680</v>
      </c>
      <c r="N632" s="57">
        <v>3598</v>
      </c>
      <c r="O632" s="57">
        <v>3661</v>
      </c>
      <c r="P632" s="57" t="s">
        <v>346</v>
      </c>
      <c r="Q632" s="57" t="s">
        <v>346</v>
      </c>
      <c r="R632" s="57">
        <v>6601</v>
      </c>
      <c r="Y632" s="68">
        <f t="shared" si="75"/>
        <v>5892.25</v>
      </c>
      <c r="Z632" s="72">
        <f t="shared" si="72"/>
        <v>4.6274372137915651E-3</v>
      </c>
      <c r="AA632" s="71">
        <f t="shared" si="76"/>
        <v>4.0465909962520826E-3</v>
      </c>
      <c r="AB632" s="72">
        <f t="shared" si="77"/>
        <v>3.8117988022325119E-2</v>
      </c>
      <c r="AC632" s="68">
        <f t="shared" si="78"/>
        <v>154579.25</v>
      </c>
      <c r="AD632" s="72">
        <f t="shared" si="79"/>
        <v>0.12139772988756245</v>
      </c>
    </row>
    <row r="633" spans="1:30" x14ac:dyDescent="0.25">
      <c r="A633" s="60">
        <v>42269</v>
      </c>
      <c r="B633">
        <f t="shared" si="73"/>
        <v>2015</v>
      </c>
      <c r="C633">
        <f t="shared" si="74"/>
        <v>9</v>
      </c>
      <c r="D633" s="57" t="s">
        <v>346</v>
      </c>
      <c r="E633" s="57">
        <v>3709</v>
      </c>
      <c r="F633" s="57" t="s">
        <v>346</v>
      </c>
      <c r="G633" s="57">
        <v>187</v>
      </c>
      <c r="H633" s="57">
        <v>7930</v>
      </c>
      <c r="I633" s="57">
        <v>5900</v>
      </c>
      <c r="J633" s="57">
        <v>6562</v>
      </c>
      <c r="K633" s="57" t="s">
        <v>346</v>
      </c>
      <c r="L633" s="57" t="s">
        <v>346</v>
      </c>
      <c r="M633" s="57">
        <v>2694</v>
      </c>
      <c r="N633" s="57">
        <v>1555</v>
      </c>
      <c r="O633" s="57">
        <v>3687</v>
      </c>
      <c r="P633" s="57" t="s">
        <v>346</v>
      </c>
      <c r="Q633" s="57" t="s">
        <v>346</v>
      </c>
      <c r="R633" s="57">
        <v>6562</v>
      </c>
      <c r="Y633" s="68">
        <f t="shared" si="75"/>
        <v>6019.75</v>
      </c>
      <c r="Z633" s="72">
        <f t="shared" si="72"/>
        <v>4.727568444604654E-3</v>
      </c>
      <c r="AA633" s="71">
        <f t="shared" si="76"/>
        <v>4.0465909962520826E-3</v>
      </c>
      <c r="AB633" s="72">
        <f t="shared" si="77"/>
        <v>3.8942807653679259E-2</v>
      </c>
      <c r="AC633" s="68">
        <f t="shared" si="78"/>
        <v>154579.25</v>
      </c>
      <c r="AD633" s="72">
        <f t="shared" si="79"/>
        <v>0.12139772988756245</v>
      </c>
    </row>
    <row r="634" spans="1:30" x14ac:dyDescent="0.25">
      <c r="A634" s="60">
        <v>42270</v>
      </c>
      <c r="B634">
        <f t="shared" si="73"/>
        <v>2015</v>
      </c>
      <c r="C634">
        <f t="shared" si="74"/>
        <v>9</v>
      </c>
      <c r="D634" s="57" t="s">
        <v>346</v>
      </c>
      <c r="E634" s="57">
        <v>3597</v>
      </c>
      <c r="F634" s="57" t="s">
        <v>346</v>
      </c>
      <c r="G634" s="57">
        <v>215</v>
      </c>
      <c r="H634" s="57">
        <v>8298</v>
      </c>
      <c r="I634" s="57">
        <v>5724</v>
      </c>
      <c r="J634" s="57">
        <v>6479</v>
      </c>
      <c r="K634" s="57" t="s">
        <v>346</v>
      </c>
      <c r="L634" s="57" t="s">
        <v>346</v>
      </c>
      <c r="M634" s="57">
        <v>3106</v>
      </c>
      <c r="N634" s="57">
        <v>1665</v>
      </c>
      <c r="O634" s="57">
        <v>3810</v>
      </c>
      <c r="P634" s="57" t="s">
        <v>346</v>
      </c>
      <c r="Q634" s="57" t="s">
        <v>346</v>
      </c>
      <c r="R634" s="57">
        <v>6479</v>
      </c>
      <c r="Y634" s="68">
        <f t="shared" si="75"/>
        <v>6077.75</v>
      </c>
      <c r="Z634" s="72">
        <f t="shared" si="72"/>
        <v>4.7731183378372753E-3</v>
      </c>
      <c r="AA634" s="71">
        <f t="shared" si="76"/>
        <v>4.0465909962520826E-3</v>
      </c>
      <c r="AB634" s="72">
        <f t="shared" si="77"/>
        <v>3.9318019721275653E-2</v>
      </c>
      <c r="AC634" s="68">
        <f t="shared" si="78"/>
        <v>154579.25</v>
      </c>
      <c r="AD634" s="72">
        <f t="shared" si="79"/>
        <v>0.12139772988756245</v>
      </c>
    </row>
    <row r="635" spans="1:30" x14ac:dyDescent="0.25">
      <c r="A635" s="60">
        <v>42271</v>
      </c>
      <c r="B635">
        <f t="shared" si="73"/>
        <v>2015</v>
      </c>
      <c r="C635">
        <f t="shared" si="74"/>
        <v>9</v>
      </c>
      <c r="D635" s="57" t="s">
        <v>346</v>
      </c>
      <c r="E635" s="57">
        <v>3896</v>
      </c>
      <c r="F635" s="57" t="s">
        <v>346</v>
      </c>
      <c r="G635" s="57">
        <v>213</v>
      </c>
      <c r="H635" s="57">
        <v>8882</v>
      </c>
      <c r="I635" s="57">
        <v>5900</v>
      </c>
      <c r="J635" s="57">
        <v>6752</v>
      </c>
      <c r="K635" s="57" t="s">
        <v>346</v>
      </c>
      <c r="L635" s="57" t="s">
        <v>346</v>
      </c>
      <c r="M635" s="57">
        <v>3132</v>
      </c>
      <c r="N635" s="57">
        <v>1468</v>
      </c>
      <c r="O635" s="57">
        <v>4048</v>
      </c>
      <c r="P635" s="57" t="s">
        <v>346</v>
      </c>
      <c r="Q635" s="57" t="s">
        <v>346</v>
      </c>
      <c r="R635" s="57">
        <v>6752</v>
      </c>
      <c r="Y635" s="68">
        <f t="shared" si="75"/>
        <v>6395.5</v>
      </c>
      <c r="Z635" s="72">
        <f t="shared" si="72"/>
        <v>5.0226610718832288E-3</v>
      </c>
      <c r="AA635" s="71">
        <f t="shared" si="76"/>
        <v>4.0465909962520826E-3</v>
      </c>
      <c r="AB635" s="72">
        <f t="shared" si="77"/>
        <v>4.1373599626081767E-2</v>
      </c>
      <c r="AC635" s="68">
        <f t="shared" si="78"/>
        <v>154579.25</v>
      </c>
      <c r="AD635" s="72">
        <f t="shared" si="79"/>
        <v>0.12139772988756245</v>
      </c>
    </row>
    <row r="636" spans="1:30" x14ac:dyDescent="0.25">
      <c r="A636" s="60">
        <v>42272</v>
      </c>
      <c r="B636">
        <f t="shared" si="73"/>
        <v>2015</v>
      </c>
      <c r="C636">
        <f t="shared" si="74"/>
        <v>9</v>
      </c>
      <c r="D636" s="57" t="s">
        <v>346</v>
      </c>
      <c r="E636" s="57">
        <v>3703</v>
      </c>
      <c r="F636" s="57" t="s">
        <v>346</v>
      </c>
      <c r="G636" s="57">
        <v>209</v>
      </c>
      <c r="H636" s="57">
        <v>7892</v>
      </c>
      <c r="I636" s="57">
        <v>5351</v>
      </c>
      <c r="J636" s="57">
        <v>6256</v>
      </c>
      <c r="K636" s="57" t="s">
        <v>346</v>
      </c>
      <c r="L636" s="57" t="s">
        <v>346</v>
      </c>
      <c r="M636" s="57">
        <v>2982</v>
      </c>
      <c r="N636" s="57">
        <v>1234</v>
      </c>
      <c r="O636" s="57">
        <v>3745</v>
      </c>
      <c r="P636" s="57" t="s">
        <v>346</v>
      </c>
      <c r="Q636" s="57" t="s">
        <v>346</v>
      </c>
      <c r="R636" s="57">
        <v>6256</v>
      </c>
      <c r="Y636" s="68">
        <f t="shared" si="75"/>
        <v>5811</v>
      </c>
      <c r="Z636" s="72">
        <f t="shared" si="72"/>
        <v>4.5636280961165576E-3</v>
      </c>
      <c r="AA636" s="71">
        <f t="shared" si="76"/>
        <v>4.0465909962520826E-3</v>
      </c>
      <c r="AB636" s="72">
        <f t="shared" si="77"/>
        <v>3.7592367669011202E-2</v>
      </c>
      <c r="AC636" s="68">
        <f t="shared" si="78"/>
        <v>154579.25</v>
      </c>
      <c r="AD636" s="72">
        <f t="shared" si="79"/>
        <v>0.12139772988756245</v>
      </c>
    </row>
    <row r="637" spans="1:30" x14ac:dyDescent="0.25">
      <c r="A637" s="60">
        <v>42273</v>
      </c>
      <c r="B637">
        <f t="shared" si="73"/>
        <v>2015</v>
      </c>
      <c r="C637">
        <f t="shared" si="74"/>
        <v>9</v>
      </c>
      <c r="D637" s="57" t="s">
        <v>346</v>
      </c>
      <c r="E637" s="57">
        <v>2924</v>
      </c>
      <c r="F637" s="57" t="s">
        <v>346</v>
      </c>
      <c r="G637" s="57">
        <v>214</v>
      </c>
      <c r="H637" s="57">
        <v>6228</v>
      </c>
      <c r="I637" s="57">
        <v>4390</v>
      </c>
      <c r="J637" s="57">
        <v>4385</v>
      </c>
      <c r="K637" s="57" t="s">
        <v>346</v>
      </c>
      <c r="L637" s="57" t="s">
        <v>346</v>
      </c>
      <c r="M637" s="57">
        <v>3558</v>
      </c>
      <c r="N637" s="57">
        <v>2590</v>
      </c>
      <c r="O637" s="57">
        <v>2735</v>
      </c>
      <c r="P637" s="57" t="s">
        <v>346</v>
      </c>
      <c r="Q637" s="57" t="s">
        <v>346</v>
      </c>
      <c r="R637" s="57">
        <v>4385</v>
      </c>
      <c r="Y637" s="68">
        <f t="shared" si="75"/>
        <v>4434.5</v>
      </c>
      <c r="Z637" s="72">
        <f t="shared" si="72"/>
        <v>3.4826034748285791E-3</v>
      </c>
      <c r="AA637" s="71">
        <f t="shared" si="76"/>
        <v>4.0465909962520826E-3</v>
      </c>
      <c r="AB637" s="72">
        <f t="shared" si="77"/>
        <v>2.8687550237176077E-2</v>
      </c>
      <c r="AC637" s="68">
        <f t="shared" si="78"/>
        <v>154579.25</v>
      </c>
      <c r="AD637" s="72">
        <f t="shared" si="79"/>
        <v>0.12139772988756245</v>
      </c>
    </row>
    <row r="638" spans="1:30" x14ac:dyDescent="0.25">
      <c r="A638" s="60">
        <v>42274</v>
      </c>
      <c r="B638">
        <f t="shared" si="73"/>
        <v>2015</v>
      </c>
      <c r="C638">
        <f t="shared" si="74"/>
        <v>9</v>
      </c>
      <c r="D638" s="57" t="s">
        <v>346</v>
      </c>
      <c r="E638" s="57">
        <v>2938</v>
      </c>
      <c r="F638" s="57" t="s">
        <v>346</v>
      </c>
      <c r="G638" s="57">
        <v>201</v>
      </c>
      <c r="H638" s="57">
        <v>5113</v>
      </c>
      <c r="I638" s="57">
        <v>3489</v>
      </c>
      <c r="J638" s="57">
        <v>3901</v>
      </c>
      <c r="K638" s="57" t="s">
        <v>346</v>
      </c>
      <c r="L638" s="57" t="s">
        <v>346</v>
      </c>
      <c r="M638" s="57">
        <v>3036</v>
      </c>
      <c r="N638" s="57">
        <v>2040</v>
      </c>
      <c r="O638" s="57">
        <v>2572</v>
      </c>
      <c r="P638" s="57" t="s">
        <v>346</v>
      </c>
      <c r="Q638" s="57" t="s">
        <v>346</v>
      </c>
      <c r="R638" s="57">
        <v>3901</v>
      </c>
      <c r="Y638" s="68">
        <f t="shared" si="75"/>
        <v>3768.75</v>
      </c>
      <c r="Z638" s="72">
        <f t="shared" si="72"/>
        <v>2.9597613813868999E-3</v>
      </c>
      <c r="AA638" s="71">
        <f t="shared" si="76"/>
        <v>4.0465909962520826E-3</v>
      </c>
      <c r="AB638" s="72">
        <f t="shared" si="77"/>
        <v>2.4380697926791598E-2</v>
      </c>
      <c r="AC638" s="68">
        <f t="shared" si="78"/>
        <v>154579.25</v>
      </c>
      <c r="AD638" s="72">
        <f t="shared" si="79"/>
        <v>0.12139772988756245</v>
      </c>
    </row>
    <row r="639" spans="1:30" x14ac:dyDescent="0.25">
      <c r="A639" s="60">
        <v>42275</v>
      </c>
      <c r="B639">
        <f t="shared" si="73"/>
        <v>2015</v>
      </c>
      <c r="C639">
        <f t="shared" si="74"/>
        <v>9</v>
      </c>
      <c r="D639" s="57" t="s">
        <v>346</v>
      </c>
      <c r="E639" s="57">
        <v>3457</v>
      </c>
      <c r="F639" s="57" t="s">
        <v>346</v>
      </c>
      <c r="G639" s="57">
        <v>182</v>
      </c>
      <c r="H639" s="57">
        <v>7475</v>
      </c>
      <c r="I639" s="57">
        <v>5118</v>
      </c>
      <c r="J639" s="57">
        <v>6074</v>
      </c>
      <c r="K639" s="57" t="s">
        <v>346</v>
      </c>
      <c r="L639" s="57" t="s">
        <v>346</v>
      </c>
      <c r="M639" s="57">
        <v>2645</v>
      </c>
      <c r="N639" s="57">
        <v>1889</v>
      </c>
      <c r="O639" s="57">
        <v>3534</v>
      </c>
      <c r="P639" s="57" t="s">
        <v>346</v>
      </c>
      <c r="Q639" s="57" t="s">
        <v>346</v>
      </c>
      <c r="R639" s="57">
        <v>6074</v>
      </c>
      <c r="Y639" s="68">
        <f t="shared" si="75"/>
        <v>5550.25</v>
      </c>
      <c r="Z639" s="72">
        <f t="shared" si="72"/>
        <v>4.3588499123164556E-3</v>
      </c>
      <c r="AA639" s="71">
        <f t="shared" si="76"/>
        <v>4.0465909962520826E-3</v>
      </c>
      <c r="AB639" s="72">
        <f t="shared" si="77"/>
        <v>3.5905530658222239E-2</v>
      </c>
      <c r="AC639" s="68">
        <f t="shared" si="78"/>
        <v>154579.25</v>
      </c>
      <c r="AD639" s="72">
        <f t="shared" si="79"/>
        <v>0.12139772988756245</v>
      </c>
    </row>
    <row r="640" spans="1:30" x14ac:dyDescent="0.25">
      <c r="A640" s="60">
        <v>42276</v>
      </c>
      <c r="B640">
        <f t="shared" si="73"/>
        <v>2015</v>
      </c>
      <c r="C640">
        <f t="shared" si="74"/>
        <v>9</v>
      </c>
      <c r="D640" s="57" t="s">
        <v>346</v>
      </c>
      <c r="E640" s="57">
        <v>3348</v>
      </c>
      <c r="F640" s="57" t="s">
        <v>346</v>
      </c>
      <c r="G640" s="57">
        <v>146</v>
      </c>
      <c r="H640" s="57">
        <v>6904</v>
      </c>
      <c r="I640" s="57">
        <v>4971</v>
      </c>
      <c r="J640" s="57">
        <v>5581</v>
      </c>
      <c r="K640" s="57" t="s">
        <v>346</v>
      </c>
      <c r="L640" s="57" t="s">
        <v>346</v>
      </c>
      <c r="M640" s="57">
        <v>2352</v>
      </c>
      <c r="N640" s="57">
        <v>1983</v>
      </c>
      <c r="O640" s="57">
        <v>3204</v>
      </c>
      <c r="P640" s="57" t="s">
        <v>346</v>
      </c>
      <c r="Q640" s="57" t="s">
        <v>346</v>
      </c>
      <c r="R640" s="57">
        <v>5581</v>
      </c>
      <c r="Y640" s="68">
        <f t="shared" si="75"/>
        <v>5165</v>
      </c>
      <c r="Z640" s="72">
        <f t="shared" si="72"/>
        <v>4.0562965266635722E-3</v>
      </c>
      <c r="AA640" s="71">
        <f t="shared" si="76"/>
        <v>4.0465909962520826E-3</v>
      </c>
      <c r="AB640" s="72">
        <f t="shared" si="77"/>
        <v>3.3413281536816879E-2</v>
      </c>
      <c r="AC640" s="68">
        <f t="shared" si="78"/>
        <v>154579.24999999997</v>
      </c>
      <c r="AD640" s="72">
        <f t="shared" si="79"/>
        <v>0.12139772988756242</v>
      </c>
    </row>
    <row r="641" spans="1:30" x14ac:dyDescent="0.25">
      <c r="A641" s="60">
        <v>42277</v>
      </c>
      <c r="B641">
        <f t="shared" si="73"/>
        <v>2015</v>
      </c>
      <c r="C641">
        <f t="shared" si="74"/>
        <v>9</v>
      </c>
      <c r="D641" s="57" t="s">
        <v>346</v>
      </c>
      <c r="E641" s="57">
        <v>2579</v>
      </c>
      <c r="F641" s="57" t="s">
        <v>346</v>
      </c>
      <c r="G641" s="57">
        <v>106</v>
      </c>
      <c r="H641" s="57">
        <v>4238</v>
      </c>
      <c r="I641" s="57">
        <v>3041</v>
      </c>
      <c r="J641" s="57">
        <v>3129</v>
      </c>
      <c r="K641" s="57" t="s">
        <v>346</v>
      </c>
      <c r="L641" s="57" t="s">
        <v>346</v>
      </c>
      <c r="M641" s="57">
        <v>1468</v>
      </c>
      <c r="N641" s="57">
        <v>1475</v>
      </c>
      <c r="O641" s="57">
        <v>1668</v>
      </c>
      <c r="P641" s="57" t="s">
        <v>346</v>
      </c>
      <c r="Q641" s="57" t="s">
        <v>346</v>
      </c>
      <c r="R641" s="57">
        <v>3129</v>
      </c>
      <c r="Y641" s="68">
        <f t="shared" si="75"/>
        <v>3019</v>
      </c>
      <c r="Z641" s="72">
        <f t="shared" si="72"/>
        <v>2.3709504770565975E-3</v>
      </c>
      <c r="AA641" s="71">
        <f t="shared" si="76"/>
        <v>4.0465909962520826E-3</v>
      </c>
      <c r="AB641" s="72">
        <f t="shared" si="77"/>
        <v>1.953043503575027E-2</v>
      </c>
      <c r="AC641" s="68">
        <f t="shared" si="78"/>
        <v>154579.25</v>
      </c>
      <c r="AD641" s="72">
        <f t="shared" si="79"/>
        <v>0.12139772988756245</v>
      </c>
    </row>
    <row r="642" spans="1:30" x14ac:dyDescent="0.25">
      <c r="A642" s="60">
        <v>42278</v>
      </c>
      <c r="B642">
        <f t="shared" si="73"/>
        <v>2015</v>
      </c>
      <c r="C642">
        <f t="shared" si="74"/>
        <v>10</v>
      </c>
      <c r="D642" s="57" t="s">
        <v>346</v>
      </c>
      <c r="E642" s="57">
        <v>2602</v>
      </c>
      <c r="F642" s="57" t="s">
        <v>346</v>
      </c>
      <c r="G642" s="57">
        <v>140</v>
      </c>
      <c r="H642" s="57">
        <v>4957</v>
      </c>
      <c r="I642" s="57">
        <v>3816</v>
      </c>
      <c r="J642" s="57">
        <v>3780</v>
      </c>
      <c r="K642" s="57" t="s">
        <v>346</v>
      </c>
      <c r="L642" s="57" t="s">
        <v>346</v>
      </c>
      <c r="M642" s="57">
        <v>1596</v>
      </c>
      <c r="N642" s="57">
        <v>6250</v>
      </c>
      <c r="O642" s="57">
        <v>2153</v>
      </c>
      <c r="P642" s="57" t="s">
        <v>346</v>
      </c>
      <c r="Q642" s="57" t="s">
        <v>346</v>
      </c>
      <c r="R642" s="57">
        <v>3780</v>
      </c>
      <c r="Y642" s="68">
        <f t="shared" si="75"/>
        <v>3676.5</v>
      </c>
      <c r="Z642" s="72">
        <f t="shared" si="72"/>
        <v>2.8873134908574296E-3</v>
      </c>
      <c r="AA642" s="71">
        <f t="shared" si="76"/>
        <v>3.1611005229142939E-3</v>
      </c>
      <c r="AB642" s="72">
        <f t="shared" si="77"/>
        <v>2.9464151548240385E-2</v>
      </c>
      <c r="AC642" s="68">
        <f t="shared" si="78"/>
        <v>124778.75</v>
      </c>
      <c r="AD642" s="72">
        <f t="shared" si="79"/>
        <v>9.7994116210343124E-2</v>
      </c>
    </row>
    <row r="643" spans="1:30" x14ac:dyDescent="0.25">
      <c r="A643" s="60">
        <v>42279</v>
      </c>
      <c r="B643">
        <f t="shared" si="73"/>
        <v>2015</v>
      </c>
      <c r="C643">
        <f t="shared" si="74"/>
        <v>10</v>
      </c>
      <c r="D643" s="57" t="s">
        <v>346</v>
      </c>
      <c r="E643" s="57">
        <v>1320</v>
      </c>
      <c r="F643" s="57" t="s">
        <v>346</v>
      </c>
      <c r="G643" s="57">
        <v>36</v>
      </c>
      <c r="H643" s="57">
        <v>1298</v>
      </c>
      <c r="I643" s="57">
        <v>1331</v>
      </c>
      <c r="J643" s="57">
        <v>873</v>
      </c>
      <c r="K643" s="57" t="s">
        <v>346</v>
      </c>
      <c r="L643" s="57" t="s">
        <v>346</v>
      </c>
      <c r="M643" s="57">
        <v>411</v>
      </c>
      <c r="N643" s="57">
        <v>18941</v>
      </c>
      <c r="O643" s="57">
        <v>418</v>
      </c>
      <c r="P643" s="57" t="s">
        <v>346</v>
      </c>
      <c r="Q643" s="57" t="s">
        <v>346</v>
      </c>
      <c r="R643" s="57">
        <v>873</v>
      </c>
      <c r="Y643" s="68">
        <f t="shared" si="75"/>
        <v>980</v>
      </c>
      <c r="Z643" s="72">
        <f t="shared" si="72"/>
        <v>7.696361270339402E-4</v>
      </c>
      <c r="AA643" s="71">
        <f t="shared" si="76"/>
        <v>3.1611005229142939E-3</v>
      </c>
      <c r="AB643" s="72">
        <f t="shared" si="77"/>
        <v>7.8539014054877128E-3</v>
      </c>
      <c r="AC643" s="68">
        <f t="shared" si="78"/>
        <v>124778.75000000001</v>
      </c>
      <c r="AD643" s="72">
        <f t="shared" si="79"/>
        <v>9.7994116210343138E-2</v>
      </c>
    </row>
    <row r="644" spans="1:30" x14ac:dyDescent="0.25">
      <c r="A644" s="60">
        <v>42280</v>
      </c>
      <c r="B644">
        <f t="shared" si="73"/>
        <v>2015</v>
      </c>
      <c r="C644">
        <f t="shared" si="74"/>
        <v>10</v>
      </c>
      <c r="D644" s="57" t="s">
        <v>346</v>
      </c>
      <c r="E644" s="57">
        <v>1613</v>
      </c>
      <c r="F644" s="57" t="s">
        <v>346</v>
      </c>
      <c r="G644" s="57">
        <v>78</v>
      </c>
      <c r="H644" s="57">
        <v>1554</v>
      </c>
      <c r="I644" s="57">
        <v>1201</v>
      </c>
      <c r="J644" s="57">
        <v>959</v>
      </c>
      <c r="K644" s="57" t="s">
        <v>346</v>
      </c>
      <c r="L644" s="57" t="s">
        <v>346</v>
      </c>
      <c r="M644" s="57">
        <v>734</v>
      </c>
      <c r="N644" s="57">
        <v>13462</v>
      </c>
      <c r="O644" s="57">
        <v>508</v>
      </c>
      <c r="P644" s="57" t="s">
        <v>346</v>
      </c>
      <c r="Q644" s="57" t="s">
        <v>346</v>
      </c>
      <c r="R644" s="57">
        <v>959</v>
      </c>
      <c r="Y644" s="68">
        <f t="shared" si="75"/>
        <v>1055.5</v>
      </c>
      <c r="Z644" s="72">
        <f t="shared" ref="Z644:Z707" si="80">+Y644/SUMIF($B$4:$B$1829,B644,$Y$4:$Y$1829)</f>
        <v>8.2892952253502432E-4</v>
      </c>
      <c r="AA644" s="71">
        <f t="shared" si="76"/>
        <v>3.1611005229142939E-3</v>
      </c>
      <c r="AB644" s="72">
        <f t="shared" si="77"/>
        <v>8.4589723811145726E-3</v>
      </c>
      <c r="AC644" s="68">
        <f t="shared" si="78"/>
        <v>124778.75</v>
      </c>
      <c r="AD644" s="72">
        <f t="shared" si="79"/>
        <v>9.7994116210343124E-2</v>
      </c>
    </row>
    <row r="645" spans="1:30" x14ac:dyDescent="0.25">
      <c r="A645" s="60">
        <v>42281</v>
      </c>
      <c r="B645">
        <f t="shared" ref="B645:B708" si="81">+YEAR(A645)</f>
        <v>2015</v>
      </c>
      <c r="C645">
        <f t="shared" ref="C645:C708" si="82">+MONTH(A645)</f>
        <v>10</v>
      </c>
      <c r="D645" s="57" t="s">
        <v>346</v>
      </c>
      <c r="E645" s="57">
        <v>2344</v>
      </c>
      <c r="F645" s="57" t="s">
        <v>346</v>
      </c>
      <c r="G645" s="57">
        <v>126</v>
      </c>
      <c r="H645" s="57">
        <v>3721</v>
      </c>
      <c r="I645" s="57">
        <v>2365</v>
      </c>
      <c r="J645" s="57">
        <v>2445</v>
      </c>
      <c r="K645" s="57" t="s">
        <v>346</v>
      </c>
      <c r="L645" s="57" t="s">
        <v>346</v>
      </c>
      <c r="M645" s="57">
        <v>2004</v>
      </c>
      <c r="N645" s="57">
        <v>20408</v>
      </c>
      <c r="O645" s="57">
        <v>1724</v>
      </c>
      <c r="P645" s="57" t="s">
        <v>346</v>
      </c>
      <c r="Q645" s="57" t="s">
        <v>346</v>
      </c>
      <c r="R645" s="57">
        <v>2445</v>
      </c>
      <c r="Y645" s="68">
        <f t="shared" ref="Y645:Y708" si="83">AVERAGE(H645,I645,O645,R645)</f>
        <v>2563.75</v>
      </c>
      <c r="Z645" s="72">
        <f t="shared" si="80"/>
        <v>2.0134230823298615E-3</v>
      </c>
      <c r="AA645" s="71">
        <f t="shared" ref="AA645:AA708" si="84">+AVERAGEIFS($Z$4:$Z$1829,$B$4:$B$1829,B645,$C$4:$C$1829,C645)</f>
        <v>3.1611005229142939E-3</v>
      </c>
      <c r="AB645" s="72">
        <f t="shared" ref="AB645:AB708" si="85">+Y645/SUMIFS($Y$4:$Y$1829,$B$4:$B$1829,B645,$C$4:$C$1829,C645)</f>
        <v>2.0546367069713394E-2</v>
      </c>
      <c r="AC645" s="68">
        <f t="shared" ref="AC645:AC708" si="86">+Y645/AB645</f>
        <v>124778.74999999999</v>
      </c>
      <c r="AD645" s="72">
        <f t="shared" ref="AD645:AD708" si="87">+AC645/SUMIF($B$4:$B$1829,B645,$Y$4:$Y$1829)</f>
        <v>9.799411621034311E-2</v>
      </c>
    </row>
    <row r="646" spans="1:30" x14ac:dyDescent="0.25">
      <c r="A646" s="60">
        <v>42282</v>
      </c>
      <c r="B646">
        <f t="shared" si="81"/>
        <v>2015</v>
      </c>
      <c r="C646">
        <f t="shared" si="82"/>
        <v>10</v>
      </c>
      <c r="D646" s="57" t="s">
        <v>346</v>
      </c>
      <c r="E646" s="57">
        <v>3342</v>
      </c>
      <c r="F646" s="57" t="s">
        <v>346</v>
      </c>
      <c r="G646" s="57">
        <v>162</v>
      </c>
      <c r="H646" s="57">
        <v>6451</v>
      </c>
      <c r="I646" s="57">
        <v>4542</v>
      </c>
      <c r="J646" s="57">
        <v>5563</v>
      </c>
      <c r="K646" s="57" t="s">
        <v>346</v>
      </c>
      <c r="L646" s="57" t="s">
        <v>346</v>
      </c>
      <c r="M646" s="57">
        <v>2172</v>
      </c>
      <c r="N646" s="57">
        <v>11738</v>
      </c>
      <c r="O646" s="57">
        <v>3069</v>
      </c>
      <c r="P646" s="57" t="s">
        <v>346</v>
      </c>
      <c r="Q646" s="57" t="s">
        <v>346</v>
      </c>
      <c r="R646" s="57">
        <v>5563</v>
      </c>
      <c r="Y646" s="68">
        <f t="shared" si="83"/>
        <v>4906.25</v>
      </c>
      <c r="Z646" s="72">
        <f t="shared" si="80"/>
        <v>3.8530890288370092E-3</v>
      </c>
      <c r="AA646" s="71">
        <f t="shared" si="84"/>
        <v>3.1611005229142939E-3</v>
      </c>
      <c r="AB646" s="72">
        <f t="shared" si="85"/>
        <v>3.9319595684361316E-2</v>
      </c>
      <c r="AC646" s="68">
        <f t="shared" si="86"/>
        <v>124778.75000000001</v>
      </c>
      <c r="AD646" s="72">
        <f t="shared" si="87"/>
        <v>9.7994116210343138E-2</v>
      </c>
    </row>
    <row r="647" spans="1:30" x14ac:dyDescent="0.25">
      <c r="A647" s="60">
        <v>42283</v>
      </c>
      <c r="B647">
        <f t="shared" si="81"/>
        <v>2015</v>
      </c>
      <c r="C647">
        <f t="shared" si="82"/>
        <v>10</v>
      </c>
      <c r="D647" s="57" t="s">
        <v>346</v>
      </c>
      <c r="E647" s="57">
        <v>4683</v>
      </c>
      <c r="F647" s="57" t="s">
        <v>346</v>
      </c>
      <c r="G647" s="57">
        <v>221</v>
      </c>
      <c r="H647" s="57">
        <v>7573</v>
      </c>
      <c r="I647" s="57">
        <v>5386</v>
      </c>
      <c r="J647" s="57">
        <v>6442</v>
      </c>
      <c r="K647" s="57" t="s">
        <v>346</v>
      </c>
      <c r="L647" s="57" t="s">
        <v>346</v>
      </c>
      <c r="M647" s="57">
        <v>2589</v>
      </c>
      <c r="N647" s="57">
        <v>6020</v>
      </c>
      <c r="O647" s="57">
        <v>3721</v>
      </c>
      <c r="P647" s="57" t="s">
        <v>346</v>
      </c>
      <c r="Q647" s="57" t="s">
        <v>346</v>
      </c>
      <c r="R647" s="57">
        <v>6442</v>
      </c>
      <c r="Y647" s="68">
        <f t="shared" si="83"/>
        <v>5780.5</v>
      </c>
      <c r="Z647" s="72">
        <f t="shared" si="80"/>
        <v>4.5396751350200932E-3</v>
      </c>
      <c r="AA647" s="71">
        <f t="shared" si="84"/>
        <v>3.1611005229142939E-3</v>
      </c>
      <c r="AB647" s="72">
        <f t="shared" si="85"/>
        <v>4.6325997014716049E-2</v>
      </c>
      <c r="AC647" s="68">
        <f t="shared" si="86"/>
        <v>124778.75</v>
      </c>
      <c r="AD647" s="72">
        <f t="shared" si="87"/>
        <v>9.7994116210343124E-2</v>
      </c>
    </row>
    <row r="648" spans="1:30" x14ac:dyDescent="0.25">
      <c r="A648" s="60">
        <v>42284</v>
      </c>
      <c r="B648">
        <f t="shared" si="81"/>
        <v>2015</v>
      </c>
      <c r="C648">
        <f t="shared" si="82"/>
        <v>10</v>
      </c>
      <c r="D648" s="57" t="s">
        <v>346</v>
      </c>
      <c r="E648" s="57">
        <v>3719</v>
      </c>
      <c r="F648" s="57" t="s">
        <v>346</v>
      </c>
      <c r="G648" s="57">
        <v>230</v>
      </c>
      <c r="H648" s="57">
        <v>7770</v>
      </c>
      <c r="I648" s="57">
        <v>5462</v>
      </c>
      <c r="J648" s="57">
        <v>6522</v>
      </c>
      <c r="K648" s="57" t="s">
        <v>346</v>
      </c>
      <c r="L648" s="57" t="s">
        <v>346</v>
      </c>
      <c r="M648" s="57">
        <v>2723</v>
      </c>
      <c r="N648" s="57">
        <v>1921</v>
      </c>
      <c r="O648" s="57">
        <v>3302</v>
      </c>
      <c r="P648" s="57" t="s">
        <v>346</v>
      </c>
      <c r="Q648" s="57" t="s">
        <v>346</v>
      </c>
      <c r="R648" s="57">
        <v>6522</v>
      </c>
      <c r="Y648" s="68">
        <f t="shared" si="83"/>
        <v>5764</v>
      </c>
      <c r="Z648" s="72">
        <f t="shared" si="80"/>
        <v>4.526716975738399E-3</v>
      </c>
      <c r="AA648" s="71">
        <f t="shared" si="84"/>
        <v>3.1611005229142939E-3</v>
      </c>
      <c r="AB648" s="72">
        <f t="shared" si="85"/>
        <v>4.6193762960439977E-2</v>
      </c>
      <c r="AC648" s="68">
        <f t="shared" si="86"/>
        <v>124778.75</v>
      </c>
      <c r="AD648" s="72">
        <f t="shared" si="87"/>
        <v>9.7994116210343124E-2</v>
      </c>
    </row>
    <row r="649" spans="1:30" x14ac:dyDescent="0.25">
      <c r="A649" s="60">
        <v>42285</v>
      </c>
      <c r="B649">
        <f t="shared" si="81"/>
        <v>2015</v>
      </c>
      <c r="C649">
        <f t="shared" si="82"/>
        <v>10</v>
      </c>
      <c r="D649" s="57" t="s">
        <v>346</v>
      </c>
      <c r="E649" s="57">
        <v>3744</v>
      </c>
      <c r="F649" s="57" t="s">
        <v>346</v>
      </c>
      <c r="G649" s="57">
        <v>185</v>
      </c>
      <c r="H649" s="57">
        <v>7601</v>
      </c>
      <c r="I649" s="57">
        <v>5485</v>
      </c>
      <c r="J649" s="57">
        <v>6376</v>
      </c>
      <c r="K649" s="57" t="s">
        <v>346</v>
      </c>
      <c r="L649" s="57" t="s">
        <v>346</v>
      </c>
      <c r="M649" s="57">
        <v>2659</v>
      </c>
      <c r="N649" s="57">
        <v>1586</v>
      </c>
      <c r="O649" s="57">
        <v>3368</v>
      </c>
      <c r="P649" s="57" t="s">
        <v>346</v>
      </c>
      <c r="Q649" s="57" t="s">
        <v>346</v>
      </c>
      <c r="R649" s="57">
        <v>6376</v>
      </c>
      <c r="Y649" s="68">
        <f t="shared" si="83"/>
        <v>5707.5</v>
      </c>
      <c r="Z649" s="72">
        <f t="shared" si="80"/>
        <v>4.4823450969859319E-3</v>
      </c>
      <c r="AA649" s="71">
        <f t="shared" si="84"/>
        <v>3.1611005229142939E-3</v>
      </c>
      <c r="AB649" s="72">
        <f t="shared" si="85"/>
        <v>4.5740961501858288E-2</v>
      </c>
      <c r="AC649" s="68">
        <f t="shared" si="86"/>
        <v>124778.75</v>
      </c>
      <c r="AD649" s="72">
        <f t="shared" si="87"/>
        <v>9.7994116210343124E-2</v>
      </c>
    </row>
    <row r="650" spans="1:30" x14ac:dyDescent="0.25">
      <c r="A650" s="60">
        <v>42286</v>
      </c>
      <c r="B650">
        <f t="shared" si="81"/>
        <v>2015</v>
      </c>
      <c r="C650">
        <f t="shared" si="82"/>
        <v>10</v>
      </c>
      <c r="D650" s="57" t="s">
        <v>346</v>
      </c>
      <c r="E650" s="57">
        <v>2625</v>
      </c>
      <c r="F650" s="57" t="s">
        <v>346</v>
      </c>
      <c r="G650" s="57">
        <v>136</v>
      </c>
      <c r="H650" s="57">
        <v>4877</v>
      </c>
      <c r="I650" s="57">
        <v>5342</v>
      </c>
      <c r="J650" s="57">
        <v>3506</v>
      </c>
      <c r="K650" s="57" t="s">
        <v>346</v>
      </c>
      <c r="L650" s="57" t="s">
        <v>346</v>
      </c>
      <c r="M650" s="57">
        <v>1782</v>
      </c>
      <c r="N650" s="57">
        <v>2311</v>
      </c>
      <c r="O650" s="57">
        <v>1895</v>
      </c>
      <c r="P650" s="57" t="s">
        <v>346</v>
      </c>
      <c r="Q650" s="57" t="s">
        <v>346</v>
      </c>
      <c r="R650" s="57">
        <v>3506</v>
      </c>
      <c r="Y650" s="68">
        <f t="shared" si="83"/>
        <v>3905</v>
      </c>
      <c r="Z650" s="72">
        <f t="shared" si="80"/>
        <v>3.0667643633342208E-3</v>
      </c>
      <c r="AA650" s="71">
        <f t="shared" si="84"/>
        <v>3.1611005229142939E-3</v>
      </c>
      <c r="AB650" s="72">
        <f t="shared" si="85"/>
        <v>3.1295392845336244E-2</v>
      </c>
      <c r="AC650" s="68">
        <f t="shared" si="86"/>
        <v>124778.75</v>
      </c>
      <c r="AD650" s="72">
        <f t="shared" si="87"/>
        <v>9.7994116210343124E-2</v>
      </c>
    </row>
    <row r="651" spans="1:30" x14ac:dyDescent="0.25">
      <c r="A651" s="60">
        <v>42287</v>
      </c>
      <c r="B651">
        <f t="shared" si="81"/>
        <v>2015</v>
      </c>
      <c r="C651">
        <f t="shared" si="82"/>
        <v>10</v>
      </c>
      <c r="D651" s="57" t="s">
        <v>346</v>
      </c>
      <c r="E651" s="57">
        <v>2750</v>
      </c>
      <c r="F651" s="57" t="s">
        <v>346</v>
      </c>
      <c r="G651" s="57">
        <v>185</v>
      </c>
      <c r="H651" s="57">
        <v>5569</v>
      </c>
      <c r="I651" s="57">
        <v>3684</v>
      </c>
      <c r="J651" s="57">
        <v>3915</v>
      </c>
      <c r="K651" s="57" t="s">
        <v>346</v>
      </c>
      <c r="L651" s="57" t="s">
        <v>346</v>
      </c>
      <c r="M651" s="57">
        <v>2933</v>
      </c>
      <c r="N651" s="57">
        <v>3090</v>
      </c>
      <c r="O651" s="57">
        <v>2647</v>
      </c>
      <c r="P651" s="57" t="s">
        <v>346</v>
      </c>
      <c r="Q651" s="57" t="s">
        <v>346</v>
      </c>
      <c r="R651" s="57">
        <v>3915</v>
      </c>
      <c r="Y651" s="68">
        <f t="shared" si="83"/>
        <v>3953.75</v>
      </c>
      <c r="Z651" s="72">
        <f t="shared" si="80"/>
        <v>3.1050498339392253E-3</v>
      </c>
      <c r="AA651" s="71">
        <f t="shared" si="84"/>
        <v>3.1611005229142939E-3</v>
      </c>
      <c r="AB651" s="72">
        <f t="shared" si="85"/>
        <v>3.168608436933372E-2</v>
      </c>
      <c r="AC651" s="68">
        <f t="shared" si="86"/>
        <v>124778.75</v>
      </c>
      <c r="AD651" s="72">
        <f t="shared" si="87"/>
        <v>9.7994116210343124E-2</v>
      </c>
    </row>
    <row r="652" spans="1:30" x14ac:dyDescent="0.25">
      <c r="A652" s="60">
        <v>42288</v>
      </c>
      <c r="B652">
        <f t="shared" si="81"/>
        <v>2015</v>
      </c>
      <c r="C652">
        <f t="shared" si="82"/>
        <v>10</v>
      </c>
      <c r="D652" s="57" t="s">
        <v>346</v>
      </c>
      <c r="E652" s="57">
        <v>2775</v>
      </c>
      <c r="F652" s="57" t="s">
        <v>346</v>
      </c>
      <c r="G652" s="57">
        <v>168</v>
      </c>
      <c r="H652" s="57">
        <v>4972</v>
      </c>
      <c r="I652" s="57">
        <v>3673</v>
      </c>
      <c r="J652" s="57">
        <v>3789</v>
      </c>
      <c r="K652" s="57" t="s">
        <v>346</v>
      </c>
      <c r="L652" s="57" t="s">
        <v>346</v>
      </c>
      <c r="M652" s="57">
        <v>3049</v>
      </c>
      <c r="N652" s="57">
        <v>5714</v>
      </c>
      <c r="O652" s="57">
        <v>2665</v>
      </c>
      <c r="P652" s="57" t="s">
        <v>346</v>
      </c>
      <c r="Q652" s="57" t="s">
        <v>346</v>
      </c>
      <c r="R652" s="57">
        <v>3789</v>
      </c>
      <c r="Y652" s="68">
        <f t="shared" si="83"/>
        <v>3774.75</v>
      </c>
      <c r="Z652" s="72">
        <f t="shared" si="80"/>
        <v>2.9644734393075162E-3</v>
      </c>
      <c r="AA652" s="71">
        <f t="shared" si="84"/>
        <v>3.1611005229142939E-3</v>
      </c>
      <c r="AB652" s="72">
        <f t="shared" si="85"/>
        <v>3.0251545235066069E-2</v>
      </c>
      <c r="AC652" s="68">
        <f t="shared" si="86"/>
        <v>124778.75</v>
      </c>
      <c r="AD652" s="72">
        <f t="shared" si="87"/>
        <v>9.7994116210343124E-2</v>
      </c>
    </row>
    <row r="653" spans="1:30" x14ac:dyDescent="0.25">
      <c r="A653" s="60">
        <v>42289</v>
      </c>
      <c r="B653">
        <f t="shared" si="81"/>
        <v>2015</v>
      </c>
      <c r="C653">
        <f t="shared" si="82"/>
        <v>10</v>
      </c>
      <c r="D653" s="57" t="s">
        <v>346</v>
      </c>
      <c r="E653" s="57">
        <v>3322</v>
      </c>
      <c r="F653" s="57" t="s">
        <v>346</v>
      </c>
      <c r="G653" s="57">
        <v>185</v>
      </c>
      <c r="H653" s="57">
        <v>6647</v>
      </c>
      <c r="I653" s="57">
        <v>3479</v>
      </c>
      <c r="J653" s="57">
        <v>5297</v>
      </c>
      <c r="K653" s="57" t="s">
        <v>346</v>
      </c>
      <c r="L653" s="57" t="s">
        <v>346</v>
      </c>
      <c r="M653" s="57">
        <v>2656</v>
      </c>
      <c r="N653" s="57">
        <v>2869</v>
      </c>
      <c r="O653" s="57">
        <v>3157</v>
      </c>
      <c r="P653" s="57" t="s">
        <v>346</v>
      </c>
      <c r="Q653" s="57" t="s">
        <v>346</v>
      </c>
      <c r="R653" s="57">
        <v>5297</v>
      </c>
      <c r="Y653" s="68">
        <f t="shared" si="83"/>
        <v>4645</v>
      </c>
      <c r="Z653" s="72">
        <f t="shared" si="80"/>
        <v>3.6479181735435224E-3</v>
      </c>
      <c r="AA653" s="71">
        <f t="shared" si="84"/>
        <v>3.1611005229142939E-3</v>
      </c>
      <c r="AB653" s="72">
        <f t="shared" si="85"/>
        <v>3.7225889824990234E-2</v>
      </c>
      <c r="AC653" s="68">
        <f t="shared" si="86"/>
        <v>124778.75</v>
      </c>
      <c r="AD653" s="72">
        <f t="shared" si="87"/>
        <v>9.7994116210343124E-2</v>
      </c>
    </row>
    <row r="654" spans="1:30" x14ac:dyDescent="0.25">
      <c r="A654" s="60">
        <v>42290</v>
      </c>
      <c r="B654">
        <f t="shared" si="81"/>
        <v>2015</v>
      </c>
      <c r="C654">
        <f t="shared" si="82"/>
        <v>10</v>
      </c>
      <c r="D654" s="57" t="s">
        <v>346</v>
      </c>
      <c r="E654" s="57">
        <v>3533</v>
      </c>
      <c r="F654" s="57" t="s">
        <v>346</v>
      </c>
      <c r="G654" s="57">
        <v>178</v>
      </c>
      <c r="H654" s="57">
        <v>7361</v>
      </c>
      <c r="I654" s="57">
        <v>4563</v>
      </c>
      <c r="J654" s="57">
        <v>5725</v>
      </c>
      <c r="K654" s="57" t="s">
        <v>346</v>
      </c>
      <c r="L654" s="57" t="s">
        <v>346</v>
      </c>
      <c r="M654" s="57">
        <v>2486</v>
      </c>
      <c r="N654" s="57">
        <v>1982</v>
      </c>
      <c r="O654" s="57">
        <v>3071</v>
      </c>
      <c r="P654" s="57" t="s">
        <v>346</v>
      </c>
      <c r="Q654" s="57" t="s">
        <v>346</v>
      </c>
      <c r="R654" s="57">
        <v>5725</v>
      </c>
      <c r="Y654" s="68">
        <f t="shared" si="83"/>
        <v>5180</v>
      </c>
      <c r="Z654" s="72">
        <f t="shared" si="80"/>
        <v>4.0680766714651121E-3</v>
      </c>
      <c r="AA654" s="71">
        <f t="shared" si="84"/>
        <v>3.1611005229142939E-3</v>
      </c>
      <c r="AB654" s="72">
        <f t="shared" si="85"/>
        <v>4.1513478857577911E-2</v>
      </c>
      <c r="AC654" s="68">
        <f t="shared" si="86"/>
        <v>124778.75</v>
      </c>
      <c r="AD654" s="72">
        <f t="shared" si="87"/>
        <v>9.7994116210343124E-2</v>
      </c>
    </row>
    <row r="655" spans="1:30" x14ac:dyDescent="0.25">
      <c r="A655" s="60">
        <v>42291</v>
      </c>
      <c r="B655">
        <f t="shared" si="81"/>
        <v>2015</v>
      </c>
      <c r="C655">
        <f t="shared" si="82"/>
        <v>10</v>
      </c>
      <c r="D655" s="57" t="s">
        <v>346</v>
      </c>
      <c r="E655" s="57">
        <v>3593</v>
      </c>
      <c r="F655" s="57" t="s">
        <v>346</v>
      </c>
      <c r="G655" s="57">
        <v>174</v>
      </c>
      <c r="H655" s="57">
        <v>7609</v>
      </c>
      <c r="I655" s="57">
        <v>4927</v>
      </c>
      <c r="J655" s="57">
        <v>6140</v>
      </c>
      <c r="K655" s="57" t="s">
        <v>346</v>
      </c>
      <c r="L655" s="57" t="s">
        <v>346</v>
      </c>
      <c r="M655" s="57">
        <v>2564</v>
      </c>
      <c r="N655" s="57">
        <v>2641</v>
      </c>
      <c r="O655" s="57">
        <v>3407</v>
      </c>
      <c r="P655" s="57" t="s">
        <v>346</v>
      </c>
      <c r="Q655" s="57" t="s">
        <v>346</v>
      </c>
      <c r="R655" s="57">
        <v>6140</v>
      </c>
      <c r="Y655" s="68">
        <f t="shared" si="83"/>
        <v>5520.75</v>
      </c>
      <c r="Z655" s="72">
        <f t="shared" si="80"/>
        <v>4.3356822942067601E-3</v>
      </c>
      <c r="AA655" s="71">
        <f t="shared" si="84"/>
        <v>3.1611005229142939E-3</v>
      </c>
      <c r="AB655" s="72">
        <f t="shared" si="85"/>
        <v>4.4244312433006423E-2</v>
      </c>
      <c r="AC655" s="68">
        <f t="shared" si="86"/>
        <v>124778.75</v>
      </c>
      <c r="AD655" s="72">
        <f t="shared" si="87"/>
        <v>9.7994116210343124E-2</v>
      </c>
    </row>
    <row r="656" spans="1:30" x14ac:dyDescent="0.25">
      <c r="A656" s="60">
        <v>42292</v>
      </c>
      <c r="B656">
        <f t="shared" si="81"/>
        <v>2015</v>
      </c>
      <c r="C656">
        <f t="shared" si="82"/>
        <v>10</v>
      </c>
      <c r="D656" s="57" t="s">
        <v>346</v>
      </c>
      <c r="E656" s="57">
        <v>3599</v>
      </c>
      <c r="F656" s="57" t="s">
        <v>346</v>
      </c>
      <c r="G656" s="57">
        <v>164</v>
      </c>
      <c r="H656" s="57">
        <v>7281</v>
      </c>
      <c r="I656" s="57">
        <v>5207</v>
      </c>
      <c r="J656" s="57">
        <v>5903</v>
      </c>
      <c r="K656" s="57" t="s">
        <v>346</v>
      </c>
      <c r="L656" s="57" t="s">
        <v>346</v>
      </c>
      <c r="M656" s="57">
        <v>2361</v>
      </c>
      <c r="N656" s="57">
        <v>15510</v>
      </c>
      <c r="O656" s="57">
        <v>3320</v>
      </c>
      <c r="P656" s="57" t="s">
        <v>346</v>
      </c>
      <c r="Q656" s="57" t="s">
        <v>346</v>
      </c>
      <c r="R656" s="57">
        <v>5903</v>
      </c>
      <c r="Y656" s="68">
        <f t="shared" si="83"/>
        <v>5427.75</v>
      </c>
      <c r="Z656" s="72">
        <f t="shared" si="80"/>
        <v>4.2626453964372127E-3</v>
      </c>
      <c r="AA656" s="71">
        <f t="shared" si="84"/>
        <v>3.1611005229142939E-3</v>
      </c>
      <c r="AB656" s="72">
        <f t="shared" si="85"/>
        <v>4.349899321799585E-2</v>
      </c>
      <c r="AC656" s="68">
        <f t="shared" si="86"/>
        <v>124778.75</v>
      </c>
      <c r="AD656" s="72">
        <f t="shared" si="87"/>
        <v>9.7994116210343124E-2</v>
      </c>
    </row>
    <row r="657" spans="1:30" x14ac:dyDescent="0.25">
      <c r="A657" s="60">
        <v>42293</v>
      </c>
      <c r="B657">
        <f t="shared" si="81"/>
        <v>2015</v>
      </c>
      <c r="C657">
        <f t="shared" si="82"/>
        <v>10</v>
      </c>
      <c r="D657" s="57" t="s">
        <v>346</v>
      </c>
      <c r="E657" s="57">
        <v>3413</v>
      </c>
      <c r="F657" s="57" t="s">
        <v>346</v>
      </c>
      <c r="G657" s="57">
        <v>140</v>
      </c>
      <c r="H657" s="57">
        <v>6456</v>
      </c>
      <c r="I657" s="57">
        <v>4607</v>
      </c>
      <c r="J657" s="57">
        <v>4947</v>
      </c>
      <c r="K657" s="57" t="s">
        <v>346</v>
      </c>
      <c r="L657" s="57" t="s">
        <v>346</v>
      </c>
      <c r="M657" s="57">
        <v>2222</v>
      </c>
      <c r="N657" s="57">
        <v>10505</v>
      </c>
      <c r="O657" s="57">
        <v>2817</v>
      </c>
      <c r="P657" s="57" t="s">
        <v>346</v>
      </c>
      <c r="Q657" s="57" t="s">
        <v>346</v>
      </c>
      <c r="R657" s="57">
        <v>4947</v>
      </c>
      <c r="Y657" s="68">
        <f t="shared" si="83"/>
        <v>4706.75</v>
      </c>
      <c r="Z657" s="72">
        <f t="shared" si="80"/>
        <v>3.6964131029765283E-3</v>
      </c>
      <c r="AA657" s="71">
        <f t="shared" si="84"/>
        <v>3.1611005229142939E-3</v>
      </c>
      <c r="AB657" s="72">
        <f t="shared" si="85"/>
        <v>3.7720765755387034E-2</v>
      </c>
      <c r="AC657" s="68">
        <f t="shared" si="86"/>
        <v>124778.75</v>
      </c>
      <c r="AD657" s="72">
        <f t="shared" si="87"/>
        <v>9.7994116210343124E-2</v>
      </c>
    </row>
    <row r="658" spans="1:30" x14ac:dyDescent="0.25">
      <c r="A658" s="60">
        <v>42294</v>
      </c>
      <c r="B658">
        <f t="shared" si="81"/>
        <v>2015</v>
      </c>
      <c r="C658">
        <f t="shared" si="82"/>
        <v>10</v>
      </c>
      <c r="D658" s="57" t="s">
        <v>346</v>
      </c>
      <c r="E658" s="57">
        <v>2512</v>
      </c>
      <c r="F658" s="57" t="s">
        <v>346</v>
      </c>
      <c r="G658" s="57">
        <v>159</v>
      </c>
      <c r="H658" s="57">
        <v>4539</v>
      </c>
      <c r="I658" s="57">
        <v>3313</v>
      </c>
      <c r="J658" s="57">
        <v>3196</v>
      </c>
      <c r="K658" s="57" t="s">
        <v>346</v>
      </c>
      <c r="L658" s="57" t="s">
        <v>346</v>
      </c>
      <c r="M658" s="57">
        <v>2144</v>
      </c>
      <c r="N658" s="57">
        <v>27660</v>
      </c>
      <c r="O658" s="57">
        <v>1971</v>
      </c>
      <c r="P658" s="57" t="s">
        <v>346</v>
      </c>
      <c r="Q658" s="57" t="s">
        <v>346</v>
      </c>
      <c r="R658" s="57">
        <v>3196</v>
      </c>
      <c r="Y658" s="68">
        <f t="shared" si="83"/>
        <v>3254.75</v>
      </c>
      <c r="Z658" s="72">
        <f t="shared" si="80"/>
        <v>2.556095086187466E-3</v>
      </c>
      <c r="AA658" s="71">
        <f t="shared" si="84"/>
        <v>3.1611005229142939E-3</v>
      </c>
      <c r="AB658" s="72">
        <f t="shared" si="85"/>
        <v>2.6084168979092996E-2</v>
      </c>
      <c r="AC658" s="68">
        <f t="shared" si="86"/>
        <v>124778.75</v>
      </c>
      <c r="AD658" s="72">
        <f t="shared" si="87"/>
        <v>9.7994116210343124E-2</v>
      </c>
    </row>
    <row r="659" spans="1:30" x14ac:dyDescent="0.25">
      <c r="A659" s="60">
        <v>42295</v>
      </c>
      <c r="B659">
        <f t="shared" si="81"/>
        <v>2015</v>
      </c>
      <c r="C659">
        <f t="shared" si="82"/>
        <v>10</v>
      </c>
      <c r="D659" s="57" t="s">
        <v>346</v>
      </c>
      <c r="E659" s="57">
        <v>2217</v>
      </c>
      <c r="F659" s="57" t="s">
        <v>346</v>
      </c>
      <c r="G659" s="57">
        <v>95</v>
      </c>
      <c r="H659" s="57">
        <v>3074</v>
      </c>
      <c r="I659" s="57">
        <v>2296</v>
      </c>
      <c r="J659" s="57">
        <v>2279</v>
      </c>
      <c r="K659" s="57" t="s">
        <v>346</v>
      </c>
      <c r="L659" s="57" t="s">
        <v>346</v>
      </c>
      <c r="M659" s="57">
        <v>1527</v>
      </c>
      <c r="N659" s="57">
        <v>33671</v>
      </c>
      <c r="O659" s="57">
        <v>1310</v>
      </c>
      <c r="P659" s="57" t="s">
        <v>346</v>
      </c>
      <c r="Q659" s="57" t="s">
        <v>346</v>
      </c>
      <c r="R659" s="57">
        <v>2279</v>
      </c>
      <c r="Y659" s="68">
        <f t="shared" si="83"/>
        <v>2239.75</v>
      </c>
      <c r="Z659" s="72">
        <f t="shared" si="80"/>
        <v>1.7589719546165995E-3</v>
      </c>
      <c r="AA659" s="71">
        <f t="shared" si="84"/>
        <v>3.1611005229142939E-3</v>
      </c>
      <c r="AB659" s="72">
        <f t="shared" si="85"/>
        <v>1.7949771094837863E-2</v>
      </c>
      <c r="AC659" s="68">
        <f t="shared" si="86"/>
        <v>124778.75</v>
      </c>
      <c r="AD659" s="72">
        <f t="shared" si="87"/>
        <v>9.7994116210343124E-2</v>
      </c>
    </row>
    <row r="660" spans="1:30" x14ac:dyDescent="0.25">
      <c r="A660" s="60">
        <v>42296</v>
      </c>
      <c r="B660">
        <f t="shared" si="81"/>
        <v>2015</v>
      </c>
      <c r="C660">
        <f t="shared" si="82"/>
        <v>10</v>
      </c>
      <c r="D660" s="57" t="s">
        <v>346</v>
      </c>
      <c r="E660" s="57">
        <v>2727</v>
      </c>
      <c r="F660" s="57" t="s">
        <v>346</v>
      </c>
      <c r="G660" s="57">
        <v>133</v>
      </c>
      <c r="H660" s="57">
        <v>4855</v>
      </c>
      <c r="I660" s="57">
        <v>3485</v>
      </c>
      <c r="J660" s="57">
        <v>3984</v>
      </c>
      <c r="K660" s="57" t="s">
        <v>346</v>
      </c>
      <c r="L660" s="57" t="s">
        <v>346</v>
      </c>
      <c r="M660" s="57">
        <v>1691</v>
      </c>
      <c r="N660" s="57">
        <v>35229</v>
      </c>
      <c r="O660" s="57">
        <v>2306</v>
      </c>
      <c r="P660" s="57" t="s">
        <v>346</v>
      </c>
      <c r="Q660" s="57" t="s">
        <v>346</v>
      </c>
      <c r="R660" s="57">
        <v>3984</v>
      </c>
      <c r="Y660" s="68">
        <f t="shared" si="83"/>
        <v>3657.5</v>
      </c>
      <c r="Z660" s="72">
        <f t="shared" si="80"/>
        <v>2.8723919741088125E-3</v>
      </c>
      <c r="AA660" s="71">
        <f t="shared" si="84"/>
        <v>3.1611005229142939E-3</v>
      </c>
      <c r="AB660" s="72">
        <f t="shared" si="85"/>
        <v>2.9311882031195214E-2</v>
      </c>
      <c r="AC660" s="68">
        <f t="shared" si="86"/>
        <v>124778.75</v>
      </c>
      <c r="AD660" s="72">
        <f t="shared" si="87"/>
        <v>9.7994116210343124E-2</v>
      </c>
    </row>
    <row r="661" spans="1:30" x14ac:dyDescent="0.25">
      <c r="A661" s="60">
        <v>42297</v>
      </c>
      <c r="B661">
        <f t="shared" si="81"/>
        <v>2015</v>
      </c>
      <c r="C661">
        <f t="shared" si="82"/>
        <v>10</v>
      </c>
      <c r="D661" s="57" t="s">
        <v>346</v>
      </c>
      <c r="E661" s="57">
        <v>3326</v>
      </c>
      <c r="F661" s="57" t="s">
        <v>346</v>
      </c>
      <c r="G661" s="57">
        <v>150</v>
      </c>
      <c r="H661" s="57">
        <v>6536</v>
      </c>
      <c r="I661" s="57">
        <v>4548</v>
      </c>
      <c r="J661" s="57">
        <v>5509</v>
      </c>
      <c r="K661" s="57" t="s">
        <v>346</v>
      </c>
      <c r="L661" s="57" t="s">
        <v>346</v>
      </c>
      <c r="M661" s="57">
        <v>2209</v>
      </c>
      <c r="N661" s="57">
        <v>15767</v>
      </c>
      <c r="O661" s="57">
        <v>3280</v>
      </c>
      <c r="P661" s="57" t="s">
        <v>346</v>
      </c>
      <c r="Q661" s="57" t="s">
        <v>346</v>
      </c>
      <c r="R661" s="57">
        <v>5509</v>
      </c>
      <c r="Y661" s="68">
        <f t="shared" si="83"/>
        <v>4968.25</v>
      </c>
      <c r="Z661" s="72">
        <f t="shared" si="80"/>
        <v>3.9017802940167073E-3</v>
      </c>
      <c r="AA661" s="71">
        <f t="shared" si="84"/>
        <v>3.1611005229142939E-3</v>
      </c>
      <c r="AB661" s="72">
        <f t="shared" si="85"/>
        <v>3.981647516103503E-2</v>
      </c>
      <c r="AC661" s="68">
        <f t="shared" si="86"/>
        <v>124778.75000000001</v>
      </c>
      <c r="AD661" s="72">
        <f t="shared" si="87"/>
        <v>9.7994116210343138E-2</v>
      </c>
    </row>
    <row r="662" spans="1:30" x14ac:dyDescent="0.25">
      <c r="A662" s="60">
        <v>42298</v>
      </c>
      <c r="B662">
        <f t="shared" si="81"/>
        <v>2015</v>
      </c>
      <c r="C662">
        <f t="shared" si="82"/>
        <v>10</v>
      </c>
      <c r="D662" s="57" t="s">
        <v>346</v>
      </c>
      <c r="E662" s="57">
        <v>3531</v>
      </c>
      <c r="F662" s="57" t="s">
        <v>346</v>
      </c>
      <c r="G662" s="57">
        <v>182</v>
      </c>
      <c r="H662" s="57">
        <v>7362</v>
      </c>
      <c r="I662" s="57">
        <v>5147</v>
      </c>
      <c r="J662" s="57">
        <v>6160</v>
      </c>
      <c r="K662" s="57" t="s">
        <v>346</v>
      </c>
      <c r="L662" s="57" t="s">
        <v>346</v>
      </c>
      <c r="M662" s="57">
        <v>2556</v>
      </c>
      <c r="N662" s="57">
        <v>4191</v>
      </c>
      <c r="O662" s="57">
        <v>3541</v>
      </c>
      <c r="P662" s="57" t="s">
        <v>346</v>
      </c>
      <c r="Q662" s="57" t="s">
        <v>346</v>
      </c>
      <c r="R662" s="57">
        <v>6160</v>
      </c>
      <c r="Y662" s="68">
        <f t="shared" si="83"/>
        <v>5552.5</v>
      </c>
      <c r="Z662" s="72">
        <f t="shared" si="80"/>
        <v>4.3606169340366869E-3</v>
      </c>
      <c r="AA662" s="71">
        <f t="shared" si="84"/>
        <v>3.1611005229142939E-3</v>
      </c>
      <c r="AB662" s="72">
        <f t="shared" si="85"/>
        <v>4.4498762810174008E-2</v>
      </c>
      <c r="AC662" s="68">
        <f t="shared" si="86"/>
        <v>124778.75</v>
      </c>
      <c r="AD662" s="72">
        <f t="shared" si="87"/>
        <v>9.7994116210343124E-2</v>
      </c>
    </row>
    <row r="663" spans="1:30" x14ac:dyDescent="0.25">
      <c r="A663" s="60">
        <v>42299</v>
      </c>
      <c r="B663">
        <f t="shared" si="81"/>
        <v>2015</v>
      </c>
      <c r="C663">
        <f t="shared" si="82"/>
        <v>10</v>
      </c>
      <c r="D663" s="57" t="s">
        <v>346</v>
      </c>
      <c r="E663" s="57">
        <v>3764</v>
      </c>
      <c r="F663" s="57" t="s">
        <v>346</v>
      </c>
      <c r="G663" s="57">
        <v>195</v>
      </c>
      <c r="H663" s="57">
        <v>7101</v>
      </c>
      <c r="I663" s="57">
        <v>4999</v>
      </c>
      <c r="J663" s="57">
        <v>5952</v>
      </c>
      <c r="K663" s="57" t="s">
        <v>346</v>
      </c>
      <c r="L663" s="57" t="s">
        <v>346</v>
      </c>
      <c r="M663" s="57">
        <v>2401</v>
      </c>
      <c r="N663" s="57">
        <v>3289</v>
      </c>
      <c r="O663" s="57">
        <v>3437</v>
      </c>
      <c r="P663" s="57" t="s">
        <v>346</v>
      </c>
      <c r="Q663" s="57" t="s">
        <v>346</v>
      </c>
      <c r="R663" s="57">
        <v>5952</v>
      </c>
      <c r="Y663" s="68">
        <f t="shared" si="83"/>
        <v>5372.25</v>
      </c>
      <c r="Z663" s="72">
        <f t="shared" si="80"/>
        <v>4.2190588606715153E-3</v>
      </c>
      <c r="AA663" s="71">
        <f t="shared" si="84"/>
        <v>3.1611005229142939E-3</v>
      </c>
      <c r="AB663" s="72">
        <f t="shared" si="85"/>
        <v>4.3054205944521806E-2</v>
      </c>
      <c r="AC663" s="68">
        <f t="shared" si="86"/>
        <v>124778.74999999999</v>
      </c>
      <c r="AD663" s="72">
        <f t="shared" si="87"/>
        <v>9.799411621034311E-2</v>
      </c>
    </row>
    <row r="664" spans="1:30" x14ac:dyDescent="0.25">
      <c r="A664" s="60">
        <v>42300</v>
      </c>
      <c r="B664">
        <f t="shared" si="81"/>
        <v>2015</v>
      </c>
      <c r="C664">
        <f t="shared" si="82"/>
        <v>10</v>
      </c>
      <c r="D664" s="57" t="s">
        <v>346</v>
      </c>
      <c r="E664" s="57">
        <v>3165</v>
      </c>
      <c r="F664" s="57" t="s">
        <v>346</v>
      </c>
      <c r="G664" s="57">
        <v>164</v>
      </c>
      <c r="H664" s="57">
        <v>5992</v>
      </c>
      <c r="I664" s="57">
        <v>4369</v>
      </c>
      <c r="J664" s="57">
        <v>4963</v>
      </c>
      <c r="K664" s="57" t="s">
        <v>346</v>
      </c>
      <c r="L664" s="57" t="s">
        <v>346</v>
      </c>
      <c r="M664" s="57">
        <v>2185</v>
      </c>
      <c r="N664" s="57">
        <v>25654</v>
      </c>
      <c r="O664" s="57">
        <v>2915</v>
      </c>
      <c r="P664" s="57" t="s">
        <v>346</v>
      </c>
      <c r="Q664" s="57" t="s">
        <v>346</v>
      </c>
      <c r="R664" s="57">
        <v>4963</v>
      </c>
      <c r="Y664" s="68">
        <f t="shared" si="83"/>
        <v>4559.75</v>
      </c>
      <c r="Z664" s="72">
        <f t="shared" si="80"/>
        <v>3.5809676839214373E-3</v>
      </c>
      <c r="AA664" s="71">
        <f t="shared" si="84"/>
        <v>3.1611005229142939E-3</v>
      </c>
      <c r="AB664" s="72">
        <f t="shared" si="85"/>
        <v>3.6542680544563881E-2</v>
      </c>
      <c r="AC664" s="68">
        <f t="shared" si="86"/>
        <v>124778.74999999999</v>
      </c>
      <c r="AD664" s="72">
        <f t="shared" si="87"/>
        <v>9.799411621034311E-2</v>
      </c>
    </row>
    <row r="665" spans="1:30" x14ac:dyDescent="0.25">
      <c r="A665" s="60">
        <v>42301</v>
      </c>
      <c r="B665">
        <f t="shared" si="81"/>
        <v>2015</v>
      </c>
      <c r="C665">
        <f t="shared" si="82"/>
        <v>10</v>
      </c>
      <c r="D665" s="57" t="s">
        <v>346</v>
      </c>
      <c r="E665" s="57">
        <v>2437</v>
      </c>
      <c r="F665" s="57" t="s">
        <v>346</v>
      </c>
      <c r="G665" s="57">
        <v>131</v>
      </c>
      <c r="H665" s="57">
        <v>3999</v>
      </c>
      <c r="I665" s="57">
        <v>3067</v>
      </c>
      <c r="J665" s="57">
        <v>2749</v>
      </c>
      <c r="K665" s="57" t="s">
        <v>346</v>
      </c>
      <c r="L665" s="57" t="s">
        <v>346</v>
      </c>
      <c r="M665" s="57">
        <v>2018</v>
      </c>
      <c r="N665" s="57">
        <v>14568</v>
      </c>
      <c r="O665" s="57">
        <v>1749</v>
      </c>
      <c r="P665" s="57" t="s">
        <v>346</v>
      </c>
      <c r="Q665" s="57" t="s">
        <v>346</v>
      </c>
      <c r="R665" s="57">
        <v>2749</v>
      </c>
      <c r="Y665" s="68">
        <f t="shared" si="83"/>
        <v>2891</v>
      </c>
      <c r="Z665" s="72">
        <f t="shared" si="80"/>
        <v>2.2704265747501237E-3</v>
      </c>
      <c r="AA665" s="71">
        <f t="shared" si="84"/>
        <v>3.1611005229142939E-3</v>
      </c>
      <c r="AB665" s="72">
        <f t="shared" si="85"/>
        <v>2.3169009146188753E-2</v>
      </c>
      <c r="AC665" s="68">
        <f t="shared" si="86"/>
        <v>124778.75</v>
      </c>
      <c r="AD665" s="72">
        <f t="shared" si="87"/>
        <v>9.7994116210343124E-2</v>
      </c>
    </row>
    <row r="666" spans="1:30" x14ac:dyDescent="0.25">
      <c r="A666" s="60">
        <v>42302</v>
      </c>
      <c r="B666">
        <f t="shared" si="81"/>
        <v>2015</v>
      </c>
      <c r="C666">
        <f t="shared" si="82"/>
        <v>10</v>
      </c>
      <c r="D666" s="57" t="s">
        <v>346</v>
      </c>
      <c r="E666" s="57">
        <v>2189</v>
      </c>
      <c r="F666" s="57" t="s">
        <v>346</v>
      </c>
      <c r="G666" s="57">
        <v>122</v>
      </c>
      <c r="H666" s="57">
        <v>3216</v>
      </c>
      <c r="I666" s="57">
        <v>2274</v>
      </c>
      <c r="J666" s="57">
        <v>2096</v>
      </c>
      <c r="K666" s="57" t="s">
        <v>346</v>
      </c>
      <c r="L666" s="57" t="s">
        <v>346</v>
      </c>
      <c r="M666" s="57">
        <v>1846</v>
      </c>
      <c r="N666" s="57">
        <v>12017</v>
      </c>
      <c r="O666" s="57">
        <v>1295</v>
      </c>
      <c r="P666" s="57" t="s">
        <v>346</v>
      </c>
      <c r="Q666" s="57" t="s">
        <v>346</v>
      </c>
      <c r="R666" s="57">
        <v>2096</v>
      </c>
      <c r="Y666" s="68">
        <f t="shared" si="83"/>
        <v>2220.25</v>
      </c>
      <c r="Z666" s="72">
        <f t="shared" si="80"/>
        <v>1.7436577663745977E-3</v>
      </c>
      <c r="AA666" s="71">
        <f t="shared" si="84"/>
        <v>3.1611005229142939E-3</v>
      </c>
      <c r="AB666" s="72">
        <f t="shared" si="85"/>
        <v>1.7793494485238873E-2</v>
      </c>
      <c r="AC666" s="68">
        <f t="shared" si="86"/>
        <v>124778.75</v>
      </c>
      <c r="AD666" s="72">
        <f t="shared" si="87"/>
        <v>9.7994116210343124E-2</v>
      </c>
    </row>
    <row r="667" spans="1:30" x14ac:dyDescent="0.25">
      <c r="A667" s="60">
        <v>42303</v>
      </c>
      <c r="B667">
        <f t="shared" si="81"/>
        <v>2015</v>
      </c>
      <c r="C667">
        <f t="shared" si="82"/>
        <v>10</v>
      </c>
      <c r="D667" s="57" t="s">
        <v>346</v>
      </c>
      <c r="E667" s="57">
        <v>3040</v>
      </c>
      <c r="F667" s="57" t="s">
        <v>346</v>
      </c>
      <c r="G667" s="57">
        <v>159</v>
      </c>
      <c r="H667" s="57">
        <v>6050</v>
      </c>
      <c r="I667" s="57">
        <v>4165</v>
      </c>
      <c r="J667" s="57">
        <v>5026</v>
      </c>
      <c r="K667" s="57" t="s">
        <v>346</v>
      </c>
      <c r="L667" s="57" t="s">
        <v>346</v>
      </c>
      <c r="M667" s="57">
        <v>2164</v>
      </c>
      <c r="N667" s="57">
        <v>26528</v>
      </c>
      <c r="O667" s="57">
        <v>2858</v>
      </c>
      <c r="P667" s="57" t="s">
        <v>346</v>
      </c>
      <c r="Q667" s="57" t="s">
        <v>346</v>
      </c>
      <c r="R667" s="57">
        <v>5026</v>
      </c>
      <c r="Y667" s="68">
        <f t="shared" si="83"/>
        <v>4524.75</v>
      </c>
      <c r="Z667" s="72">
        <f t="shared" si="80"/>
        <v>3.5534806793845108E-3</v>
      </c>
      <c r="AA667" s="71">
        <f t="shared" si="84"/>
        <v>3.1611005229142939E-3</v>
      </c>
      <c r="AB667" s="72">
        <f t="shared" si="85"/>
        <v>3.6262184065796461E-2</v>
      </c>
      <c r="AC667" s="68">
        <f t="shared" si="86"/>
        <v>124778.75</v>
      </c>
      <c r="AD667" s="72">
        <f t="shared" si="87"/>
        <v>9.7994116210343124E-2</v>
      </c>
    </row>
    <row r="668" spans="1:30" x14ac:dyDescent="0.25">
      <c r="A668" s="60">
        <v>42304</v>
      </c>
      <c r="B668">
        <f t="shared" si="81"/>
        <v>2015</v>
      </c>
      <c r="C668">
        <f t="shared" si="82"/>
        <v>10</v>
      </c>
      <c r="D668" s="57" t="s">
        <v>346</v>
      </c>
      <c r="E668" s="57">
        <v>3198</v>
      </c>
      <c r="F668" s="57" t="s">
        <v>346</v>
      </c>
      <c r="G668" s="57">
        <v>139</v>
      </c>
      <c r="H668" s="57">
        <v>6199</v>
      </c>
      <c r="I668" s="57">
        <v>4515</v>
      </c>
      <c r="J668" s="57">
        <v>5423</v>
      </c>
      <c r="K668" s="57" t="s">
        <v>346</v>
      </c>
      <c r="L668" s="57" t="s">
        <v>346</v>
      </c>
      <c r="M668" s="57">
        <v>2152</v>
      </c>
      <c r="N668" s="57">
        <v>24708</v>
      </c>
      <c r="O668" s="57">
        <v>2898</v>
      </c>
      <c r="P668" s="57" t="s">
        <v>346</v>
      </c>
      <c r="Q668" s="57" t="s">
        <v>346</v>
      </c>
      <c r="R668" s="57">
        <v>5423</v>
      </c>
      <c r="Y668" s="68">
        <f t="shared" si="83"/>
        <v>4758.75</v>
      </c>
      <c r="Z668" s="72">
        <f t="shared" si="80"/>
        <v>3.7372509382885334E-3</v>
      </c>
      <c r="AA668" s="71">
        <f t="shared" si="84"/>
        <v>3.1611005229142939E-3</v>
      </c>
      <c r="AB668" s="72">
        <f t="shared" si="85"/>
        <v>3.8137503380984344E-2</v>
      </c>
      <c r="AC668" s="68">
        <f t="shared" si="86"/>
        <v>124778.75</v>
      </c>
      <c r="AD668" s="72">
        <f t="shared" si="87"/>
        <v>9.7994116210343124E-2</v>
      </c>
    </row>
    <row r="669" spans="1:30" x14ac:dyDescent="0.25">
      <c r="A669" s="60">
        <v>42305</v>
      </c>
      <c r="B669">
        <f t="shared" si="81"/>
        <v>2015</v>
      </c>
      <c r="C669">
        <f t="shared" si="82"/>
        <v>10</v>
      </c>
      <c r="D669" s="57" t="s">
        <v>346</v>
      </c>
      <c r="E669" s="57">
        <v>1648</v>
      </c>
      <c r="F669" s="57" t="s">
        <v>346</v>
      </c>
      <c r="G669" s="57">
        <v>62</v>
      </c>
      <c r="H669" s="57">
        <v>2409</v>
      </c>
      <c r="I669" s="57">
        <v>1949</v>
      </c>
      <c r="J669" s="57">
        <v>1672</v>
      </c>
      <c r="K669" s="57" t="s">
        <v>346</v>
      </c>
      <c r="L669" s="57" t="s">
        <v>346</v>
      </c>
      <c r="M669" s="57">
        <v>836</v>
      </c>
      <c r="N669" s="57">
        <v>11627</v>
      </c>
      <c r="O669" s="57">
        <v>817</v>
      </c>
      <c r="P669" s="57" t="s">
        <v>346</v>
      </c>
      <c r="Q669" s="57" t="s">
        <v>346</v>
      </c>
      <c r="R669" s="57">
        <v>1672</v>
      </c>
      <c r="Y669" s="68">
        <f t="shared" si="83"/>
        <v>1711.75</v>
      </c>
      <c r="Z669" s="72">
        <f t="shared" si="80"/>
        <v>1.344310857602395E-3</v>
      </c>
      <c r="AA669" s="71">
        <f t="shared" si="84"/>
        <v>3.1611005229142939E-3</v>
      </c>
      <c r="AB669" s="72">
        <f t="shared" si="85"/>
        <v>1.3718281358003667E-2</v>
      </c>
      <c r="AC669" s="68">
        <f t="shared" si="86"/>
        <v>124778.75</v>
      </c>
      <c r="AD669" s="72">
        <f t="shared" si="87"/>
        <v>9.7994116210343124E-2</v>
      </c>
    </row>
    <row r="670" spans="1:30" x14ac:dyDescent="0.25">
      <c r="A670" s="60">
        <v>42306</v>
      </c>
      <c r="B670">
        <f t="shared" si="81"/>
        <v>2015</v>
      </c>
      <c r="C670">
        <f t="shared" si="82"/>
        <v>10</v>
      </c>
      <c r="D670" s="57" t="s">
        <v>346</v>
      </c>
      <c r="E670" s="57">
        <v>3195</v>
      </c>
      <c r="F670" s="57" t="s">
        <v>346</v>
      </c>
      <c r="G670" s="57">
        <v>153</v>
      </c>
      <c r="H670" s="57">
        <v>5840</v>
      </c>
      <c r="I670" s="57">
        <v>3969</v>
      </c>
      <c r="J670" s="57">
        <v>4936</v>
      </c>
      <c r="K670" s="57" t="s">
        <v>346</v>
      </c>
      <c r="L670" s="57" t="s">
        <v>346</v>
      </c>
      <c r="M670" s="57">
        <v>2097</v>
      </c>
      <c r="N670" s="57">
        <v>4406</v>
      </c>
      <c r="O670" s="57">
        <v>2812</v>
      </c>
      <c r="P670" s="57" t="s">
        <v>346</v>
      </c>
      <c r="Q670" s="57" t="s">
        <v>346</v>
      </c>
      <c r="R670" s="57">
        <v>4936</v>
      </c>
      <c r="Y670" s="68">
        <f t="shared" si="83"/>
        <v>4389.25</v>
      </c>
      <c r="Z670" s="72">
        <f t="shared" si="80"/>
        <v>3.4470667046772674E-3</v>
      </c>
      <c r="AA670" s="71">
        <f t="shared" si="84"/>
        <v>3.1611005229142939E-3</v>
      </c>
      <c r="AB670" s="72">
        <f t="shared" si="85"/>
        <v>3.5176261983711168E-2</v>
      </c>
      <c r="AC670" s="68">
        <f t="shared" si="86"/>
        <v>124778.75</v>
      </c>
      <c r="AD670" s="72">
        <f t="shared" si="87"/>
        <v>9.7994116210343124E-2</v>
      </c>
    </row>
    <row r="671" spans="1:30" x14ac:dyDescent="0.25">
      <c r="A671" s="60">
        <v>42307</v>
      </c>
      <c r="B671">
        <f t="shared" si="81"/>
        <v>2015</v>
      </c>
      <c r="C671">
        <f t="shared" si="82"/>
        <v>10</v>
      </c>
      <c r="D671" s="57" t="s">
        <v>346</v>
      </c>
      <c r="E671" s="57">
        <v>3206</v>
      </c>
      <c r="F671" s="57" t="s">
        <v>346</v>
      </c>
      <c r="G671" s="57">
        <v>143</v>
      </c>
      <c r="H671" s="57">
        <v>5875</v>
      </c>
      <c r="I671" s="57">
        <v>4119</v>
      </c>
      <c r="J671" s="57">
        <v>4826</v>
      </c>
      <c r="K671" s="57" t="s">
        <v>346</v>
      </c>
      <c r="L671" s="57" t="s">
        <v>346</v>
      </c>
      <c r="M671" s="57">
        <v>2053</v>
      </c>
      <c r="N671" s="57">
        <v>27895</v>
      </c>
      <c r="O671" s="57">
        <v>2931</v>
      </c>
      <c r="P671" s="57" t="s">
        <v>346</v>
      </c>
      <c r="Q671" s="57" t="s">
        <v>346</v>
      </c>
      <c r="R671" s="57">
        <v>4826</v>
      </c>
      <c r="Y671" s="68">
        <f t="shared" si="83"/>
        <v>4437.75</v>
      </c>
      <c r="Z671" s="72">
        <f t="shared" si="80"/>
        <v>3.4851558395355797E-3</v>
      </c>
      <c r="AA671" s="71">
        <f t="shared" si="84"/>
        <v>3.1611005229142939E-3</v>
      </c>
      <c r="AB671" s="72">
        <f t="shared" si="85"/>
        <v>3.5564949961431731E-2</v>
      </c>
      <c r="AC671" s="68">
        <f t="shared" si="86"/>
        <v>124778.75000000001</v>
      </c>
      <c r="AD671" s="72">
        <f t="shared" si="87"/>
        <v>9.7994116210343138E-2</v>
      </c>
    </row>
    <row r="672" spans="1:30" x14ac:dyDescent="0.25">
      <c r="A672" s="60">
        <v>42308</v>
      </c>
      <c r="B672">
        <f t="shared" si="81"/>
        <v>2015</v>
      </c>
      <c r="C672">
        <f t="shared" si="82"/>
        <v>10</v>
      </c>
      <c r="D672" s="57" t="s">
        <v>346</v>
      </c>
      <c r="E672" s="57">
        <v>2380</v>
      </c>
      <c r="F672" s="57" t="s">
        <v>346</v>
      </c>
      <c r="G672" s="57">
        <v>172</v>
      </c>
      <c r="H672" s="57">
        <v>3771</v>
      </c>
      <c r="I672" s="57">
        <v>2827</v>
      </c>
      <c r="J672" s="57">
        <v>2567</v>
      </c>
      <c r="K672" s="57" t="s">
        <v>346</v>
      </c>
      <c r="L672" s="57" t="s">
        <v>346</v>
      </c>
      <c r="M672" s="57">
        <v>1892</v>
      </c>
      <c r="N672" s="57">
        <v>21023</v>
      </c>
      <c r="O672" s="57">
        <v>1606</v>
      </c>
      <c r="P672" s="57" t="s">
        <v>346</v>
      </c>
      <c r="Q672" s="57" t="s">
        <v>346</v>
      </c>
      <c r="R672" s="57">
        <v>2567</v>
      </c>
      <c r="Y672" s="68">
        <f t="shared" si="83"/>
        <v>2692.75</v>
      </c>
      <c r="Z672" s="72">
        <f t="shared" si="80"/>
        <v>2.1147323276231047E-3</v>
      </c>
      <c r="AA672" s="71">
        <f t="shared" si="84"/>
        <v>3.1611005229142939E-3</v>
      </c>
      <c r="AB672" s="72">
        <f t="shared" si="85"/>
        <v>2.1580196948599022E-2</v>
      </c>
      <c r="AC672" s="68">
        <f t="shared" si="86"/>
        <v>124778.74999999999</v>
      </c>
      <c r="AD672" s="72">
        <f t="shared" si="87"/>
        <v>9.799411621034311E-2</v>
      </c>
    </row>
    <row r="673" spans="1:30" x14ac:dyDescent="0.25">
      <c r="A673" s="60">
        <v>42309</v>
      </c>
      <c r="B673">
        <f t="shared" si="81"/>
        <v>2015</v>
      </c>
      <c r="C673">
        <f t="shared" si="82"/>
        <v>11</v>
      </c>
      <c r="D673" s="57" t="s">
        <v>346</v>
      </c>
      <c r="E673" s="57">
        <v>2501</v>
      </c>
      <c r="F673" s="57" t="s">
        <v>346</v>
      </c>
      <c r="G673" s="57">
        <v>117</v>
      </c>
      <c r="H673" s="57">
        <v>3660</v>
      </c>
      <c r="I673" s="57">
        <v>1210</v>
      </c>
      <c r="J673" s="57">
        <v>2550</v>
      </c>
      <c r="K673" s="57" t="s">
        <v>346</v>
      </c>
      <c r="L673" s="57" t="s">
        <v>346</v>
      </c>
      <c r="M673" s="57">
        <v>1814</v>
      </c>
      <c r="N673" s="57">
        <v>12647</v>
      </c>
      <c r="O673" s="57">
        <v>1365</v>
      </c>
      <c r="P673" s="57" t="s">
        <v>346</v>
      </c>
      <c r="Q673" s="57" t="s">
        <v>346</v>
      </c>
      <c r="R673" s="57">
        <v>2550</v>
      </c>
      <c r="Y673" s="68">
        <f t="shared" si="83"/>
        <v>2196.25</v>
      </c>
      <c r="Z673" s="72">
        <f t="shared" si="80"/>
        <v>1.7248095346921338E-3</v>
      </c>
      <c r="AA673" s="71">
        <f t="shared" si="84"/>
        <v>2.5365662239164688E-3</v>
      </c>
      <c r="AB673" s="72">
        <f t="shared" si="85"/>
        <v>2.2665937366158736E-2</v>
      </c>
      <c r="AC673" s="68">
        <f t="shared" si="86"/>
        <v>96896.5</v>
      </c>
      <c r="AD673" s="72">
        <f t="shared" si="87"/>
        <v>7.609698671749407E-2</v>
      </c>
    </row>
    <row r="674" spans="1:30" x14ac:dyDescent="0.25">
      <c r="A674" s="60">
        <v>42310</v>
      </c>
      <c r="B674">
        <f t="shared" si="81"/>
        <v>2015</v>
      </c>
      <c r="C674">
        <f t="shared" si="82"/>
        <v>11</v>
      </c>
      <c r="D674" s="57" t="s">
        <v>346</v>
      </c>
      <c r="E674" s="57">
        <v>3273</v>
      </c>
      <c r="F674" s="57" t="s">
        <v>346</v>
      </c>
      <c r="G674" s="57">
        <v>166</v>
      </c>
      <c r="H674" s="57">
        <v>6362</v>
      </c>
      <c r="I674" s="57">
        <v>4411</v>
      </c>
      <c r="J674" s="57">
        <v>5351</v>
      </c>
      <c r="K674" s="57" t="s">
        <v>346</v>
      </c>
      <c r="L674" s="57" t="s">
        <v>346</v>
      </c>
      <c r="M674" s="57">
        <v>2254</v>
      </c>
      <c r="N674" s="57">
        <v>8945</v>
      </c>
      <c r="O674" s="57">
        <v>3083</v>
      </c>
      <c r="P674" s="57" t="s">
        <v>346</v>
      </c>
      <c r="Q674" s="57" t="s">
        <v>346</v>
      </c>
      <c r="R674" s="57">
        <v>5351</v>
      </c>
      <c r="Y674" s="68">
        <f t="shared" si="83"/>
        <v>4801.75</v>
      </c>
      <c r="Z674" s="72">
        <f t="shared" si="80"/>
        <v>3.7710206867196147E-3</v>
      </c>
      <c r="AA674" s="71">
        <f t="shared" si="84"/>
        <v>2.5365662239164688E-3</v>
      </c>
      <c r="AB674" s="72">
        <f t="shared" si="85"/>
        <v>4.9555453499352399E-2</v>
      </c>
      <c r="AC674" s="68">
        <f t="shared" si="86"/>
        <v>96896.5</v>
      </c>
      <c r="AD674" s="72">
        <f t="shared" si="87"/>
        <v>7.609698671749407E-2</v>
      </c>
    </row>
    <row r="675" spans="1:30" x14ac:dyDescent="0.25">
      <c r="A675" s="60">
        <v>42311</v>
      </c>
      <c r="B675">
        <f t="shared" si="81"/>
        <v>2015</v>
      </c>
      <c r="C675">
        <f t="shared" si="82"/>
        <v>11</v>
      </c>
      <c r="D675" s="57" t="s">
        <v>346</v>
      </c>
      <c r="E675" s="57">
        <v>3497</v>
      </c>
      <c r="F675" s="57" t="s">
        <v>346</v>
      </c>
      <c r="G675" s="57">
        <v>219</v>
      </c>
      <c r="H675" s="57">
        <v>7375</v>
      </c>
      <c r="I675" s="57">
        <v>5137</v>
      </c>
      <c r="J675" s="57">
        <v>6370</v>
      </c>
      <c r="K675" s="57" t="s">
        <v>346</v>
      </c>
      <c r="L675" s="57" t="s">
        <v>346</v>
      </c>
      <c r="M675" s="57">
        <v>2635</v>
      </c>
      <c r="N675" s="57">
        <v>7759</v>
      </c>
      <c r="O675" s="57">
        <v>3442</v>
      </c>
      <c r="P675" s="57" t="s">
        <v>346</v>
      </c>
      <c r="Q675" s="57" t="s">
        <v>346</v>
      </c>
      <c r="R675" s="57">
        <v>6370</v>
      </c>
      <c r="Y675" s="68">
        <f t="shared" si="83"/>
        <v>5581</v>
      </c>
      <c r="Z675" s="72">
        <f t="shared" si="80"/>
        <v>4.3829992091596126E-3</v>
      </c>
      <c r="AA675" s="71">
        <f t="shared" si="84"/>
        <v>2.5365662239164688E-3</v>
      </c>
      <c r="AB675" s="72">
        <f t="shared" si="85"/>
        <v>5.7597539642814756E-2</v>
      </c>
      <c r="AC675" s="68">
        <f t="shared" si="86"/>
        <v>96896.5</v>
      </c>
      <c r="AD675" s="72">
        <f t="shared" si="87"/>
        <v>7.609698671749407E-2</v>
      </c>
    </row>
    <row r="676" spans="1:30" x14ac:dyDescent="0.25">
      <c r="A676" s="60">
        <v>42312</v>
      </c>
      <c r="B676">
        <f t="shared" si="81"/>
        <v>2015</v>
      </c>
      <c r="C676">
        <f t="shared" si="82"/>
        <v>11</v>
      </c>
      <c r="D676" s="57" t="s">
        <v>346</v>
      </c>
      <c r="E676" s="57">
        <v>3550</v>
      </c>
      <c r="F676" s="57" t="s">
        <v>346</v>
      </c>
      <c r="G676" s="57">
        <v>192</v>
      </c>
      <c r="H676" s="57">
        <v>7527</v>
      </c>
      <c r="I676" s="57">
        <v>5233</v>
      </c>
      <c r="J676" s="57">
        <v>6320</v>
      </c>
      <c r="K676" s="57" t="s">
        <v>346</v>
      </c>
      <c r="L676" s="57" t="s">
        <v>346</v>
      </c>
      <c r="M676" s="57" t="s">
        <v>346</v>
      </c>
      <c r="N676" s="57">
        <v>5032</v>
      </c>
      <c r="O676" s="57">
        <v>3345</v>
      </c>
      <c r="P676" s="57" t="s">
        <v>346</v>
      </c>
      <c r="Q676" s="57" t="s">
        <v>346</v>
      </c>
      <c r="R676" s="57">
        <v>6320</v>
      </c>
      <c r="Y676" s="68">
        <f t="shared" si="83"/>
        <v>5606.25</v>
      </c>
      <c r="Z676" s="72">
        <f t="shared" si="80"/>
        <v>4.4028291195755374E-3</v>
      </c>
      <c r="AA676" s="71">
        <f t="shared" si="84"/>
        <v>2.5365662239164688E-3</v>
      </c>
      <c r="AB676" s="72">
        <f t="shared" si="85"/>
        <v>5.7858126970530409E-2</v>
      </c>
      <c r="AC676" s="68">
        <f t="shared" si="86"/>
        <v>96896.5</v>
      </c>
      <c r="AD676" s="72">
        <f t="shared" si="87"/>
        <v>7.609698671749407E-2</v>
      </c>
    </row>
    <row r="677" spans="1:30" x14ac:dyDescent="0.25">
      <c r="A677" s="60">
        <v>42313</v>
      </c>
      <c r="B677">
        <f t="shared" si="81"/>
        <v>2015</v>
      </c>
      <c r="C677">
        <f t="shared" si="82"/>
        <v>11</v>
      </c>
      <c r="D677" s="57" t="s">
        <v>346</v>
      </c>
      <c r="E677" s="57">
        <v>3221</v>
      </c>
      <c r="F677" s="57" t="s">
        <v>346</v>
      </c>
      <c r="G677" s="57">
        <v>141</v>
      </c>
      <c r="H677" s="57">
        <v>6040</v>
      </c>
      <c r="I677" s="57">
        <v>4387</v>
      </c>
      <c r="J677" s="57">
        <v>4781</v>
      </c>
      <c r="K677" s="57" t="s">
        <v>346</v>
      </c>
      <c r="L677" s="57" t="s">
        <v>346</v>
      </c>
      <c r="M677" s="57">
        <v>1997</v>
      </c>
      <c r="N677" s="57">
        <v>2041</v>
      </c>
      <c r="O677" s="57">
        <v>2618</v>
      </c>
      <c r="P677" s="57" t="s">
        <v>346</v>
      </c>
      <c r="Q677" s="57" t="s">
        <v>346</v>
      </c>
      <c r="R677" s="57">
        <v>4781</v>
      </c>
      <c r="Y677" s="68">
        <f t="shared" si="83"/>
        <v>4456.5</v>
      </c>
      <c r="Z677" s="72">
        <f t="shared" si="80"/>
        <v>3.4998810205375042E-3</v>
      </c>
      <c r="AA677" s="71">
        <f t="shared" si="84"/>
        <v>2.5365662239164688E-3</v>
      </c>
      <c r="AB677" s="72">
        <f t="shared" si="85"/>
        <v>4.5992373305537348E-2</v>
      </c>
      <c r="AC677" s="68">
        <f t="shared" si="86"/>
        <v>96896.5</v>
      </c>
      <c r="AD677" s="72">
        <f t="shared" si="87"/>
        <v>7.609698671749407E-2</v>
      </c>
    </row>
    <row r="678" spans="1:30" x14ac:dyDescent="0.25">
      <c r="A678" s="60">
        <v>42314</v>
      </c>
      <c r="B678">
        <f t="shared" si="81"/>
        <v>2015</v>
      </c>
      <c r="C678">
        <f t="shared" si="82"/>
        <v>11</v>
      </c>
      <c r="D678" s="57" t="s">
        <v>346</v>
      </c>
      <c r="E678" s="57">
        <v>3382</v>
      </c>
      <c r="F678" s="57" t="s">
        <v>346</v>
      </c>
      <c r="G678" s="57">
        <v>170</v>
      </c>
      <c r="H678" s="57">
        <v>6233</v>
      </c>
      <c r="I678" s="57">
        <v>4448</v>
      </c>
      <c r="J678" s="57">
        <v>4893</v>
      </c>
      <c r="K678" s="57" t="s">
        <v>346</v>
      </c>
      <c r="L678" s="57" t="s">
        <v>346</v>
      </c>
      <c r="M678" s="57">
        <v>2322</v>
      </c>
      <c r="N678" s="57">
        <v>1625</v>
      </c>
      <c r="O678" s="57">
        <v>2702</v>
      </c>
      <c r="P678" s="57" t="s">
        <v>346</v>
      </c>
      <c r="Q678" s="57" t="s">
        <v>346</v>
      </c>
      <c r="R678" s="57">
        <v>4893</v>
      </c>
      <c r="Y678" s="68">
        <f t="shared" si="83"/>
        <v>4569</v>
      </c>
      <c r="Z678" s="72">
        <f t="shared" si="80"/>
        <v>3.5882321065490537E-3</v>
      </c>
      <c r="AA678" s="71">
        <f t="shared" si="84"/>
        <v>2.5365662239164688E-3</v>
      </c>
      <c r="AB678" s="72">
        <f t="shared" si="85"/>
        <v>4.7153405953775422E-2</v>
      </c>
      <c r="AC678" s="68">
        <f t="shared" si="86"/>
        <v>96896.5</v>
      </c>
      <c r="AD678" s="72">
        <f t="shared" si="87"/>
        <v>7.609698671749407E-2</v>
      </c>
    </row>
    <row r="679" spans="1:30" x14ac:dyDescent="0.25">
      <c r="A679" s="60">
        <v>42315</v>
      </c>
      <c r="B679">
        <f t="shared" si="81"/>
        <v>2015</v>
      </c>
      <c r="C679">
        <f t="shared" si="82"/>
        <v>11</v>
      </c>
      <c r="D679" s="57" t="s">
        <v>346</v>
      </c>
      <c r="E679" s="57">
        <v>2533</v>
      </c>
      <c r="F679" s="57" t="s">
        <v>346</v>
      </c>
      <c r="G679" s="57">
        <v>155</v>
      </c>
      <c r="H679" s="57">
        <v>4746</v>
      </c>
      <c r="I679" s="57">
        <v>3500</v>
      </c>
      <c r="J679" s="57">
        <v>3195</v>
      </c>
      <c r="K679" s="57" t="s">
        <v>346</v>
      </c>
      <c r="L679" s="57" t="s">
        <v>346</v>
      </c>
      <c r="M679" s="57">
        <v>2529</v>
      </c>
      <c r="N679" s="57">
        <v>11535</v>
      </c>
      <c r="O679" s="57">
        <v>1995</v>
      </c>
      <c r="P679" s="57" t="s">
        <v>346</v>
      </c>
      <c r="Q679" s="57" t="s">
        <v>346</v>
      </c>
      <c r="R679" s="57">
        <v>3195</v>
      </c>
      <c r="Y679" s="68">
        <f t="shared" si="83"/>
        <v>3359</v>
      </c>
      <c r="Z679" s="72">
        <f t="shared" si="80"/>
        <v>2.6379670925581683E-3</v>
      </c>
      <c r="AA679" s="71">
        <f t="shared" si="84"/>
        <v>2.5365662239164688E-3</v>
      </c>
      <c r="AB679" s="72">
        <f t="shared" si="85"/>
        <v>3.4665854803837083E-2</v>
      </c>
      <c r="AC679" s="68">
        <f t="shared" si="86"/>
        <v>96896.5</v>
      </c>
      <c r="AD679" s="72">
        <f t="shared" si="87"/>
        <v>7.609698671749407E-2</v>
      </c>
    </row>
    <row r="680" spans="1:30" x14ac:dyDescent="0.25">
      <c r="A680" s="60">
        <v>42316</v>
      </c>
      <c r="B680">
        <f t="shared" si="81"/>
        <v>2015</v>
      </c>
      <c r="C680">
        <f t="shared" si="82"/>
        <v>11</v>
      </c>
      <c r="D680" s="57" t="s">
        <v>346</v>
      </c>
      <c r="E680" s="57">
        <v>2622</v>
      </c>
      <c r="F680" s="57" t="s">
        <v>346</v>
      </c>
      <c r="G680" s="57">
        <v>163</v>
      </c>
      <c r="H680" s="57">
        <v>4108</v>
      </c>
      <c r="I680" s="57">
        <v>2974</v>
      </c>
      <c r="J680" s="57">
        <v>2885</v>
      </c>
      <c r="K680" s="57" t="s">
        <v>346</v>
      </c>
      <c r="L680" s="57" t="s">
        <v>346</v>
      </c>
      <c r="M680" s="57">
        <v>2418</v>
      </c>
      <c r="N680" s="57">
        <v>28093</v>
      </c>
      <c r="O680" s="57">
        <v>1562</v>
      </c>
      <c r="P680" s="57" t="s">
        <v>346</v>
      </c>
      <c r="Q680" s="57" t="s">
        <v>346</v>
      </c>
      <c r="R680" s="57">
        <v>2885</v>
      </c>
      <c r="Y680" s="68">
        <f t="shared" si="83"/>
        <v>2882.25</v>
      </c>
      <c r="Z680" s="72">
        <f t="shared" si="80"/>
        <v>2.2635548236158917E-3</v>
      </c>
      <c r="AA680" s="71">
        <f t="shared" si="84"/>
        <v>2.5365662239164688E-3</v>
      </c>
      <c r="AB680" s="72">
        <f t="shared" si="85"/>
        <v>2.9745656447859314E-2</v>
      </c>
      <c r="AC680" s="68">
        <f t="shared" si="86"/>
        <v>96896.5</v>
      </c>
      <c r="AD680" s="72">
        <f t="shared" si="87"/>
        <v>7.609698671749407E-2</v>
      </c>
    </row>
    <row r="681" spans="1:30" x14ac:dyDescent="0.25">
      <c r="A681" s="60">
        <v>42317</v>
      </c>
      <c r="B681">
        <f t="shared" si="81"/>
        <v>2015</v>
      </c>
      <c r="C681">
        <f t="shared" si="82"/>
        <v>11</v>
      </c>
      <c r="D681" s="57" t="s">
        <v>346</v>
      </c>
      <c r="E681" s="57">
        <v>3122</v>
      </c>
      <c r="F681" s="57" t="s">
        <v>346</v>
      </c>
      <c r="G681" s="57">
        <v>132</v>
      </c>
      <c r="H681" s="57">
        <v>6150</v>
      </c>
      <c r="I681" s="57">
        <v>4301</v>
      </c>
      <c r="J681" s="57">
        <v>5157</v>
      </c>
      <c r="K681" s="57" t="s">
        <v>346</v>
      </c>
      <c r="L681" s="57" t="s">
        <v>346</v>
      </c>
      <c r="M681" s="57" t="s">
        <v>346</v>
      </c>
      <c r="N681" s="57">
        <v>31948</v>
      </c>
      <c r="O681" s="57">
        <v>2824</v>
      </c>
      <c r="P681" s="57" t="s">
        <v>346</v>
      </c>
      <c r="Q681" s="57" t="s">
        <v>346</v>
      </c>
      <c r="R681" s="57">
        <v>5157</v>
      </c>
      <c r="Y681" s="68">
        <f t="shared" si="83"/>
        <v>4608</v>
      </c>
      <c r="Z681" s="72">
        <f t="shared" si="80"/>
        <v>3.6188604830330573E-3</v>
      </c>
      <c r="AA681" s="71">
        <f t="shared" si="84"/>
        <v>2.5365662239164688E-3</v>
      </c>
      <c r="AB681" s="72">
        <f t="shared" si="85"/>
        <v>4.7555897271831286E-2</v>
      </c>
      <c r="AC681" s="68">
        <f t="shared" si="86"/>
        <v>96896.5</v>
      </c>
      <c r="AD681" s="72">
        <f t="shared" si="87"/>
        <v>7.609698671749407E-2</v>
      </c>
    </row>
    <row r="682" spans="1:30" x14ac:dyDescent="0.25">
      <c r="A682" s="60">
        <v>42318</v>
      </c>
      <c r="B682">
        <f t="shared" si="81"/>
        <v>2015</v>
      </c>
      <c r="C682">
        <f t="shared" si="82"/>
        <v>11</v>
      </c>
      <c r="D682" s="57" t="s">
        <v>346</v>
      </c>
      <c r="E682" s="57">
        <v>1726</v>
      </c>
      <c r="F682" s="57" t="s">
        <v>346</v>
      </c>
      <c r="G682" s="57">
        <v>63</v>
      </c>
      <c r="H682" s="57">
        <v>2238</v>
      </c>
      <c r="I682" s="57">
        <v>2075</v>
      </c>
      <c r="J682" s="57">
        <v>1509</v>
      </c>
      <c r="K682" s="57" t="s">
        <v>346</v>
      </c>
      <c r="L682" s="57" t="s">
        <v>346</v>
      </c>
      <c r="M682" s="57">
        <v>810</v>
      </c>
      <c r="N682" s="57">
        <v>21930</v>
      </c>
      <c r="O682" s="57">
        <v>758</v>
      </c>
      <c r="P682" s="57" t="s">
        <v>346</v>
      </c>
      <c r="Q682" s="57" t="s">
        <v>346</v>
      </c>
      <c r="R682" s="57">
        <v>1509</v>
      </c>
      <c r="Y682" s="68">
        <f t="shared" si="83"/>
        <v>1645</v>
      </c>
      <c r="Z682" s="72">
        <f t="shared" si="80"/>
        <v>1.2918892132355423E-3</v>
      </c>
      <c r="AA682" s="71">
        <f t="shared" si="84"/>
        <v>2.5365662239164688E-3</v>
      </c>
      <c r="AB682" s="72">
        <f t="shared" si="85"/>
        <v>1.69768773897922E-2</v>
      </c>
      <c r="AC682" s="68">
        <f t="shared" si="86"/>
        <v>96896.5</v>
      </c>
      <c r="AD682" s="72">
        <f t="shared" si="87"/>
        <v>7.609698671749407E-2</v>
      </c>
    </row>
    <row r="683" spans="1:30" x14ac:dyDescent="0.25">
      <c r="A683" s="60">
        <v>42319</v>
      </c>
      <c r="B683">
        <f t="shared" si="81"/>
        <v>2015</v>
      </c>
      <c r="C683">
        <f t="shared" si="82"/>
        <v>11</v>
      </c>
      <c r="D683" s="57" t="s">
        <v>346</v>
      </c>
      <c r="E683" s="57">
        <v>2675</v>
      </c>
      <c r="F683" s="57" t="s">
        <v>346</v>
      </c>
      <c r="G683" s="57">
        <v>94</v>
      </c>
      <c r="H683" s="57">
        <v>4601</v>
      </c>
      <c r="I683" s="57">
        <v>3143</v>
      </c>
      <c r="J683" s="57">
        <v>3856</v>
      </c>
      <c r="K683" s="57" t="s">
        <v>346</v>
      </c>
      <c r="L683" s="57" t="s">
        <v>346</v>
      </c>
      <c r="M683" s="57">
        <v>1567</v>
      </c>
      <c r="N683" s="57">
        <v>24374</v>
      </c>
      <c r="O683" s="57">
        <v>1598</v>
      </c>
      <c r="P683" s="57" t="s">
        <v>346</v>
      </c>
      <c r="Q683" s="57" t="s">
        <v>346</v>
      </c>
      <c r="R683" s="57">
        <v>3856</v>
      </c>
      <c r="Y683" s="68">
        <f t="shared" si="83"/>
        <v>3299.5</v>
      </c>
      <c r="Z683" s="72">
        <f t="shared" si="80"/>
        <v>2.5912391848453933E-3</v>
      </c>
      <c r="AA683" s="71">
        <f t="shared" si="84"/>
        <v>2.5365662239164688E-3</v>
      </c>
      <c r="AB683" s="72">
        <f t="shared" si="85"/>
        <v>3.4051797536546725E-2</v>
      </c>
      <c r="AC683" s="68">
        <f t="shared" si="86"/>
        <v>96896.5</v>
      </c>
      <c r="AD683" s="72">
        <f t="shared" si="87"/>
        <v>7.609698671749407E-2</v>
      </c>
    </row>
    <row r="684" spans="1:30" x14ac:dyDescent="0.25">
      <c r="A684" s="60">
        <v>42320</v>
      </c>
      <c r="B684">
        <f t="shared" si="81"/>
        <v>2015</v>
      </c>
      <c r="C684">
        <f t="shared" si="82"/>
        <v>11</v>
      </c>
      <c r="D684" s="57" t="s">
        <v>346</v>
      </c>
      <c r="E684" s="57">
        <v>2666</v>
      </c>
      <c r="F684" s="57" t="s">
        <v>346</v>
      </c>
      <c r="G684" s="57">
        <v>92</v>
      </c>
      <c r="H684" s="57">
        <v>4423</v>
      </c>
      <c r="I684" s="57">
        <v>3225</v>
      </c>
      <c r="J684" s="57">
        <v>3448</v>
      </c>
      <c r="K684" s="57" t="s">
        <v>346</v>
      </c>
      <c r="L684" s="57" t="s">
        <v>346</v>
      </c>
      <c r="M684" s="57">
        <v>1568</v>
      </c>
      <c r="N684" s="57">
        <v>20724</v>
      </c>
      <c r="O684" s="57">
        <v>1668</v>
      </c>
      <c r="P684" s="57" t="s">
        <v>346</v>
      </c>
      <c r="Q684" s="57" t="s">
        <v>346</v>
      </c>
      <c r="R684" s="57">
        <v>3448</v>
      </c>
      <c r="Y684" s="68">
        <f t="shared" si="83"/>
        <v>3191</v>
      </c>
      <c r="Z684" s="72">
        <f t="shared" si="80"/>
        <v>2.5060294707809215E-3</v>
      </c>
      <c r="AA684" s="71">
        <f t="shared" si="84"/>
        <v>2.5365662239164688E-3</v>
      </c>
      <c r="AB684" s="72">
        <f t="shared" si="85"/>
        <v>3.2932046049134904E-2</v>
      </c>
      <c r="AC684" s="68">
        <f t="shared" si="86"/>
        <v>96896.5</v>
      </c>
      <c r="AD684" s="72">
        <f t="shared" si="87"/>
        <v>7.609698671749407E-2</v>
      </c>
    </row>
    <row r="685" spans="1:30" x14ac:dyDescent="0.25">
      <c r="A685" s="60">
        <v>42321</v>
      </c>
      <c r="B685">
        <f t="shared" si="81"/>
        <v>2015</v>
      </c>
      <c r="C685">
        <f t="shared" si="82"/>
        <v>11</v>
      </c>
      <c r="D685" s="57" t="s">
        <v>346</v>
      </c>
      <c r="E685" s="57">
        <v>2848</v>
      </c>
      <c r="F685" s="57" t="s">
        <v>346</v>
      </c>
      <c r="G685" s="57">
        <v>108</v>
      </c>
      <c r="H685" s="57">
        <v>5071</v>
      </c>
      <c r="I685" s="57">
        <v>3603</v>
      </c>
      <c r="J685" s="57">
        <v>4042</v>
      </c>
      <c r="K685" s="57" t="s">
        <v>346</v>
      </c>
      <c r="L685" s="57" t="s">
        <v>346</v>
      </c>
      <c r="M685" s="57">
        <v>1709</v>
      </c>
      <c r="N685" s="57">
        <v>29125</v>
      </c>
      <c r="O685" s="57">
        <v>2250</v>
      </c>
      <c r="P685" s="57" t="s">
        <v>346</v>
      </c>
      <c r="Q685" s="57" t="s">
        <v>346</v>
      </c>
      <c r="R685" s="57">
        <v>4042</v>
      </c>
      <c r="Y685" s="68">
        <f t="shared" si="83"/>
        <v>3741.5</v>
      </c>
      <c r="Z685" s="72">
        <f t="shared" si="80"/>
        <v>2.9383607849974356E-3</v>
      </c>
      <c r="AA685" s="71">
        <f t="shared" si="84"/>
        <v>2.5365662239164688E-3</v>
      </c>
      <c r="AB685" s="72">
        <f t="shared" si="85"/>
        <v>3.8613365807846516E-2</v>
      </c>
      <c r="AC685" s="68">
        <f t="shared" si="86"/>
        <v>96896.5</v>
      </c>
      <c r="AD685" s="72">
        <f t="shared" si="87"/>
        <v>7.609698671749407E-2</v>
      </c>
    </row>
    <row r="686" spans="1:30" x14ac:dyDescent="0.25">
      <c r="A686" s="60">
        <v>42322</v>
      </c>
      <c r="B686">
        <f t="shared" si="81"/>
        <v>2015</v>
      </c>
      <c r="C686">
        <f t="shared" si="82"/>
        <v>11</v>
      </c>
      <c r="D686" s="57" t="s">
        <v>346</v>
      </c>
      <c r="E686" s="57">
        <v>2135</v>
      </c>
      <c r="F686" s="57" t="s">
        <v>346</v>
      </c>
      <c r="G686" s="57">
        <v>122</v>
      </c>
      <c r="H686" s="57">
        <v>3207</v>
      </c>
      <c r="I686" s="57">
        <v>2643</v>
      </c>
      <c r="J686" s="57">
        <v>2146</v>
      </c>
      <c r="K686" s="57" t="s">
        <v>346</v>
      </c>
      <c r="L686" s="57" t="s">
        <v>346</v>
      </c>
      <c r="M686" s="57">
        <v>1362</v>
      </c>
      <c r="N686" s="57">
        <v>40886</v>
      </c>
      <c r="O686" s="57">
        <v>1200</v>
      </c>
      <c r="P686" s="57" t="s">
        <v>346</v>
      </c>
      <c r="Q686" s="57" t="s">
        <v>346</v>
      </c>
      <c r="R686" s="57">
        <v>2146</v>
      </c>
      <c r="Y686" s="68">
        <f t="shared" si="83"/>
        <v>2299</v>
      </c>
      <c r="Z686" s="72">
        <f t="shared" si="80"/>
        <v>1.8055035265826822E-3</v>
      </c>
      <c r="AA686" s="71">
        <f t="shared" si="84"/>
        <v>2.5365662239164688E-3</v>
      </c>
      <c r="AB686" s="72">
        <f t="shared" si="85"/>
        <v>2.372634718488284E-2</v>
      </c>
      <c r="AC686" s="68">
        <f t="shared" si="86"/>
        <v>96896.5</v>
      </c>
      <c r="AD686" s="72">
        <f t="shared" si="87"/>
        <v>7.609698671749407E-2</v>
      </c>
    </row>
    <row r="687" spans="1:30" x14ac:dyDescent="0.25">
      <c r="A687" s="60">
        <v>42323</v>
      </c>
      <c r="B687">
        <f t="shared" si="81"/>
        <v>2015</v>
      </c>
      <c r="C687">
        <f t="shared" si="82"/>
        <v>11</v>
      </c>
      <c r="D687" s="57" t="s">
        <v>346</v>
      </c>
      <c r="E687" s="57">
        <v>2122</v>
      </c>
      <c r="F687" s="57" t="s">
        <v>346</v>
      </c>
      <c r="G687" s="57">
        <v>109</v>
      </c>
      <c r="H687" s="57">
        <v>3406</v>
      </c>
      <c r="I687" s="57">
        <v>2366</v>
      </c>
      <c r="J687" s="57">
        <v>2469</v>
      </c>
      <c r="K687" s="57" t="s">
        <v>346</v>
      </c>
      <c r="L687" s="57" t="s">
        <v>346</v>
      </c>
      <c r="M687" s="57">
        <v>1774</v>
      </c>
      <c r="N687" s="57">
        <v>28699</v>
      </c>
      <c r="O687" s="57">
        <v>1385</v>
      </c>
      <c r="P687" s="57" t="s">
        <v>346</v>
      </c>
      <c r="Q687" s="57" t="s">
        <v>346</v>
      </c>
      <c r="R687" s="57">
        <v>2469</v>
      </c>
      <c r="Y687" s="68">
        <f t="shared" si="83"/>
        <v>2406.5</v>
      </c>
      <c r="Z687" s="72">
        <f t="shared" si="80"/>
        <v>1.8899278976603846E-3</v>
      </c>
      <c r="AA687" s="71">
        <f t="shared" si="84"/>
        <v>2.5365662239164688E-3</v>
      </c>
      <c r="AB687" s="72">
        <f t="shared" si="85"/>
        <v>2.4835778382088104E-2</v>
      </c>
      <c r="AC687" s="68">
        <f t="shared" si="86"/>
        <v>96896.5</v>
      </c>
      <c r="AD687" s="72">
        <f t="shared" si="87"/>
        <v>7.609698671749407E-2</v>
      </c>
    </row>
    <row r="688" spans="1:30" x14ac:dyDescent="0.25">
      <c r="A688" s="60">
        <v>42324</v>
      </c>
      <c r="B688">
        <f t="shared" si="81"/>
        <v>2015</v>
      </c>
      <c r="C688">
        <f t="shared" si="82"/>
        <v>11</v>
      </c>
      <c r="D688" s="57" t="s">
        <v>346</v>
      </c>
      <c r="E688" s="57">
        <v>3214</v>
      </c>
      <c r="F688" s="57" t="s">
        <v>346</v>
      </c>
      <c r="G688" s="57">
        <v>126</v>
      </c>
      <c r="H688" s="57">
        <v>5946</v>
      </c>
      <c r="I688" s="57">
        <v>4254</v>
      </c>
      <c r="J688" s="57">
        <v>5132</v>
      </c>
      <c r="K688" s="57" t="s">
        <v>346</v>
      </c>
      <c r="L688" s="57" t="s">
        <v>346</v>
      </c>
      <c r="M688" s="57">
        <v>2063</v>
      </c>
      <c r="N688" s="57">
        <v>21573</v>
      </c>
      <c r="O688" s="57">
        <v>2783</v>
      </c>
      <c r="P688" s="57" t="s">
        <v>346</v>
      </c>
      <c r="Q688" s="57" t="s">
        <v>346</v>
      </c>
      <c r="R688" s="57">
        <v>5132</v>
      </c>
      <c r="Y688" s="68">
        <f t="shared" si="83"/>
        <v>4528.75</v>
      </c>
      <c r="Z688" s="72">
        <f t="shared" si="80"/>
        <v>3.5566220513315885E-3</v>
      </c>
      <c r="AA688" s="71">
        <f t="shared" si="84"/>
        <v>2.5365662239164688E-3</v>
      </c>
      <c r="AB688" s="72">
        <f t="shared" si="85"/>
        <v>4.6738014272961356E-2</v>
      </c>
      <c r="AC688" s="68">
        <f t="shared" si="86"/>
        <v>96896.5</v>
      </c>
      <c r="AD688" s="72">
        <f t="shared" si="87"/>
        <v>7.609698671749407E-2</v>
      </c>
    </row>
    <row r="689" spans="1:30" x14ac:dyDescent="0.25">
      <c r="A689" s="60">
        <v>42325</v>
      </c>
      <c r="B689">
        <f t="shared" si="81"/>
        <v>2015</v>
      </c>
      <c r="C689">
        <f t="shared" si="82"/>
        <v>11</v>
      </c>
      <c r="D689" s="57" t="s">
        <v>346</v>
      </c>
      <c r="E689" s="57">
        <v>2997</v>
      </c>
      <c r="F689" s="57" t="s">
        <v>346</v>
      </c>
      <c r="G689" s="57">
        <v>120</v>
      </c>
      <c r="H689" s="57">
        <v>5570</v>
      </c>
      <c r="I689" s="57">
        <v>4644</v>
      </c>
      <c r="J689" s="57">
        <v>4724</v>
      </c>
      <c r="K689" s="57" t="s">
        <v>346</v>
      </c>
      <c r="L689" s="57" t="s">
        <v>346</v>
      </c>
      <c r="M689" s="57">
        <v>1871</v>
      </c>
      <c r="N689" s="57">
        <v>42568</v>
      </c>
      <c r="O689" s="57">
        <v>2423</v>
      </c>
      <c r="P689" s="57" t="s">
        <v>346</v>
      </c>
      <c r="Q689" s="57" t="s">
        <v>346</v>
      </c>
      <c r="R689" s="57">
        <v>4724</v>
      </c>
      <c r="Y689" s="68">
        <f t="shared" si="83"/>
        <v>4340.25</v>
      </c>
      <c r="Z689" s="72">
        <f t="shared" si="80"/>
        <v>3.4085848983255703E-3</v>
      </c>
      <c r="AA689" s="71">
        <f t="shared" si="84"/>
        <v>2.5365662239164688E-3</v>
      </c>
      <c r="AB689" s="72">
        <f t="shared" si="85"/>
        <v>4.4792639569024684E-2</v>
      </c>
      <c r="AC689" s="68">
        <f t="shared" si="86"/>
        <v>96896.5</v>
      </c>
      <c r="AD689" s="72">
        <f t="shared" si="87"/>
        <v>7.609698671749407E-2</v>
      </c>
    </row>
    <row r="690" spans="1:30" x14ac:dyDescent="0.25">
      <c r="A690" s="60">
        <v>42326</v>
      </c>
      <c r="B690">
        <f t="shared" si="81"/>
        <v>2015</v>
      </c>
      <c r="C690">
        <f t="shared" si="82"/>
        <v>11</v>
      </c>
      <c r="D690" s="57" t="s">
        <v>346</v>
      </c>
      <c r="E690" s="57">
        <v>3217</v>
      </c>
      <c r="F690" s="57" t="s">
        <v>346</v>
      </c>
      <c r="G690" s="57">
        <v>121</v>
      </c>
      <c r="H690" s="57">
        <v>5717</v>
      </c>
      <c r="I690" s="57">
        <v>4041</v>
      </c>
      <c r="J690" s="57">
        <v>4617</v>
      </c>
      <c r="K690" s="57" t="s">
        <v>346</v>
      </c>
      <c r="L690" s="57" t="s">
        <v>346</v>
      </c>
      <c r="M690" s="57">
        <v>1940</v>
      </c>
      <c r="N690" s="57">
        <v>28205</v>
      </c>
      <c r="O690" s="57">
        <v>2435</v>
      </c>
      <c r="P690" s="57" t="s">
        <v>346</v>
      </c>
      <c r="Q690" s="57" t="s">
        <v>346</v>
      </c>
      <c r="R690" s="57">
        <v>4617</v>
      </c>
      <c r="Y690" s="68">
        <f t="shared" si="83"/>
        <v>4202.5</v>
      </c>
      <c r="Z690" s="72">
        <f t="shared" si="80"/>
        <v>3.3004039018980956E-3</v>
      </c>
      <c r="AA690" s="71">
        <f t="shared" si="84"/>
        <v>2.5365662239164688E-3</v>
      </c>
      <c r="AB690" s="72">
        <f t="shared" si="85"/>
        <v>4.3371019593070957E-2</v>
      </c>
      <c r="AC690" s="68">
        <f t="shared" si="86"/>
        <v>96896.5</v>
      </c>
      <c r="AD690" s="72">
        <f t="shared" si="87"/>
        <v>7.609698671749407E-2</v>
      </c>
    </row>
    <row r="691" spans="1:30" x14ac:dyDescent="0.25">
      <c r="A691" s="60">
        <v>42327</v>
      </c>
      <c r="B691">
        <f t="shared" si="81"/>
        <v>2015</v>
      </c>
      <c r="C691">
        <f t="shared" si="82"/>
        <v>11</v>
      </c>
      <c r="D691" s="57" t="s">
        <v>346</v>
      </c>
      <c r="E691" s="57">
        <v>1756</v>
      </c>
      <c r="F691" s="57" t="s">
        <v>346</v>
      </c>
      <c r="G691" s="57">
        <v>77</v>
      </c>
      <c r="H691" s="57">
        <v>2617</v>
      </c>
      <c r="I691" s="57">
        <v>2371</v>
      </c>
      <c r="J691" s="57">
        <v>1737</v>
      </c>
      <c r="K691" s="57" t="s">
        <v>346</v>
      </c>
      <c r="L691" s="57" t="s">
        <v>346</v>
      </c>
      <c r="M691" s="57">
        <v>923</v>
      </c>
      <c r="N691" s="57">
        <v>6670</v>
      </c>
      <c r="O691" s="57">
        <v>917</v>
      </c>
      <c r="P691" s="57" t="s">
        <v>346</v>
      </c>
      <c r="Q691" s="57" t="s">
        <v>346</v>
      </c>
      <c r="R691" s="57">
        <v>1737</v>
      </c>
      <c r="Y691" s="68">
        <f t="shared" si="83"/>
        <v>1910.5</v>
      </c>
      <c r="Z691" s="72">
        <f t="shared" si="80"/>
        <v>1.5003977762227986E-3</v>
      </c>
      <c r="AA691" s="71">
        <f t="shared" si="84"/>
        <v>2.5365662239164688E-3</v>
      </c>
      <c r="AB691" s="72">
        <f t="shared" si="85"/>
        <v>1.9716914439634043E-2</v>
      </c>
      <c r="AC691" s="68">
        <f t="shared" si="86"/>
        <v>96896.5</v>
      </c>
      <c r="AD691" s="72">
        <f t="shared" si="87"/>
        <v>7.609698671749407E-2</v>
      </c>
    </row>
    <row r="692" spans="1:30" x14ac:dyDescent="0.25">
      <c r="A692" s="60">
        <v>42328</v>
      </c>
      <c r="B692">
        <f t="shared" si="81"/>
        <v>2015</v>
      </c>
      <c r="C692">
        <f t="shared" si="82"/>
        <v>11</v>
      </c>
      <c r="D692" s="57" t="s">
        <v>346</v>
      </c>
      <c r="E692" s="57">
        <v>2958</v>
      </c>
      <c r="F692" s="57" t="s">
        <v>346</v>
      </c>
      <c r="G692" s="57">
        <v>137</v>
      </c>
      <c r="H692" s="57">
        <v>5023</v>
      </c>
      <c r="I692" s="57">
        <v>3523</v>
      </c>
      <c r="J692" s="57">
        <v>4071</v>
      </c>
      <c r="K692" s="57" t="s">
        <v>346</v>
      </c>
      <c r="L692" s="57" t="s">
        <v>346</v>
      </c>
      <c r="M692" s="57">
        <v>1780</v>
      </c>
      <c r="N692" s="57">
        <v>24020</v>
      </c>
      <c r="O692" s="57">
        <v>2292</v>
      </c>
      <c r="P692" s="57" t="s">
        <v>346</v>
      </c>
      <c r="Q692" s="57" t="s">
        <v>346</v>
      </c>
      <c r="R692" s="57">
        <v>4071</v>
      </c>
      <c r="Y692" s="68">
        <f t="shared" si="83"/>
        <v>3727.25</v>
      </c>
      <c r="Z692" s="72">
        <f t="shared" si="80"/>
        <v>2.9271696474359728E-3</v>
      </c>
      <c r="AA692" s="71">
        <f t="shared" si="84"/>
        <v>2.5365662239164688E-3</v>
      </c>
      <c r="AB692" s="72">
        <f t="shared" si="85"/>
        <v>3.846630167240303E-2</v>
      </c>
      <c r="AC692" s="68">
        <f t="shared" si="86"/>
        <v>96896.5</v>
      </c>
      <c r="AD692" s="72">
        <f t="shared" si="87"/>
        <v>7.609698671749407E-2</v>
      </c>
    </row>
    <row r="693" spans="1:30" x14ac:dyDescent="0.25">
      <c r="A693" s="60">
        <v>42329</v>
      </c>
      <c r="B693">
        <f t="shared" si="81"/>
        <v>2015</v>
      </c>
      <c r="C693">
        <f t="shared" si="82"/>
        <v>11</v>
      </c>
      <c r="D693" s="57" t="s">
        <v>346</v>
      </c>
      <c r="E693" s="57">
        <v>2461</v>
      </c>
      <c r="F693" s="57" t="s">
        <v>346</v>
      </c>
      <c r="G693" s="57">
        <v>134</v>
      </c>
      <c r="H693" s="57">
        <v>3737</v>
      </c>
      <c r="I693" s="57">
        <v>2692</v>
      </c>
      <c r="J693" s="57">
        <v>2625</v>
      </c>
      <c r="K693" s="57" t="s">
        <v>346</v>
      </c>
      <c r="L693" s="57" t="s">
        <v>346</v>
      </c>
      <c r="M693" s="57">
        <v>1675</v>
      </c>
      <c r="N693" s="57">
        <v>28491</v>
      </c>
      <c r="O693" s="57">
        <v>1397</v>
      </c>
      <c r="P693" s="57" t="s">
        <v>346</v>
      </c>
      <c r="Q693" s="57" t="s">
        <v>346</v>
      </c>
      <c r="R693" s="57">
        <v>2625</v>
      </c>
      <c r="Y693" s="68">
        <f t="shared" si="83"/>
        <v>2612.75</v>
      </c>
      <c r="Z693" s="72">
        <f t="shared" si="80"/>
        <v>2.0519048886815583E-3</v>
      </c>
      <c r="AA693" s="71">
        <f t="shared" si="84"/>
        <v>2.5365662239164688E-3</v>
      </c>
      <c r="AB693" s="72">
        <f t="shared" si="85"/>
        <v>2.6964338237191229E-2</v>
      </c>
      <c r="AC693" s="68">
        <f t="shared" si="86"/>
        <v>96896.5</v>
      </c>
      <c r="AD693" s="72">
        <f t="shared" si="87"/>
        <v>7.609698671749407E-2</v>
      </c>
    </row>
    <row r="694" spans="1:30" x14ac:dyDescent="0.25">
      <c r="A694" s="60">
        <v>42330</v>
      </c>
      <c r="B694">
        <f t="shared" si="81"/>
        <v>2015</v>
      </c>
      <c r="C694">
        <f t="shared" si="82"/>
        <v>11</v>
      </c>
      <c r="D694" s="57" t="s">
        <v>346</v>
      </c>
      <c r="E694" s="57">
        <v>2203</v>
      </c>
      <c r="F694" s="57" t="s">
        <v>346</v>
      </c>
      <c r="G694" s="57">
        <v>91</v>
      </c>
      <c r="H694" s="57">
        <v>2945</v>
      </c>
      <c r="I694" s="57">
        <v>2140</v>
      </c>
      <c r="J694" s="57">
        <v>2049</v>
      </c>
      <c r="K694" s="57" t="s">
        <v>346</v>
      </c>
      <c r="L694" s="57" t="s">
        <v>346</v>
      </c>
      <c r="M694" s="57">
        <v>1547</v>
      </c>
      <c r="N694" s="57">
        <v>31432</v>
      </c>
      <c r="O694" s="57">
        <v>984</v>
      </c>
      <c r="P694" s="57" t="s">
        <v>346</v>
      </c>
      <c r="Q694" s="57" t="s">
        <v>346</v>
      </c>
      <c r="R694" s="57">
        <v>2049</v>
      </c>
      <c r="Y694" s="68">
        <f t="shared" si="83"/>
        <v>2029.5</v>
      </c>
      <c r="Z694" s="72">
        <f t="shared" si="80"/>
        <v>1.5938535916483485E-3</v>
      </c>
      <c r="AA694" s="71">
        <f t="shared" si="84"/>
        <v>2.5365662239164688E-3</v>
      </c>
      <c r="AB694" s="72">
        <f t="shared" si="85"/>
        <v>2.0945028974214755E-2</v>
      </c>
      <c r="AC694" s="68">
        <f t="shared" si="86"/>
        <v>96896.5</v>
      </c>
      <c r="AD694" s="72">
        <f t="shared" si="87"/>
        <v>7.609698671749407E-2</v>
      </c>
    </row>
    <row r="695" spans="1:30" x14ac:dyDescent="0.25">
      <c r="A695" s="60">
        <v>42331</v>
      </c>
      <c r="B695">
        <f t="shared" si="81"/>
        <v>2015</v>
      </c>
      <c r="C695">
        <f t="shared" si="82"/>
        <v>11</v>
      </c>
      <c r="D695" s="57" t="s">
        <v>346</v>
      </c>
      <c r="E695" s="57">
        <v>2498</v>
      </c>
      <c r="F695" s="57" t="s">
        <v>346</v>
      </c>
      <c r="G695" s="57">
        <v>89</v>
      </c>
      <c r="H695" s="57">
        <v>4128</v>
      </c>
      <c r="I695" s="57">
        <v>3067</v>
      </c>
      <c r="J695" s="57">
        <v>3430</v>
      </c>
      <c r="K695" s="57" t="s">
        <v>346</v>
      </c>
      <c r="L695" s="57" t="s">
        <v>346</v>
      </c>
      <c r="M695" s="57">
        <v>1398</v>
      </c>
      <c r="N695" s="57">
        <v>41976</v>
      </c>
      <c r="O695" s="57">
        <v>1726</v>
      </c>
      <c r="P695" s="57" t="s">
        <v>346</v>
      </c>
      <c r="Q695" s="57" t="s">
        <v>346</v>
      </c>
      <c r="R695" s="57">
        <v>3430</v>
      </c>
      <c r="Y695" s="68">
        <f t="shared" si="83"/>
        <v>3087.75</v>
      </c>
      <c r="Z695" s="72">
        <f t="shared" si="80"/>
        <v>2.4249428073969885E-3</v>
      </c>
      <c r="AA695" s="71">
        <f t="shared" si="84"/>
        <v>2.5365662239164688E-3</v>
      </c>
      <c r="AB695" s="72">
        <f t="shared" si="85"/>
        <v>3.1866476085307516E-2</v>
      </c>
      <c r="AC695" s="68">
        <f t="shared" si="86"/>
        <v>96896.500000000015</v>
      </c>
      <c r="AD695" s="72">
        <f t="shared" si="87"/>
        <v>7.609698671749407E-2</v>
      </c>
    </row>
    <row r="696" spans="1:30" x14ac:dyDescent="0.25">
      <c r="A696" s="60">
        <v>42332</v>
      </c>
      <c r="B696">
        <f t="shared" si="81"/>
        <v>2015</v>
      </c>
      <c r="C696">
        <f t="shared" si="82"/>
        <v>11</v>
      </c>
      <c r="D696" s="57" t="s">
        <v>346</v>
      </c>
      <c r="E696" s="57">
        <v>2600</v>
      </c>
      <c r="F696" s="57" t="s">
        <v>346</v>
      </c>
      <c r="G696" s="57">
        <v>96</v>
      </c>
      <c r="H696" s="57">
        <v>3991</v>
      </c>
      <c r="I696" s="57">
        <v>3167</v>
      </c>
      <c r="J696" s="57">
        <v>3270</v>
      </c>
      <c r="K696" s="57" t="s">
        <v>346</v>
      </c>
      <c r="L696" s="57" t="s">
        <v>346</v>
      </c>
      <c r="M696" s="57">
        <v>1369</v>
      </c>
      <c r="N696" s="57">
        <v>45658</v>
      </c>
      <c r="O696" s="57">
        <v>1713</v>
      </c>
      <c r="P696" s="57" t="s">
        <v>346</v>
      </c>
      <c r="Q696" s="57" t="s">
        <v>346</v>
      </c>
      <c r="R696" s="57">
        <v>3270</v>
      </c>
      <c r="Y696" s="68">
        <f t="shared" si="83"/>
        <v>3035.25</v>
      </c>
      <c r="Z696" s="72">
        <f t="shared" si="80"/>
        <v>2.383712300591599E-3</v>
      </c>
      <c r="AA696" s="71">
        <f t="shared" si="84"/>
        <v>2.5365662239164688E-3</v>
      </c>
      <c r="AB696" s="72">
        <f t="shared" si="85"/>
        <v>3.1324660849463087E-2</v>
      </c>
      <c r="AC696" s="68">
        <f t="shared" si="86"/>
        <v>96896.5</v>
      </c>
      <c r="AD696" s="72">
        <f t="shared" si="87"/>
        <v>7.609698671749407E-2</v>
      </c>
    </row>
    <row r="697" spans="1:30" x14ac:dyDescent="0.25">
      <c r="A697" s="60">
        <v>42333</v>
      </c>
      <c r="B697">
        <f t="shared" si="81"/>
        <v>2015</v>
      </c>
      <c r="C697">
        <f t="shared" si="82"/>
        <v>11</v>
      </c>
      <c r="D697" s="57" t="s">
        <v>346</v>
      </c>
      <c r="E697" s="57">
        <v>2302</v>
      </c>
      <c r="F697" s="57" t="s">
        <v>346</v>
      </c>
      <c r="G697" s="57">
        <v>102</v>
      </c>
      <c r="H697" s="57">
        <v>3696</v>
      </c>
      <c r="I697" s="57">
        <v>3016</v>
      </c>
      <c r="J697" s="57">
        <v>2889</v>
      </c>
      <c r="K697" s="57" t="s">
        <v>346</v>
      </c>
      <c r="L697" s="57" t="s">
        <v>346</v>
      </c>
      <c r="M697" s="57">
        <v>1302</v>
      </c>
      <c r="N697" s="57">
        <v>39333</v>
      </c>
      <c r="O697" s="57">
        <v>1591</v>
      </c>
      <c r="P697" s="57" t="s">
        <v>346</v>
      </c>
      <c r="Q697" s="57" t="s">
        <v>346</v>
      </c>
      <c r="R697" s="57">
        <v>2889</v>
      </c>
      <c r="Y697" s="68">
        <f t="shared" si="83"/>
        <v>2798</v>
      </c>
      <c r="Z697" s="72">
        <f t="shared" si="80"/>
        <v>2.1973896769805763E-3</v>
      </c>
      <c r="AA697" s="71">
        <f t="shared" si="84"/>
        <v>2.5365662239164688E-3</v>
      </c>
      <c r="AB697" s="72">
        <f t="shared" si="85"/>
        <v>2.8876171997956581E-2</v>
      </c>
      <c r="AC697" s="68">
        <f t="shared" si="86"/>
        <v>96896.5</v>
      </c>
      <c r="AD697" s="72">
        <f t="shared" si="87"/>
        <v>7.609698671749407E-2</v>
      </c>
    </row>
    <row r="698" spans="1:30" x14ac:dyDescent="0.25">
      <c r="A698" s="60">
        <v>42334</v>
      </c>
      <c r="B698">
        <f t="shared" si="81"/>
        <v>2015</v>
      </c>
      <c r="C698">
        <f t="shared" si="82"/>
        <v>11</v>
      </c>
      <c r="D698" s="57" t="s">
        <v>346</v>
      </c>
      <c r="E698" s="57">
        <v>808</v>
      </c>
      <c r="F698" s="57" t="s">
        <v>346</v>
      </c>
      <c r="G698" s="57">
        <v>94</v>
      </c>
      <c r="H698" s="57">
        <v>1467</v>
      </c>
      <c r="I698" s="57">
        <v>1520</v>
      </c>
      <c r="J698" s="57">
        <v>1035</v>
      </c>
      <c r="K698" s="57" t="s">
        <v>346</v>
      </c>
      <c r="L698" s="57" t="s">
        <v>346</v>
      </c>
      <c r="M698" s="57" t="s">
        <v>346</v>
      </c>
      <c r="N698" s="57">
        <v>8957</v>
      </c>
      <c r="O698" s="57">
        <v>1025</v>
      </c>
      <c r="P698" s="57" t="s">
        <v>346</v>
      </c>
      <c r="Q698" s="57" t="s">
        <v>346</v>
      </c>
      <c r="R698" s="57">
        <v>1035</v>
      </c>
      <c r="Y698" s="68">
        <f t="shared" si="83"/>
        <v>1261.75</v>
      </c>
      <c r="Z698" s="72">
        <f t="shared" si="80"/>
        <v>9.9090651355619795E-4</v>
      </c>
      <c r="AA698" s="71">
        <f t="shared" si="84"/>
        <v>2.5365662239164688E-3</v>
      </c>
      <c r="AB698" s="72">
        <f t="shared" si="85"/>
        <v>1.3021626168127848E-2</v>
      </c>
      <c r="AC698" s="68">
        <f t="shared" si="86"/>
        <v>96896.5</v>
      </c>
      <c r="AD698" s="72">
        <f t="shared" si="87"/>
        <v>7.609698671749407E-2</v>
      </c>
    </row>
    <row r="699" spans="1:30" x14ac:dyDescent="0.25">
      <c r="A699" s="60">
        <v>42335</v>
      </c>
      <c r="B699">
        <f t="shared" si="81"/>
        <v>2015</v>
      </c>
      <c r="C699">
        <f t="shared" si="82"/>
        <v>11</v>
      </c>
      <c r="D699" s="57" t="s">
        <v>346</v>
      </c>
      <c r="E699" s="57">
        <v>1608</v>
      </c>
      <c r="F699" s="57" t="s">
        <v>346</v>
      </c>
      <c r="G699" s="57">
        <v>126</v>
      </c>
      <c r="H699" s="57">
        <v>2834</v>
      </c>
      <c r="I699" s="57">
        <v>2685</v>
      </c>
      <c r="J699" s="57">
        <v>2066</v>
      </c>
      <c r="K699" s="57" t="s">
        <v>346</v>
      </c>
      <c r="L699" s="57" t="s">
        <v>346</v>
      </c>
      <c r="M699" s="57" t="s">
        <v>346</v>
      </c>
      <c r="N699" s="57">
        <v>29305</v>
      </c>
      <c r="O699" s="57">
        <v>1497</v>
      </c>
      <c r="P699" s="57" t="s">
        <v>346</v>
      </c>
      <c r="Q699" s="57" t="s">
        <v>346</v>
      </c>
      <c r="R699" s="57">
        <v>2066</v>
      </c>
      <c r="Y699" s="68">
        <f t="shared" si="83"/>
        <v>2270.5</v>
      </c>
      <c r="Z699" s="72">
        <f t="shared" si="80"/>
        <v>1.7831212514597564E-3</v>
      </c>
      <c r="AA699" s="71">
        <f t="shared" si="84"/>
        <v>2.5365662239164688E-3</v>
      </c>
      <c r="AB699" s="72">
        <f t="shared" si="85"/>
        <v>2.3432218913995863E-2</v>
      </c>
      <c r="AC699" s="68">
        <f t="shared" si="86"/>
        <v>96896.5</v>
      </c>
      <c r="AD699" s="72">
        <f t="shared" si="87"/>
        <v>7.609698671749407E-2</v>
      </c>
    </row>
    <row r="700" spans="1:30" x14ac:dyDescent="0.25">
      <c r="A700" s="60">
        <v>42336</v>
      </c>
      <c r="B700">
        <f t="shared" si="81"/>
        <v>2015</v>
      </c>
      <c r="C700">
        <f t="shared" si="82"/>
        <v>11</v>
      </c>
      <c r="D700" s="57" t="s">
        <v>346</v>
      </c>
      <c r="E700" s="57">
        <v>1454</v>
      </c>
      <c r="F700" s="57" t="s">
        <v>346</v>
      </c>
      <c r="G700" s="57">
        <v>69</v>
      </c>
      <c r="H700" s="57">
        <v>2211</v>
      </c>
      <c r="I700" s="57">
        <v>1939</v>
      </c>
      <c r="J700" s="57">
        <v>1363</v>
      </c>
      <c r="K700" s="57" t="s">
        <v>346</v>
      </c>
      <c r="L700" s="57" t="s">
        <v>346</v>
      </c>
      <c r="M700" s="57" t="s">
        <v>346</v>
      </c>
      <c r="N700" s="57">
        <v>24231</v>
      </c>
      <c r="O700" s="57">
        <v>951</v>
      </c>
      <c r="P700" s="57" t="s">
        <v>346</v>
      </c>
      <c r="Q700" s="57" t="s">
        <v>346</v>
      </c>
      <c r="R700" s="57">
        <v>1363</v>
      </c>
      <c r="Y700" s="68">
        <f t="shared" si="83"/>
        <v>1616</v>
      </c>
      <c r="Z700" s="72">
        <f t="shared" si="80"/>
        <v>1.2691142666192319E-3</v>
      </c>
      <c r="AA700" s="71">
        <f t="shared" si="84"/>
        <v>2.5365662239164688E-3</v>
      </c>
      <c r="AB700" s="72">
        <f t="shared" si="85"/>
        <v>1.6677588973801942E-2</v>
      </c>
      <c r="AC700" s="68">
        <f t="shared" si="86"/>
        <v>96896.500000000015</v>
      </c>
      <c r="AD700" s="72">
        <f t="shared" si="87"/>
        <v>7.609698671749407E-2</v>
      </c>
    </row>
    <row r="701" spans="1:30" x14ac:dyDescent="0.25">
      <c r="A701" s="60">
        <v>42337</v>
      </c>
      <c r="B701">
        <f t="shared" si="81"/>
        <v>2015</v>
      </c>
      <c r="C701">
        <f t="shared" si="82"/>
        <v>11</v>
      </c>
      <c r="D701" s="57" t="s">
        <v>346</v>
      </c>
      <c r="E701" s="57">
        <v>1845</v>
      </c>
      <c r="F701" s="57" t="s">
        <v>346</v>
      </c>
      <c r="G701" s="57">
        <v>59</v>
      </c>
      <c r="H701" s="57">
        <v>2463</v>
      </c>
      <c r="I701" s="57">
        <v>1847</v>
      </c>
      <c r="J701" s="57">
        <v>1646</v>
      </c>
      <c r="K701" s="57" t="s">
        <v>346</v>
      </c>
      <c r="L701" s="57" t="s">
        <v>346</v>
      </c>
      <c r="M701" s="57" t="s">
        <v>346</v>
      </c>
      <c r="N701" s="57">
        <v>51643</v>
      </c>
      <c r="O701" s="57">
        <v>996</v>
      </c>
      <c r="P701" s="57" t="s">
        <v>346</v>
      </c>
      <c r="Q701" s="57" t="s">
        <v>346</v>
      </c>
      <c r="R701" s="57">
        <v>1646</v>
      </c>
      <c r="Y701" s="68">
        <f t="shared" si="83"/>
        <v>1738</v>
      </c>
      <c r="Z701" s="72">
        <f t="shared" si="80"/>
        <v>1.3649261110050899E-3</v>
      </c>
      <c r="AA701" s="71">
        <f t="shared" si="84"/>
        <v>2.5365662239164688E-3</v>
      </c>
      <c r="AB701" s="72">
        <f t="shared" si="85"/>
        <v>1.7936664379002338E-2</v>
      </c>
      <c r="AC701" s="68">
        <f t="shared" si="86"/>
        <v>96896.5</v>
      </c>
      <c r="AD701" s="72">
        <f t="shared" si="87"/>
        <v>7.609698671749407E-2</v>
      </c>
    </row>
    <row r="702" spans="1:30" x14ac:dyDescent="0.25">
      <c r="A702" s="60">
        <v>42338</v>
      </c>
      <c r="B702">
        <f t="shared" si="81"/>
        <v>2015</v>
      </c>
      <c r="C702">
        <f t="shared" si="82"/>
        <v>11</v>
      </c>
      <c r="D702" s="57" t="s">
        <v>346</v>
      </c>
      <c r="E702" s="57">
        <v>2439</v>
      </c>
      <c r="F702" s="57" t="s">
        <v>346</v>
      </c>
      <c r="G702" s="57">
        <v>88</v>
      </c>
      <c r="H702" s="57">
        <v>4006</v>
      </c>
      <c r="I702" s="57">
        <v>3070</v>
      </c>
      <c r="J702" s="57">
        <v>3432</v>
      </c>
      <c r="K702" s="57" t="s">
        <v>346</v>
      </c>
      <c r="L702" s="57" t="s">
        <v>346</v>
      </c>
      <c r="M702" s="57" t="s">
        <v>346</v>
      </c>
      <c r="N702" s="57">
        <v>46108</v>
      </c>
      <c r="O702" s="57">
        <v>1873</v>
      </c>
      <c r="P702" s="57" t="s">
        <v>346</v>
      </c>
      <c r="Q702" s="57" t="s">
        <v>346</v>
      </c>
      <c r="R702" s="57">
        <v>3432</v>
      </c>
      <c r="Y702" s="68">
        <f t="shared" si="83"/>
        <v>3095.25</v>
      </c>
      <c r="Z702" s="72">
        <f t="shared" si="80"/>
        <v>2.4308328797977585E-3</v>
      </c>
      <c r="AA702" s="71">
        <f t="shared" si="84"/>
        <v>2.5365662239164688E-3</v>
      </c>
      <c r="AB702" s="72">
        <f t="shared" si="85"/>
        <v>3.1943878261856726E-2</v>
      </c>
      <c r="AC702" s="68">
        <f t="shared" si="86"/>
        <v>96896.5</v>
      </c>
      <c r="AD702" s="72">
        <f t="shared" si="87"/>
        <v>7.609698671749407E-2</v>
      </c>
    </row>
    <row r="703" spans="1:30" x14ac:dyDescent="0.25">
      <c r="A703" s="60">
        <v>42339</v>
      </c>
      <c r="B703">
        <f t="shared" si="81"/>
        <v>2015</v>
      </c>
      <c r="C703">
        <f t="shared" si="82"/>
        <v>12</v>
      </c>
      <c r="D703" s="57" t="s">
        <v>346</v>
      </c>
      <c r="E703" s="57">
        <v>1507</v>
      </c>
      <c r="F703" s="57" t="s">
        <v>346</v>
      </c>
      <c r="G703" s="57">
        <v>46</v>
      </c>
      <c r="H703" s="57">
        <v>2046</v>
      </c>
      <c r="I703" s="57">
        <v>1615</v>
      </c>
      <c r="J703" s="57">
        <v>1385</v>
      </c>
      <c r="K703" s="57" t="s">
        <v>346</v>
      </c>
      <c r="L703" s="57" t="s">
        <v>346</v>
      </c>
      <c r="M703" s="57" t="s">
        <v>346</v>
      </c>
      <c r="N703" s="57">
        <v>37997</v>
      </c>
      <c r="O703" s="57">
        <v>661</v>
      </c>
      <c r="P703" s="57" t="s">
        <v>346</v>
      </c>
      <c r="Q703" s="57" t="s">
        <v>346</v>
      </c>
      <c r="R703" s="57">
        <v>1385</v>
      </c>
      <c r="Y703" s="68">
        <f t="shared" si="83"/>
        <v>1426.75</v>
      </c>
      <c r="Z703" s="72">
        <f t="shared" si="80"/>
        <v>1.1204881063731369E-3</v>
      </c>
      <c r="AA703" s="71">
        <f t="shared" si="84"/>
        <v>1.8354605614812215E-3</v>
      </c>
      <c r="AB703" s="72">
        <f t="shared" si="85"/>
        <v>1.9692483937530623E-2</v>
      </c>
      <c r="AC703" s="68">
        <f t="shared" si="86"/>
        <v>72451.5</v>
      </c>
      <c r="AD703" s="72">
        <f t="shared" si="87"/>
        <v>5.6899277405917874E-2</v>
      </c>
    </row>
    <row r="704" spans="1:30" x14ac:dyDescent="0.25">
      <c r="A704" s="60">
        <v>42340</v>
      </c>
      <c r="B704">
        <f t="shared" si="81"/>
        <v>2015</v>
      </c>
      <c r="C704">
        <f t="shared" si="82"/>
        <v>12</v>
      </c>
      <c r="D704" s="57" t="s">
        <v>346</v>
      </c>
      <c r="E704" s="57">
        <v>1849</v>
      </c>
      <c r="F704" s="57" t="s">
        <v>346</v>
      </c>
      <c r="G704" s="57">
        <v>77</v>
      </c>
      <c r="H704" s="57">
        <v>2344</v>
      </c>
      <c r="I704" s="57">
        <v>1764</v>
      </c>
      <c r="J704" s="57">
        <v>1688</v>
      </c>
      <c r="K704" s="57" t="s">
        <v>346</v>
      </c>
      <c r="L704" s="57" t="s">
        <v>346</v>
      </c>
      <c r="M704" s="57">
        <v>896</v>
      </c>
      <c r="N704" s="57">
        <v>26792</v>
      </c>
      <c r="O704" s="57">
        <v>848</v>
      </c>
      <c r="P704" s="57" t="s">
        <v>346</v>
      </c>
      <c r="Q704" s="57" t="s">
        <v>346</v>
      </c>
      <c r="R704" s="57">
        <v>1688</v>
      </c>
      <c r="Y704" s="68">
        <f t="shared" si="83"/>
        <v>1661</v>
      </c>
      <c r="Z704" s="72">
        <f t="shared" si="80"/>
        <v>1.3044547010238516E-3</v>
      </c>
      <c r="AA704" s="71">
        <f t="shared" si="84"/>
        <v>1.8354605614812215E-3</v>
      </c>
      <c r="AB704" s="72">
        <f t="shared" si="85"/>
        <v>2.2925681317847113E-2</v>
      </c>
      <c r="AC704" s="68">
        <f t="shared" si="86"/>
        <v>72451.5</v>
      </c>
      <c r="AD704" s="72">
        <f t="shared" si="87"/>
        <v>5.6899277405917874E-2</v>
      </c>
    </row>
    <row r="705" spans="1:30" x14ac:dyDescent="0.25">
      <c r="A705" s="60">
        <v>42341</v>
      </c>
      <c r="B705">
        <f t="shared" si="81"/>
        <v>2015</v>
      </c>
      <c r="C705">
        <f t="shared" si="82"/>
        <v>12</v>
      </c>
      <c r="D705" s="57" t="s">
        <v>346</v>
      </c>
      <c r="E705" s="57">
        <v>2730</v>
      </c>
      <c r="F705" s="57" t="s">
        <v>346</v>
      </c>
      <c r="G705" s="57">
        <v>113</v>
      </c>
      <c r="H705" s="57">
        <v>4555</v>
      </c>
      <c r="I705" s="57">
        <v>3115</v>
      </c>
      <c r="J705" s="57">
        <v>3818</v>
      </c>
      <c r="K705" s="57" t="s">
        <v>346</v>
      </c>
      <c r="L705" s="57" t="s">
        <v>346</v>
      </c>
      <c r="M705" s="57">
        <v>1470</v>
      </c>
      <c r="N705" s="57">
        <v>36255</v>
      </c>
      <c r="O705" s="57">
        <v>1920</v>
      </c>
      <c r="P705" s="57" t="s">
        <v>346</v>
      </c>
      <c r="Q705" s="57" t="s">
        <v>346</v>
      </c>
      <c r="R705" s="57">
        <v>3818</v>
      </c>
      <c r="Y705" s="68">
        <f t="shared" si="83"/>
        <v>3352</v>
      </c>
      <c r="Z705" s="72">
        <f t="shared" si="80"/>
        <v>2.6324696916507832E-3</v>
      </c>
      <c r="AA705" s="71">
        <f t="shared" si="84"/>
        <v>1.8354605614812215E-3</v>
      </c>
      <c r="AB705" s="72">
        <f t="shared" si="85"/>
        <v>4.6265432737762506E-2</v>
      </c>
      <c r="AC705" s="68">
        <f t="shared" si="86"/>
        <v>72451.5</v>
      </c>
      <c r="AD705" s="72">
        <f t="shared" si="87"/>
        <v>5.6899277405917874E-2</v>
      </c>
    </row>
    <row r="706" spans="1:30" x14ac:dyDescent="0.25">
      <c r="A706" s="60">
        <v>42342</v>
      </c>
      <c r="B706">
        <f t="shared" si="81"/>
        <v>2015</v>
      </c>
      <c r="C706">
        <f t="shared" si="82"/>
        <v>12</v>
      </c>
      <c r="D706" s="57" t="s">
        <v>346</v>
      </c>
      <c r="E706" s="57">
        <v>2691</v>
      </c>
      <c r="F706" s="57" t="s">
        <v>346</v>
      </c>
      <c r="G706" s="57">
        <v>117</v>
      </c>
      <c r="H706" s="57">
        <v>4459</v>
      </c>
      <c r="I706" s="57">
        <v>3057</v>
      </c>
      <c r="J706" s="57">
        <v>3549</v>
      </c>
      <c r="K706" s="57" t="s">
        <v>346</v>
      </c>
      <c r="L706" s="57" t="s">
        <v>346</v>
      </c>
      <c r="M706" s="57">
        <v>1533</v>
      </c>
      <c r="N706" s="57">
        <v>45887</v>
      </c>
      <c r="O706" s="57">
        <v>1959</v>
      </c>
      <c r="P706" s="57" t="s">
        <v>346</v>
      </c>
      <c r="Q706" s="57" t="s">
        <v>346</v>
      </c>
      <c r="R706" s="57">
        <v>3549</v>
      </c>
      <c r="Y706" s="68">
        <f t="shared" si="83"/>
        <v>3256</v>
      </c>
      <c r="Z706" s="72">
        <f t="shared" si="80"/>
        <v>2.557076764920928E-3</v>
      </c>
      <c r="AA706" s="71">
        <f t="shared" si="84"/>
        <v>1.8354605614812215E-3</v>
      </c>
      <c r="AB706" s="72">
        <f t="shared" si="85"/>
        <v>4.4940408411144009E-2</v>
      </c>
      <c r="AC706" s="68">
        <f t="shared" si="86"/>
        <v>72451.5</v>
      </c>
      <c r="AD706" s="72">
        <f t="shared" si="87"/>
        <v>5.6899277405917874E-2</v>
      </c>
    </row>
    <row r="707" spans="1:30" x14ac:dyDescent="0.25">
      <c r="A707" s="60">
        <v>42343</v>
      </c>
      <c r="B707">
        <f t="shared" si="81"/>
        <v>2015</v>
      </c>
      <c r="C707">
        <f t="shared" si="82"/>
        <v>12</v>
      </c>
      <c r="D707" s="57" t="s">
        <v>346</v>
      </c>
      <c r="E707" s="57">
        <v>2170</v>
      </c>
      <c r="F707" s="57" t="s">
        <v>346</v>
      </c>
      <c r="G707" s="57">
        <v>113</v>
      </c>
      <c r="H707" s="57">
        <v>3344</v>
      </c>
      <c r="I707" s="57">
        <v>2414</v>
      </c>
      <c r="J707" s="57">
        <v>2459</v>
      </c>
      <c r="K707" s="57" t="s">
        <v>346</v>
      </c>
      <c r="L707" s="57" t="s">
        <v>346</v>
      </c>
      <c r="M707" s="57">
        <v>1712</v>
      </c>
      <c r="N707" s="57">
        <v>42850</v>
      </c>
      <c r="O707" s="57">
        <v>1323</v>
      </c>
      <c r="P707" s="57" t="s">
        <v>346</v>
      </c>
      <c r="Q707" s="57" t="s">
        <v>346</v>
      </c>
      <c r="R707" s="57">
        <v>2459</v>
      </c>
      <c r="Y707" s="68">
        <f t="shared" si="83"/>
        <v>2385</v>
      </c>
      <c r="Z707" s="72">
        <f t="shared" si="80"/>
        <v>1.8730430234448442E-3</v>
      </c>
      <c r="AA707" s="71">
        <f t="shared" si="84"/>
        <v>1.8354605614812215E-3</v>
      </c>
      <c r="AB707" s="72">
        <f t="shared" si="85"/>
        <v>3.2918573114428272E-2</v>
      </c>
      <c r="AC707" s="68">
        <f t="shared" si="86"/>
        <v>72451.5</v>
      </c>
      <c r="AD707" s="72">
        <f t="shared" si="87"/>
        <v>5.6899277405917874E-2</v>
      </c>
    </row>
    <row r="708" spans="1:30" x14ac:dyDescent="0.25">
      <c r="A708" s="60">
        <v>42344</v>
      </c>
      <c r="B708">
        <f t="shared" si="81"/>
        <v>2015</v>
      </c>
      <c r="C708">
        <f t="shared" si="82"/>
        <v>12</v>
      </c>
      <c r="D708" s="57" t="s">
        <v>346</v>
      </c>
      <c r="E708" s="57">
        <v>2278</v>
      </c>
      <c r="F708" s="57" t="s">
        <v>346</v>
      </c>
      <c r="G708" s="57">
        <v>116</v>
      </c>
      <c r="H708" s="57">
        <v>2949</v>
      </c>
      <c r="I708" s="57">
        <v>2303</v>
      </c>
      <c r="J708" s="57">
        <v>2373</v>
      </c>
      <c r="K708" s="57" t="s">
        <v>346</v>
      </c>
      <c r="L708" s="57" t="s">
        <v>346</v>
      </c>
      <c r="M708" s="57">
        <v>1759</v>
      </c>
      <c r="N708" s="57">
        <v>36842</v>
      </c>
      <c r="O708" s="57">
        <v>1202</v>
      </c>
      <c r="P708" s="57" t="s">
        <v>346</v>
      </c>
      <c r="Q708" s="57" t="s">
        <v>346</v>
      </c>
      <c r="R708" s="57">
        <v>2373</v>
      </c>
      <c r="Y708" s="68">
        <f t="shared" si="83"/>
        <v>2206.75</v>
      </c>
      <c r="Z708" s="72">
        <f t="shared" ref="Z708:Z771" si="88">+Y708/SUMIF($B$4:$B$1829,B708,$Y$4:$Y$1829)</f>
        <v>1.7330556360532117E-3</v>
      </c>
      <c r="AA708" s="71">
        <f t="shared" si="84"/>
        <v>1.8354605614812215E-3</v>
      </c>
      <c r="AB708" s="72">
        <f t="shared" si="85"/>
        <v>3.0458306591305908E-2</v>
      </c>
      <c r="AC708" s="68">
        <f t="shared" si="86"/>
        <v>72451.5</v>
      </c>
      <c r="AD708" s="72">
        <f t="shared" si="87"/>
        <v>5.6899277405917874E-2</v>
      </c>
    </row>
    <row r="709" spans="1:30" x14ac:dyDescent="0.25">
      <c r="A709" s="60">
        <v>42345</v>
      </c>
      <c r="B709">
        <f t="shared" ref="B709:B772" si="89">+YEAR(A709)</f>
        <v>2015</v>
      </c>
      <c r="C709">
        <f t="shared" ref="C709:C772" si="90">+MONTH(A709)</f>
        <v>12</v>
      </c>
      <c r="D709" s="57" t="s">
        <v>346</v>
      </c>
      <c r="E709" s="57">
        <v>2767</v>
      </c>
      <c r="F709" s="57" t="s">
        <v>346</v>
      </c>
      <c r="G709" s="57">
        <v>117</v>
      </c>
      <c r="H709" s="57">
        <v>4778</v>
      </c>
      <c r="I709" s="57">
        <v>3294</v>
      </c>
      <c r="J709" s="57">
        <v>4145</v>
      </c>
      <c r="K709" s="57" t="s">
        <v>346</v>
      </c>
      <c r="L709" s="57" t="s">
        <v>346</v>
      </c>
      <c r="M709" s="57">
        <v>1646</v>
      </c>
      <c r="N709" s="57">
        <v>40512</v>
      </c>
      <c r="O709" s="57">
        <v>2166</v>
      </c>
      <c r="P709" s="57" t="s">
        <v>346</v>
      </c>
      <c r="Q709" s="57" t="s">
        <v>346</v>
      </c>
      <c r="R709" s="57">
        <v>4145</v>
      </c>
      <c r="Y709" s="68">
        <f t="shared" ref="Y709:Y772" si="91">AVERAGE(H709,I709,O709,R709)</f>
        <v>3595.75</v>
      </c>
      <c r="Z709" s="72">
        <f t="shared" si="88"/>
        <v>2.8238970446758066E-3</v>
      </c>
      <c r="AA709" s="71">
        <f t="shared" ref="AA709:AA772" si="92">+AVERAGEIFS($Z$4:$Z$1829,$B$4:$B$1829,B709,$C$4:$C$1829,C709)</f>
        <v>1.8354605614812215E-3</v>
      </c>
      <c r="AB709" s="72">
        <f t="shared" ref="AB709:AB772" si="93">+Y709/SUMIFS($Y$4:$Y$1829,$B$4:$B$1829,B709,$C$4:$C$1829,C709)</f>
        <v>4.9629752317067281E-2</v>
      </c>
      <c r="AC709" s="68">
        <f t="shared" ref="AC709:AC772" si="94">+Y709/AB709</f>
        <v>72451.5</v>
      </c>
      <c r="AD709" s="72">
        <f t="shared" ref="AD709:AD772" si="95">+AC709/SUMIF($B$4:$B$1829,B709,$Y$4:$Y$1829)</f>
        <v>5.6899277405917874E-2</v>
      </c>
    </row>
    <row r="710" spans="1:30" x14ac:dyDescent="0.25">
      <c r="A710" s="60">
        <v>42346</v>
      </c>
      <c r="B710">
        <f t="shared" si="89"/>
        <v>2015</v>
      </c>
      <c r="C710">
        <f t="shared" si="90"/>
        <v>12</v>
      </c>
      <c r="D710" s="57" t="s">
        <v>346</v>
      </c>
      <c r="E710" s="57">
        <v>2659</v>
      </c>
      <c r="F710" s="57" t="s">
        <v>346</v>
      </c>
      <c r="G710" s="57">
        <v>104</v>
      </c>
      <c r="H710" s="57">
        <v>4748</v>
      </c>
      <c r="I710" s="57">
        <v>3404</v>
      </c>
      <c r="J710" s="57">
        <v>3965</v>
      </c>
      <c r="K710" s="57" t="s">
        <v>346</v>
      </c>
      <c r="L710" s="57" t="s">
        <v>346</v>
      </c>
      <c r="M710" s="57">
        <v>1563</v>
      </c>
      <c r="N710" s="57">
        <v>39212</v>
      </c>
      <c r="O710" s="57">
        <v>2106</v>
      </c>
      <c r="P710" s="57" t="s">
        <v>346</v>
      </c>
      <c r="Q710" s="57" t="s">
        <v>346</v>
      </c>
      <c r="R710" s="57">
        <v>3965</v>
      </c>
      <c r="Y710" s="68">
        <f t="shared" si="91"/>
        <v>3555.75</v>
      </c>
      <c r="Z710" s="72">
        <f t="shared" si="88"/>
        <v>2.7924833252050336E-3</v>
      </c>
      <c r="AA710" s="71">
        <f t="shared" si="92"/>
        <v>1.8354605614812215E-3</v>
      </c>
      <c r="AB710" s="72">
        <f t="shared" si="93"/>
        <v>4.9077658847642903E-2</v>
      </c>
      <c r="AC710" s="68">
        <f t="shared" si="94"/>
        <v>72451.5</v>
      </c>
      <c r="AD710" s="72">
        <f t="shared" si="95"/>
        <v>5.6899277405917874E-2</v>
      </c>
    </row>
    <row r="711" spans="1:30" x14ac:dyDescent="0.25">
      <c r="A711" s="60">
        <v>42347</v>
      </c>
      <c r="B711">
        <f t="shared" si="89"/>
        <v>2015</v>
      </c>
      <c r="C711">
        <f t="shared" si="90"/>
        <v>12</v>
      </c>
      <c r="D711" s="57" t="s">
        <v>346</v>
      </c>
      <c r="E711" s="57">
        <v>2698</v>
      </c>
      <c r="F711" s="57" t="s">
        <v>346</v>
      </c>
      <c r="G711" s="57">
        <v>106</v>
      </c>
      <c r="H711" s="57">
        <v>4631</v>
      </c>
      <c r="I711" s="57">
        <v>3434</v>
      </c>
      <c r="J711" s="57">
        <v>3832</v>
      </c>
      <c r="K711" s="57" t="s">
        <v>346</v>
      </c>
      <c r="L711" s="57" t="s">
        <v>346</v>
      </c>
      <c r="M711" s="57" t="s">
        <v>346</v>
      </c>
      <c r="N711" s="57">
        <v>43046</v>
      </c>
      <c r="O711" s="57">
        <v>2016</v>
      </c>
      <c r="P711" s="57" t="s">
        <v>346</v>
      </c>
      <c r="Q711" s="57" t="s">
        <v>346</v>
      </c>
      <c r="R711" s="57">
        <v>3832</v>
      </c>
      <c r="Y711" s="68">
        <f t="shared" si="91"/>
        <v>3478.25</v>
      </c>
      <c r="Z711" s="72">
        <f t="shared" si="88"/>
        <v>2.7316192437304107E-3</v>
      </c>
      <c r="AA711" s="71">
        <f t="shared" si="92"/>
        <v>1.8354605614812215E-3</v>
      </c>
      <c r="AB711" s="72">
        <f t="shared" si="93"/>
        <v>4.8007977750633181E-2</v>
      </c>
      <c r="AC711" s="68">
        <f t="shared" si="94"/>
        <v>72451.5</v>
      </c>
      <c r="AD711" s="72">
        <f t="shared" si="95"/>
        <v>5.6899277405917874E-2</v>
      </c>
    </row>
    <row r="712" spans="1:30" x14ac:dyDescent="0.25">
      <c r="A712" s="60">
        <v>42348</v>
      </c>
      <c r="B712">
        <f t="shared" si="89"/>
        <v>2015</v>
      </c>
      <c r="C712">
        <f t="shared" si="90"/>
        <v>12</v>
      </c>
      <c r="D712" s="57" t="s">
        <v>346</v>
      </c>
      <c r="E712" s="57">
        <v>2956</v>
      </c>
      <c r="F712" s="57" t="s">
        <v>346</v>
      </c>
      <c r="G712" s="57">
        <v>126</v>
      </c>
      <c r="H712" s="57">
        <v>5107</v>
      </c>
      <c r="I712" s="57">
        <v>3812</v>
      </c>
      <c r="J712" s="57">
        <v>4155</v>
      </c>
      <c r="K712" s="57" t="s">
        <v>346</v>
      </c>
      <c r="L712" s="57" t="s">
        <v>346</v>
      </c>
      <c r="M712" s="57" t="s">
        <v>346</v>
      </c>
      <c r="N712" s="57">
        <v>29814</v>
      </c>
      <c r="O712" s="57">
        <v>2216</v>
      </c>
      <c r="P712" s="57" t="s">
        <v>346</v>
      </c>
      <c r="Q712" s="57" t="s">
        <v>346</v>
      </c>
      <c r="R712" s="57">
        <v>4155</v>
      </c>
      <c r="Y712" s="68">
        <f t="shared" si="91"/>
        <v>3822.5</v>
      </c>
      <c r="Z712" s="72">
        <f t="shared" si="88"/>
        <v>3.0019735669257514E-3</v>
      </c>
      <c r="AA712" s="71">
        <f t="shared" si="92"/>
        <v>1.8354605614812215E-3</v>
      </c>
      <c r="AB712" s="72">
        <f t="shared" si="93"/>
        <v>5.2759432171866696E-2</v>
      </c>
      <c r="AC712" s="68">
        <f t="shared" si="94"/>
        <v>72451.5</v>
      </c>
      <c r="AD712" s="72">
        <f t="shared" si="95"/>
        <v>5.6899277405917874E-2</v>
      </c>
    </row>
    <row r="713" spans="1:30" x14ac:dyDescent="0.25">
      <c r="A713" s="60">
        <v>42349</v>
      </c>
      <c r="B713">
        <f t="shared" si="89"/>
        <v>2015</v>
      </c>
      <c r="C713">
        <f t="shared" si="90"/>
        <v>12</v>
      </c>
      <c r="D713" s="57" t="s">
        <v>346</v>
      </c>
      <c r="E713" s="57">
        <v>2984</v>
      </c>
      <c r="F713" s="57" t="s">
        <v>346</v>
      </c>
      <c r="G713" s="57">
        <v>133</v>
      </c>
      <c r="H713" s="57">
        <v>5066</v>
      </c>
      <c r="I713" s="57">
        <v>3762</v>
      </c>
      <c r="J713" s="57">
        <v>4101</v>
      </c>
      <c r="K713" s="57" t="s">
        <v>346</v>
      </c>
      <c r="L713" s="57" t="s">
        <v>346</v>
      </c>
      <c r="M713" s="57" t="s">
        <v>346</v>
      </c>
      <c r="N713" s="57">
        <v>33309</v>
      </c>
      <c r="O713" s="57">
        <v>2105</v>
      </c>
      <c r="P713" s="57" t="s">
        <v>346</v>
      </c>
      <c r="Q713" s="57" t="s">
        <v>346</v>
      </c>
      <c r="R713" s="57">
        <v>4101</v>
      </c>
      <c r="Y713" s="68">
        <f t="shared" si="91"/>
        <v>3758.5</v>
      </c>
      <c r="Z713" s="72">
        <f t="shared" si="88"/>
        <v>2.9517116157725142E-3</v>
      </c>
      <c r="AA713" s="71">
        <f t="shared" si="92"/>
        <v>1.8354605614812215E-3</v>
      </c>
      <c r="AB713" s="72">
        <f t="shared" si="93"/>
        <v>5.1876082620787696E-2</v>
      </c>
      <c r="AC713" s="68">
        <f t="shared" si="94"/>
        <v>72451.5</v>
      </c>
      <c r="AD713" s="72">
        <f t="shared" si="95"/>
        <v>5.6899277405917874E-2</v>
      </c>
    </row>
    <row r="714" spans="1:30" x14ac:dyDescent="0.25">
      <c r="A714" s="60">
        <v>42350</v>
      </c>
      <c r="B714">
        <f t="shared" si="89"/>
        <v>2015</v>
      </c>
      <c r="C714">
        <f t="shared" si="90"/>
        <v>12</v>
      </c>
      <c r="D714" s="57" t="s">
        <v>346</v>
      </c>
      <c r="E714" s="57">
        <v>2493</v>
      </c>
      <c r="F714" s="57" t="s">
        <v>346</v>
      </c>
      <c r="G714" s="57">
        <v>153</v>
      </c>
      <c r="H714" s="57">
        <v>4269</v>
      </c>
      <c r="I714" s="57">
        <v>2964</v>
      </c>
      <c r="J714" s="57">
        <v>3148</v>
      </c>
      <c r="K714" s="57" t="s">
        <v>346</v>
      </c>
      <c r="L714" s="57" t="s">
        <v>346</v>
      </c>
      <c r="M714" s="57" t="s">
        <v>346</v>
      </c>
      <c r="N714" s="57">
        <v>25792</v>
      </c>
      <c r="O714" s="57">
        <v>1619</v>
      </c>
      <c r="P714" s="57" t="s">
        <v>346</v>
      </c>
      <c r="Q714" s="57" t="s">
        <v>346</v>
      </c>
      <c r="R714" s="57">
        <v>3148</v>
      </c>
      <c r="Y714" s="68">
        <f t="shared" si="91"/>
        <v>3000</v>
      </c>
      <c r="Z714" s="72">
        <f t="shared" si="88"/>
        <v>2.3560289603079803E-3</v>
      </c>
      <c r="AA714" s="71">
        <f t="shared" si="92"/>
        <v>1.8354605614812215E-3</v>
      </c>
      <c r="AB714" s="72">
        <f t="shared" si="93"/>
        <v>4.1407010206828014E-2</v>
      </c>
      <c r="AC714" s="68">
        <f t="shared" si="94"/>
        <v>72451.5</v>
      </c>
      <c r="AD714" s="72">
        <f t="shared" si="95"/>
        <v>5.6899277405917874E-2</v>
      </c>
    </row>
    <row r="715" spans="1:30" x14ac:dyDescent="0.25">
      <c r="A715" s="60">
        <v>42351</v>
      </c>
      <c r="B715">
        <f t="shared" si="89"/>
        <v>2015</v>
      </c>
      <c r="C715">
        <f t="shared" si="90"/>
        <v>12</v>
      </c>
      <c r="D715" s="57" t="s">
        <v>346</v>
      </c>
      <c r="E715" s="57">
        <v>2603</v>
      </c>
      <c r="F715" s="57" t="s">
        <v>346</v>
      </c>
      <c r="G715" s="57">
        <v>136</v>
      </c>
      <c r="H715" s="57">
        <v>4311</v>
      </c>
      <c r="I715" s="57">
        <v>3020</v>
      </c>
      <c r="J715" s="57">
        <v>3059</v>
      </c>
      <c r="K715" s="57" t="s">
        <v>346</v>
      </c>
      <c r="L715" s="57" t="s">
        <v>346</v>
      </c>
      <c r="M715" s="57" t="s">
        <v>346</v>
      </c>
      <c r="N715" s="57">
        <v>25946</v>
      </c>
      <c r="O715" s="57">
        <v>1746</v>
      </c>
      <c r="P715" s="57" t="s">
        <v>346</v>
      </c>
      <c r="Q715" s="57" t="s">
        <v>346</v>
      </c>
      <c r="R715" s="57">
        <v>3059</v>
      </c>
      <c r="Y715" s="68">
        <f t="shared" si="91"/>
        <v>3034</v>
      </c>
      <c r="Z715" s="72">
        <f t="shared" si="88"/>
        <v>2.382730621858137E-3</v>
      </c>
      <c r="AA715" s="71">
        <f t="shared" si="92"/>
        <v>1.8354605614812215E-3</v>
      </c>
      <c r="AB715" s="72">
        <f t="shared" si="93"/>
        <v>4.1876289655838735E-2</v>
      </c>
      <c r="AC715" s="68">
        <f t="shared" si="94"/>
        <v>72451.5</v>
      </c>
      <c r="AD715" s="72">
        <f t="shared" si="95"/>
        <v>5.6899277405917874E-2</v>
      </c>
    </row>
    <row r="716" spans="1:30" x14ac:dyDescent="0.25">
      <c r="A716" s="60">
        <v>42352</v>
      </c>
      <c r="B716">
        <f t="shared" si="89"/>
        <v>2015</v>
      </c>
      <c r="C716">
        <f t="shared" si="90"/>
        <v>12</v>
      </c>
      <c r="D716" s="57" t="s">
        <v>346</v>
      </c>
      <c r="E716" s="57">
        <v>2275</v>
      </c>
      <c r="F716" s="57" t="s">
        <v>346</v>
      </c>
      <c r="G716" s="57">
        <v>96</v>
      </c>
      <c r="H716" s="57">
        <v>3636</v>
      </c>
      <c r="I716" s="57">
        <v>2853</v>
      </c>
      <c r="J716" s="57">
        <v>3054</v>
      </c>
      <c r="K716" s="57" t="s">
        <v>346</v>
      </c>
      <c r="L716" s="57" t="s">
        <v>346</v>
      </c>
      <c r="M716" s="57">
        <v>1355</v>
      </c>
      <c r="N716" s="57">
        <v>29513</v>
      </c>
      <c r="O716" s="57">
        <v>1640</v>
      </c>
      <c r="P716" s="57" t="s">
        <v>346</v>
      </c>
      <c r="Q716" s="57" t="s">
        <v>346</v>
      </c>
      <c r="R716" s="57">
        <v>3054</v>
      </c>
      <c r="Y716" s="68">
        <f t="shared" si="91"/>
        <v>2795.75</v>
      </c>
      <c r="Z716" s="72">
        <f t="shared" si="88"/>
        <v>2.1956226552603451E-3</v>
      </c>
      <c r="AA716" s="71">
        <f t="shared" si="92"/>
        <v>1.8354605614812215E-3</v>
      </c>
      <c r="AB716" s="72">
        <f t="shared" si="93"/>
        <v>3.8587882928579807E-2</v>
      </c>
      <c r="AC716" s="68">
        <f t="shared" si="94"/>
        <v>72451.5</v>
      </c>
      <c r="AD716" s="72">
        <f t="shared" si="95"/>
        <v>5.6899277405917874E-2</v>
      </c>
    </row>
    <row r="717" spans="1:30" x14ac:dyDescent="0.25">
      <c r="A717" s="60">
        <v>42353</v>
      </c>
      <c r="B717">
        <f t="shared" si="89"/>
        <v>2015</v>
      </c>
      <c r="C717">
        <f t="shared" si="90"/>
        <v>12</v>
      </c>
      <c r="D717" s="57" t="s">
        <v>346</v>
      </c>
      <c r="E717" s="57">
        <v>2810</v>
      </c>
      <c r="F717" s="57" t="s">
        <v>346</v>
      </c>
      <c r="G717" s="57">
        <v>123</v>
      </c>
      <c r="H717" s="57">
        <v>5185</v>
      </c>
      <c r="I717" s="57">
        <v>3693</v>
      </c>
      <c r="J717" s="57">
        <v>4443</v>
      </c>
      <c r="K717" s="57" t="s">
        <v>346</v>
      </c>
      <c r="L717" s="57" t="s">
        <v>346</v>
      </c>
      <c r="M717" s="57">
        <v>1760</v>
      </c>
      <c r="N717" s="57">
        <v>14984</v>
      </c>
      <c r="O717" s="57">
        <v>2275</v>
      </c>
      <c r="P717" s="57" t="s">
        <v>346</v>
      </c>
      <c r="Q717" s="57" t="s">
        <v>346</v>
      </c>
      <c r="R717" s="57">
        <v>4443</v>
      </c>
      <c r="Y717" s="68">
        <f t="shared" si="91"/>
        <v>3899</v>
      </c>
      <c r="Z717" s="72">
        <f t="shared" si="88"/>
        <v>3.062052305413605E-3</v>
      </c>
      <c r="AA717" s="71">
        <f t="shared" si="92"/>
        <v>1.8354605614812215E-3</v>
      </c>
      <c r="AB717" s="72">
        <f t="shared" si="93"/>
        <v>5.3815310932140814E-2</v>
      </c>
      <c r="AC717" s="68">
        <f t="shared" si="94"/>
        <v>72451.5</v>
      </c>
      <c r="AD717" s="72">
        <f t="shared" si="95"/>
        <v>5.6899277405917874E-2</v>
      </c>
    </row>
    <row r="718" spans="1:30" x14ac:dyDescent="0.25">
      <c r="A718" s="60">
        <v>42354</v>
      </c>
      <c r="B718">
        <f t="shared" si="89"/>
        <v>2015</v>
      </c>
      <c r="C718">
        <f t="shared" si="90"/>
        <v>12</v>
      </c>
      <c r="D718" s="57" t="s">
        <v>346</v>
      </c>
      <c r="E718" s="57">
        <v>2755</v>
      </c>
      <c r="F718" s="57" t="s">
        <v>346</v>
      </c>
      <c r="G718" s="57">
        <v>109</v>
      </c>
      <c r="H718" s="57">
        <v>4656</v>
      </c>
      <c r="I718" s="57">
        <v>3459</v>
      </c>
      <c r="J718" s="57">
        <v>3938</v>
      </c>
      <c r="K718" s="57" t="s">
        <v>346</v>
      </c>
      <c r="L718" s="57" t="s">
        <v>346</v>
      </c>
      <c r="M718" s="57">
        <v>1618</v>
      </c>
      <c r="N718" s="57">
        <v>35297</v>
      </c>
      <c r="O718" s="57">
        <v>1953</v>
      </c>
      <c r="P718" s="57" t="s">
        <v>346</v>
      </c>
      <c r="Q718" s="57" t="s">
        <v>346</v>
      </c>
      <c r="R718" s="57">
        <v>3938</v>
      </c>
      <c r="Y718" s="68">
        <f t="shared" si="91"/>
        <v>3501.5</v>
      </c>
      <c r="Z718" s="72">
        <f t="shared" si="88"/>
        <v>2.7498784681727973E-3</v>
      </c>
      <c r="AA718" s="71">
        <f t="shared" si="92"/>
        <v>1.8354605614812215E-3</v>
      </c>
      <c r="AB718" s="72">
        <f t="shared" si="93"/>
        <v>4.8328882079736096E-2</v>
      </c>
      <c r="AC718" s="68">
        <f t="shared" si="94"/>
        <v>72451.5</v>
      </c>
      <c r="AD718" s="72">
        <f t="shared" si="95"/>
        <v>5.6899277405917874E-2</v>
      </c>
    </row>
    <row r="719" spans="1:30" x14ac:dyDescent="0.25">
      <c r="A719" s="60">
        <v>42355</v>
      </c>
      <c r="B719">
        <f t="shared" si="89"/>
        <v>2015</v>
      </c>
      <c r="C719">
        <f t="shared" si="90"/>
        <v>12</v>
      </c>
      <c r="D719" s="57" t="s">
        <v>346</v>
      </c>
      <c r="E719" s="57">
        <v>1766</v>
      </c>
      <c r="F719" s="57" t="s">
        <v>346</v>
      </c>
      <c r="G719" s="57">
        <v>64</v>
      </c>
      <c r="H719" s="57">
        <v>2224</v>
      </c>
      <c r="I719" s="57">
        <v>1860</v>
      </c>
      <c r="J719" s="57">
        <v>1491</v>
      </c>
      <c r="K719" s="57" t="s">
        <v>346</v>
      </c>
      <c r="L719" s="57" t="s">
        <v>346</v>
      </c>
      <c r="M719" s="57">
        <v>820</v>
      </c>
      <c r="N719" s="57">
        <v>24449</v>
      </c>
      <c r="O719" s="57">
        <v>833</v>
      </c>
      <c r="P719" s="57" t="s">
        <v>346</v>
      </c>
      <c r="Q719" s="57" t="s">
        <v>346</v>
      </c>
      <c r="R719" s="57">
        <v>1491</v>
      </c>
      <c r="Y719" s="68">
        <f t="shared" si="91"/>
        <v>1602</v>
      </c>
      <c r="Z719" s="72">
        <f t="shared" si="88"/>
        <v>1.2581194648044614E-3</v>
      </c>
      <c r="AA719" s="71">
        <f t="shared" si="92"/>
        <v>1.8354605614812215E-3</v>
      </c>
      <c r="AB719" s="72">
        <f t="shared" si="93"/>
        <v>2.2111343450446162E-2</v>
      </c>
      <c r="AC719" s="68">
        <f t="shared" si="94"/>
        <v>72451.5</v>
      </c>
      <c r="AD719" s="72">
        <f t="shared" si="95"/>
        <v>5.6899277405917874E-2</v>
      </c>
    </row>
    <row r="720" spans="1:30" x14ac:dyDescent="0.25">
      <c r="A720" s="60">
        <v>42356</v>
      </c>
      <c r="B720">
        <f t="shared" si="89"/>
        <v>2015</v>
      </c>
      <c r="C720">
        <f t="shared" si="90"/>
        <v>12</v>
      </c>
      <c r="D720" s="57" t="s">
        <v>346</v>
      </c>
      <c r="E720" s="57">
        <v>2469</v>
      </c>
      <c r="F720" s="57" t="s">
        <v>346</v>
      </c>
      <c r="G720" s="57">
        <v>87</v>
      </c>
      <c r="H720" s="57">
        <v>3424</v>
      </c>
      <c r="I720" s="57">
        <v>2714</v>
      </c>
      <c r="J720" s="57">
        <v>2782</v>
      </c>
      <c r="K720" s="57" t="s">
        <v>346</v>
      </c>
      <c r="L720" s="57" t="s">
        <v>346</v>
      </c>
      <c r="M720" s="57">
        <v>1209</v>
      </c>
      <c r="N720" s="57">
        <v>39472</v>
      </c>
      <c r="O720" s="57">
        <v>1411</v>
      </c>
      <c r="P720" s="57" t="s">
        <v>346</v>
      </c>
      <c r="Q720" s="57" t="s">
        <v>346</v>
      </c>
      <c r="R720" s="57">
        <v>2782</v>
      </c>
      <c r="Y720" s="68">
        <f t="shared" si="91"/>
        <v>2582.75</v>
      </c>
      <c r="Z720" s="72">
        <f t="shared" si="88"/>
        <v>2.0283445990784787E-3</v>
      </c>
      <c r="AA720" s="71">
        <f t="shared" si="92"/>
        <v>1.8354605614812215E-3</v>
      </c>
      <c r="AB720" s="72">
        <f t="shared" si="93"/>
        <v>3.5647985203895019E-2</v>
      </c>
      <c r="AC720" s="68">
        <f t="shared" si="94"/>
        <v>72451.5</v>
      </c>
      <c r="AD720" s="72">
        <f t="shared" si="95"/>
        <v>5.6899277405917874E-2</v>
      </c>
    </row>
    <row r="721" spans="1:30" x14ac:dyDescent="0.25">
      <c r="A721" s="60">
        <v>42357</v>
      </c>
      <c r="B721">
        <f t="shared" si="89"/>
        <v>2015</v>
      </c>
      <c r="C721">
        <f t="shared" si="90"/>
        <v>12</v>
      </c>
      <c r="D721" s="57" t="s">
        <v>346</v>
      </c>
      <c r="E721" s="57">
        <v>1832</v>
      </c>
      <c r="F721" s="57" t="s">
        <v>346</v>
      </c>
      <c r="G721" s="57">
        <v>64</v>
      </c>
      <c r="H721" s="57">
        <v>2174</v>
      </c>
      <c r="I721" s="57">
        <v>1731</v>
      </c>
      <c r="J721" s="57">
        <v>1526</v>
      </c>
      <c r="K721" s="57" t="s">
        <v>346</v>
      </c>
      <c r="L721" s="57" t="s">
        <v>346</v>
      </c>
      <c r="M721" s="57">
        <v>864</v>
      </c>
      <c r="N721" s="57">
        <v>49509</v>
      </c>
      <c r="O721" s="57">
        <v>634</v>
      </c>
      <c r="P721" s="57" t="s">
        <v>346</v>
      </c>
      <c r="Q721" s="57" t="s">
        <v>346</v>
      </c>
      <c r="R721" s="57">
        <v>1526</v>
      </c>
      <c r="Y721" s="68">
        <f t="shared" si="91"/>
        <v>1516.25</v>
      </c>
      <c r="Z721" s="72">
        <f t="shared" si="88"/>
        <v>1.1907763036889916E-3</v>
      </c>
      <c r="AA721" s="71">
        <f t="shared" si="92"/>
        <v>1.8354605614812215E-3</v>
      </c>
      <c r="AB721" s="72">
        <f t="shared" si="93"/>
        <v>2.092779307536766E-2</v>
      </c>
      <c r="AC721" s="68">
        <f t="shared" si="94"/>
        <v>72451.5</v>
      </c>
      <c r="AD721" s="72">
        <f t="shared" si="95"/>
        <v>5.6899277405917874E-2</v>
      </c>
    </row>
    <row r="722" spans="1:30" x14ac:dyDescent="0.25">
      <c r="A722" s="60">
        <v>42358</v>
      </c>
      <c r="B722">
        <f t="shared" si="89"/>
        <v>2015</v>
      </c>
      <c r="C722">
        <f t="shared" si="90"/>
        <v>12</v>
      </c>
      <c r="D722" s="57" t="s">
        <v>346</v>
      </c>
      <c r="E722" s="57">
        <v>1873</v>
      </c>
      <c r="F722" s="57" t="s">
        <v>346</v>
      </c>
      <c r="G722" s="57">
        <v>68</v>
      </c>
      <c r="H722" s="57">
        <v>2093</v>
      </c>
      <c r="I722" s="57">
        <v>1590</v>
      </c>
      <c r="J722" s="57">
        <v>1509</v>
      </c>
      <c r="K722" s="57" t="s">
        <v>346</v>
      </c>
      <c r="L722" s="57" t="s">
        <v>346</v>
      </c>
      <c r="M722" s="57">
        <v>1037</v>
      </c>
      <c r="N722" s="57">
        <v>47485</v>
      </c>
      <c r="O722" s="57">
        <v>683</v>
      </c>
      <c r="P722" s="57" t="s">
        <v>346</v>
      </c>
      <c r="Q722" s="57" t="s">
        <v>346</v>
      </c>
      <c r="R722" s="57">
        <v>1509</v>
      </c>
      <c r="Y722" s="68">
        <f t="shared" si="91"/>
        <v>1468.75</v>
      </c>
      <c r="Z722" s="72">
        <f t="shared" si="88"/>
        <v>1.1534725118174487E-3</v>
      </c>
      <c r="AA722" s="71">
        <f t="shared" si="92"/>
        <v>1.8354605614812215E-3</v>
      </c>
      <c r="AB722" s="72">
        <f t="shared" si="93"/>
        <v>2.0272182080426217E-2</v>
      </c>
      <c r="AC722" s="68">
        <f t="shared" si="94"/>
        <v>72451.5</v>
      </c>
      <c r="AD722" s="72">
        <f t="shared" si="95"/>
        <v>5.6899277405917874E-2</v>
      </c>
    </row>
    <row r="723" spans="1:30" x14ac:dyDescent="0.25">
      <c r="A723" s="60">
        <v>42359</v>
      </c>
      <c r="B723">
        <f t="shared" si="89"/>
        <v>2015</v>
      </c>
      <c r="C723">
        <f t="shared" si="90"/>
        <v>12</v>
      </c>
      <c r="D723" s="57" t="s">
        <v>346</v>
      </c>
      <c r="E723" s="57">
        <v>2352</v>
      </c>
      <c r="F723" s="57" t="s">
        <v>346</v>
      </c>
      <c r="G723" s="57">
        <v>91</v>
      </c>
      <c r="H723" s="57">
        <v>3461</v>
      </c>
      <c r="I723" s="57">
        <v>2775</v>
      </c>
      <c r="J723" s="57">
        <v>2938</v>
      </c>
      <c r="K723" s="57" t="s">
        <v>346</v>
      </c>
      <c r="L723" s="57" t="s">
        <v>346</v>
      </c>
      <c r="M723" s="57">
        <v>1154</v>
      </c>
      <c r="N723" s="57">
        <v>44449</v>
      </c>
      <c r="O723" s="57">
        <v>1582</v>
      </c>
      <c r="P723" s="57" t="s">
        <v>346</v>
      </c>
      <c r="Q723" s="57" t="s">
        <v>346</v>
      </c>
      <c r="R723" s="57">
        <v>2938</v>
      </c>
      <c r="Y723" s="68">
        <f t="shared" si="91"/>
        <v>2689</v>
      </c>
      <c r="Z723" s="72">
        <f t="shared" si="88"/>
        <v>2.1117872914227197E-3</v>
      </c>
      <c r="AA723" s="71">
        <f t="shared" si="92"/>
        <v>1.8354605614812215E-3</v>
      </c>
      <c r="AB723" s="72">
        <f t="shared" si="93"/>
        <v>3.7114483482053512E-2</v>
      </c>
      <c r="AC723" s="68">
        <f t="shared" si="94"/>
        <v>72451.5</v>
      </c>
      <c r="AD723" s="72">
        <f t="shared" si="95"/>
        <v>5.6899277405917874E-2</v>
      </c>
    </row>
    <row r="724" spans="1:30" x14ac:dyDescent="0.25">
      <c r="A724" s="60">
        <v>42360</v>
      </c>
      <c r="B724">
        <f t="shared" si="89"/>
        <v>2015</v>
      </c>
      <c r="C724">
        <f t="shared" si="90"/>
        <v>12</v>
      </c>
      <c r="D724" s="57" t="s">
        <v>346</v>
      </c>
      <c r="E724" s="57">
        <v>1828</v>
      </c>
      <c r="F724" s="57" t="s">
        <v>346</v>
      </c>
      <c r="G724" s="57">
        <v>75</v>
      </c>
      <c r="H724" s="57">
        <v>2181</v>
      </c>
      <c r="I724" s="57">
        <v>2019</v>
      </c>
      <c r="J724" s="57">
        <v>1548</v>
      </c>
      <c r="K724" s="57" t="s">
        <v>346</v>
      </c>
      <c r="L724" s="57" t="s">
        <v>346</v>
      </c>
      <c r="M724" s="57">
        <v>792</v>
      </c>
      <c r="N724" s="57">
        <v>32599</v>
      </c>
      <c r="O724" s="57">
        <v>842</v>
      </c>
      <c r="P724" s="57" t="s">
        <v>346</v>
      </c>
      <c r="Q724" s="57" t="s">
        <v>346</v>
      </c>
      <c r="R724" s="57">
        <v>1548</v>
      </c>
      <c r="Y724" s="68">
        <f t="shared" si="91"/>
        <v>1647.5</v>
      </c>
      <c r="Z724" s="72">
        <f t="shared" si="88"/>
        <v>1.2938525707024658E-3</v>
      </c>
      <c r="AA724" s="71">
        <f t="shared" si="92"/>
        <v>1.8354605614812215E-3</v>
      </c>
      <c r="AB724" s="72">
        <f t="shared" si="93"/>
        <v>2.2739349771916384E-2</v>
      </c>
      <c r="AC724" s="68">
        <f t="shared" si="94"/>
        <v>72451.5</v>
      </c>
      <c r="AD724" s="72">
        <f t="shared" si="95"/>
        <v>5.6899277405917874E-2</v>
      </c>
    </row>
    <row r="725" spans="1:30" x14ac:dyDescent="0.25">
      <c r="A725" s="60">
        <v>42361</v>
      </c>
      <c r="B725">
        <f t="shared" si="89"/>
        <v>2015</v>
      </c>
      <c r="C725">
        <f t="shared" si="90"/>
        <v>12</v>
      </c>
      <c r="D725" s="57" t="s">
        <v>346</v>
      </c>
      <c r="E725" s="57">
        <v>1320</v>
      </c>
      <c r="F725" s="57" t="s">
        <v>346</v>
      </c>
      <c r="G725" s="57">
        <v>70</v>
      </c>
      <c r="H725" s="57">
        <v>1518</v>
      </c>
      <c r="I725" s="57">
        <v>1516</v>
      </c>
      <c r="J725" s="57">
        <v>1037</v>
      </c>
      <c r="K725" s="57" t="s">
        <v>346</v>
      </c>
      <c r="L725" s="57" t="s">
        <v>346</v>
      </c>
      <c r="M725" s="57">
        <v>561</v>
      </c>
      <c r="N725" s="57">
        <v>21370</v>
      </c>
      <c r="O725" s="57">
        <v>586</v>
      </c>
      <c r="P725" s="57" t="s">
        <v>346</v>
      </c>
      <c r="Q725" s="57" t="s">
        <v>346</v>
      </c>
      <c r="R725" s="57">
        <v>1037</v>
      </c>
      <c r="Y725" s="68">
        <f t="shared" si="91"/>
        <v>1164.25</v>
      </c>
      <c r="Z725" s="72">
        <f t="shared" si="88"/>
        <v>9.1433557234618862E-4</v>
      </c>
      <c r="AA725" s="71">
        <f t="shared" si="92"/>
        <v>1.8354605614812215E-3</v>
      </c>
      <c r="AB725" s="72">
        <f t="shared" si="93"/>
        <v>1.6069370544433172E-2</v>
      </c>
      <c r="AC725" s="68">
        <f t="shared" si="94"/>
        <v>72451.5</v>
      </c>
      <c r="AD725" s="72">
        <f t="shared" si="95"/>
        <v>5.6899277405917874E-2</v>
      </c>
    </row>
    <row r="726" spans="1:30" x14ac:dyDescent="0.25">
      <c r="A726" s="60">
        <v>42362</v>
      </c>
      <c r="B726">
        <f t="shared" si="89"/>
        <v>2015</v>
      </c>
      <c r="C726">
        <f t="shared" si="90"/>
        <v>12</v>
      </c>
      <c r="D726" s="57" t="s">
        <v>346</v>
      </c>
      <c r="E726" s="57">
        <v>1363</v>
      </c>
      <c r="F726" s="57" t="s">
        <v>346</v>
      </c>
      <c r="G726" s="57">
        <v>88</v>
      </c>
      <c r="H726" s="57">
        <v>1576</v>
      </c>
      <c r="I726" s="57">
        <v>1745</v>
      </c>
      <c r="J726" s="57">
        <v>1170</v>
      </c>
      <c r="K726" s="57" t="s">
        <v>346</v>
      </c>
      <c r="L726" s="57" t="s">
        <v>346</v>
      </c>
      <c r="M726" s="57">
        <v>596</v>
      </c>
      <c r="N726" s="57">
        <v>3181</v>
      </c>
      <c r="O726" s="57">
        <v>758</v>
      </c>
      <c r="P726" s="57" t="s">
        <v>346</v>
      </c>
      <c r="Q726" s="57" t="s">
        <v>346</v>
      </c>
      <c r="R726" s="57">
        <v>1170</v>
      </c>
      <c r="Y726" s="68">
        <f t="shared" si="91"/>
        <v>1312.25</v>
      </c>
      <c r="Z726" s="72">
        <f t="shared" si="88"/>
        <v>1.0305663343880491E-3</v>
      </c>
      <c r="AA726" s="71">
        <f t="shared" si="92"/>
        <v>1.8354605614812215E-3</v>
      </c>
      <c r="AB726" s="72">
        <f t="shared" si="93"/>
        <v>1.8112116381303354E-2</v>
      </c>
      <c r="AC726" s="68">
        <f t="shared" si="94"/>
        <v>72451.5</v>
      </c>
      <c r="AD726" s="72">
        <f t="shared" si="95"/>
        <v>5.6899277405917874E-2</v>
      </c>
    </row>
    <row r="727" spans="1:30" x14ac:dyDescent="0.25">
      <c r="A727" s="60">
        <v>42363</v>
      </c>
      <c r="B727">
        <f t="shared" si="89"/>
        <v>2015</v>
      </c>
      <c r="C727">
        <f t="shared" si="90"/>
        <v>12</v>
      </c>
      <c r="D727" s="57" t="s">
        <v>346</v>
      </c>
      <c r="E727" s="57">
        <v>784</v>
      </c>
      <c r="F727" s="57" t="s">
        <v>346</v>
      </c>
      <c r="G727" s="57">
        <v>79</v>
      </c>
      <c r="H727" s="57">
        <v>1072</v>
      </c>
      <c r="I727" s="57">
        <v>1177</v>
      </c>
      <c r="J727" s="57">
        <v>904</v>
      </c>
      <c r="K727" s="57" t="s">
        <v>346</v>
      </c>
      <c r="L727" s="57" t="s">
        <v>346</v>
      </c>
      <c r="M727" s="57">
        <v>550</v>
      </c>
      <c r="N727" s="57">
        <v>6379</v>
      </c>
      <c r="O727" s="57">
        <v>897</v>
      </c>
      <c r="P727" s="57" t="s">
        <v>346</v>
      </c>
      <c r="Q727" s="57" t="s">
        <v>346</v>
      </c>
      <c r="R727" s="57">
        <v>904</v>
      </c>
      <c r="Y727" s="68">
        <f t="shared" si="91"/>
        <v>1012.5</v>
      </c>
      <c r="Z727" s="72">
        <f t="shared" si="88"/>
        <v>7.9515977410394331E-4</v>
      </c>
      <c r="AA727" s="71">
        <f t="shared" si="92"/>
        <v>1.8354605614812215E-3</v>
      </c>
      <c r="AB727" s="72">
        <f t="shared" si="93"/>
        <v>1.3974865944804455E-2</v>
      </c>
      <c r="AC727" s="68">
        <f t="shared" si="94"/>
        <v>72451.5</v>
      </c>
      <c r="AD727" s="72">
        <f t="shared" si="95"/>
        <v>5.6899277405917874E-2</v>
      </c>
    </row>
    <row r="728" spans="1:30" x14ac:dyDescent="0.25">
      <c r="A728" s="60">
        <v>42364</v>
      </c>
      <c r="B728">
        <f t="shared" si="89"/>
        <v>2015</v>
      </c>
      <c r="C728">
        <f t="shared" si="90"/>
        <v>12</v>
      </c>
      <c r="D728" s="57" t="s">
        <v>346</v>
      </c>
      <c r="E728" s="57">
        <v>1030</v>
      </c>
      <c r="F728" s="57" t="s">
        <v>346</v>
      </c>
      <c r="G728" s="57">
        <v>72</v>
      </c>
      <c r="H728" s="57">
        <v>1613</v>
      </c>
      <c r="I728" s="57">
        <v>1511</v>
      </c>
      <c r="J728" s="57">
        <v>1097</v>
      </c>
      <c r="K728" s="57" t="s">
        <v>346</v>
      </c>
      <c r="L728" s="57" t="s">
        <v>346</v>
      </c>
      <c r="M728" s="57">
        <v>645</v>
      </c>
      <c r="N728" s="57">
        <v>16177</v>
      </c>
      <c r="O728" s="57">
        <v>761</v>
      </c>
      <c r="P728" s="57" t="s">
        <v>346</v>
      </c>
      <c r="Q728" s="57" t="s">
        <v>346</v>
      </c>
      <c r="R728" s="57">
        <v>1097</v>
      </c>
      <c r="Y728" s="68">
        <f t="shared" si="91"/>
        <v>1245.5</v>
      </c>
      <c r="Z728" s="72">
        <f t="shared" si="88"/>
        <v>9.7814469002119645E-4</v>
      </c>
      <c r="AA728" s="71">
        <f t="shared" si="92"/>
        <v>1.8354605614812215E-3</v>
      </c>
      <c r="AB728" s="72">
        <f t="shared" si="93"/>
        <v>1.719081040420143E-2</v>
      </c>
      <c r="AC728" s="68">
        <f t="shared" si="94"/>
        <v>72451.5</v>
      </c>
      <c r="AD728" s="72">
        <f t="shared" si="95"/>
        <v>5.6899277405917874E-2</v>
      </c>
    </row>
    <row r="729" spans="1:30" x14ac:dyDescent="0.25">
      <c r="A729" s="60">
        <v>42365</v>
      </c>
      <c r="B729">
        <f t="shared" si="89"/>
        <v>2015</v>
      </c>
      <c r="C729">
        <f t="shared" si="90"/>
        <v>12</v>
      </c>
      <c r="D729" s="57" t="s">
        <v>346</v>
      </c>
      <c r="E729" s="57">
        <v>1272</v>
      </c>
      <c r="F729" s="57" t="s">
        <v>346</v>
      </c>
      <c r="G729" s="57">
        <v>82</v>
      </c>
      <c r="H729" s="57">
        <v>1330</v>
      </c>
      <c r="I729" s="57">
        <v>1273</v>
      </c>
      <c r="J729" s="57">
        <v>1030</v>
      </c>
      <c r="K729" s="57" t="s">
        <v>346</v>
      </c>
      <c r="L729" s="57" t="s">
        <v>346</v>
      </c>
      <c r="M729" s="57">
        <v>648</v>
      </c>
      <c r="N729" s="57">
        <v>10023</v>
      </c>
      <c r="O729" s="57">
        <v>706</v>
      </c>
      <c r="P729" s="57" t="s">
        <v>346</v>
      </c>
      <c r="Q729" s="57" t="s">
        <v>346</v>
      </c>
      <c r="R729" s="57">
        <v>1030</v>
      </c>
      <c r="Y729" s="68">
        <f t="shared" si="91"/>
        <v>1084.75</v>
      </c>
      <c r="Z729" s="72">
        <f t="shared" si="88"/>
        <v>8.5190080489802719E-4</v>
      </c>
      <c r="AA729" s="71">
        <f t="shared" si="92"/>
        <v>1.8354605614812215E-3</v>
      </c>
      <c r="AB729" s="72">
        <f t="shared" si="93"/>
        <v>1.4972084773952231E-2</v>
      </c>
      <c r="AC729" s="68">
        <f t="shared" si="94"/>
        <v>72451.5</v>
      </c>
      <c r="AD729" s="72">
        <f t="shared" si="95"/>
        <v>5.6899277405917874E-2</v>
      </c>
    </row>
    <row r="730" spans="1:30" x14ac:dyDescent="0.25">
      <c r="A730" s="60">
        <v>42366</v>
      </c>
      <c r="B730">
        <f t="shared" si="89"/>
        <v>2015</v>
      </c>
      <c r="C730">
        <f t="shared" si="90"/>
        <v>12</v>
      </c>
      <c r="D730" s="57" t="s">
        <v>346</v>
      </c>
      <c r="E730" s="57">
        <v>1660</v>
      </c>
      <c r="F730" s="57" t="s">
        <v>346</v>
      </c>
      <c r="G730" s="57">
        <v>71</v>
      </c>
      <c r="H730" s="57">
        <v>2196</v>
      </c>
      <c r="I730" s="57">
        <v>2165</v>
      </c>
      <c r="J730" s="57">
        <v>1613</v>
      </c>
      <c r="K730" s="57" t="s">
        <v>346</v>
      </c>
      <c r="L730" s="57" t="s">
        <v>346</v>
      </c>
      <c r="M730" s="57">
        <v>793</v>
      </c>
      <c r="N730" s="57">
        <v>33152</v>
      </c>
      <c r="O730" s="57">
        <v>1198</v>
      </c>
      <c r="P730" s="57" t="s">
        <v>346</v>
      </c>
      <c r="Q730" s="57" t="s">
        <v>346</v>
      </c>
      <c r="R730" s="57">
        <v>1613</v>
      </c>
      <c r="Y730" s="68">
        <f t="shared" si="91"/>
        <v>1793</v>
      </c>
      <c r="Z730" s="72">
        <f t="shared" si="88"/>
        <v>1.4081199752774029E-3</v>
      </c>
      <c r="AA730" s="71">
        <f t="shared" si="92"/>
        <v>1.8354605614812215E-3</v>
      </c>
      <c r="AB730" s="72">
        <f t="shared" si="93"/>
        <v>2.4747589766947544E-2</v>
      </c>
      <c r="AC730" s="68">
        <f t="shared" si="94"/>
        <v>72451.5</v>
      </c>
      <c r="AD730" s="72">
        <f t="shared" si="95"/>
        <v>5.6899277405917874E-2</v>
      </c>
    </row>
    <row r="731" spans="1:30" x14ac:dyDescent="0.25">
      <c r="A731" s="60">
        <v>42367</v>
      </c>
      <c r="B731">
        <f t="shared" si="89"/>
        <v>2015</v>
      </c>
      <c r="C731">
        <f t="shared" si="90"/>
        <v>12</v>
      </c>
      <c r="D731" s="57" t="s">
        <v>346</v>
      </c>
      <c r="E731" s="57">
        <v>1337</v>
      </c>
      <c r="F731" s="57" t="s">
        <v>346</v>
      </c>
      <c r="G731" s="57">
        <v>58</v>
      </c>
      <c r="H731" s="57">
        <v>1296</v>
      </c>
      <c r="I731" s="57">
        <v>1242</v>
      </c>
      <c r="J731" s="57">
        <v>807</v>
      </c>
      <c r="K731" s="57" t="s">
        <v>346</v>
      </c>
      <c r="L731" s="57" t="s">
        <v>346</v>
      </c>
      <c r="M731" s="57">
        <v>461</v>
      </c>
      <c r="N731" s="57">
        <v>26433</v>
      </c>
      <c r="O731" s="57">
        <v>413</v>
      </c>
      <c r="P731" s="57" t="s">
        <v>346</v>
      </c>
      <c r="Q731" s="57" t="s">
        <v>346</v>
      </c>
      <c r="R731" s="57">
        <v>807</v>
      </c>
      <c r="Y731" s="68">
        <f t="shared" si="91"/>
        <v>939.5</v>
      </c>
      <c r="Z731" s="72">
        <f t="shared" si="88"/>
        <v>7.3782973606978245E-4</v>
      </c>
      <c r="AA731" s="71">
        <f t="shared" si="92"/>
        <v>1.8354605614812215E-3</v>
      </c>
      <c r="AB731" s="72">
        <f t="shared" si="93"/>
        <v>1.2967295363104973E-2</v>
      </c>
      <c r="AC731" s="68">
        <f t="shared" si="94"/>
        <v>72451.5</v>
      </c>
      <c r="AD731" s="72">
        <f t="shared" si="95"/>
        <v>5.6899277405917874E-2</v>
      </c>
    </row>
    <row r="732" spans="1:30" x14ac:dyDescent="0.25">
      <c r="A732" s="60">
        <v>42368</v>
      </c>
      <c r="B732">
        <f t="shared" si="89"/>
        <v>2015</v>
      </c>
      <c r="C732">
        <f t="shared" si="90"/>
        <v>12</v>
      </c>
      <c r="D732" s="57" t="s">
        <v>346</v>
      </c>
      <c r="E732" s="57">
        <v>1876</v>
      </c>
      <c r="F732" s="57" t="s">
        <v>346</v>
      </c>
      <c r="G732" s="57">
        <v>95</v>
      </c>
      <c r="H732" s="57">
        <v>2421</v>
      </c>
      <c r="I732" s="57">
        <v>2096</v>
      </c>
      <c r="J732" s="57">
        <v>1853</v>
      </c>
      <c r="K732" s="57" t="s">
        <v>346</v>
      </c>
      <c r="L732" s="57" t="s">
        <v>346</v>
      </c>
      <c r="M732" s="57">
        <v>893</v>
      </c>
      <c r="N732" s="57">
        <v>19159</v>
      </c>
      <c r="O732" s="57">
        <v>1232</v>
      </c>
      <c r="P732" s="57" t="s">
        <v>346</v>
      </c>
      <c r="Q732" s="57" t="s">
        <v>346</v>
      </c>
      <c r="R732" s="57">
        <v>1853</v>
      </c>
      <c r="Y732" s="68">
        <f t="shared" si="91"/>
        <v>1900.5</v>
      </c>
      <c r="Z732" s="72">
        <f t="shared" si="88"/>
        <v>1.4925443463551053E-3</v>
      </c>
      <c r="AA732" s="71">
        <f t="shared" si="92"/>
        <v>1.8354605614812215E-3</v>
      </c>
      <c r="AB732" s="72">
        <f t="shared" si="93"/>
        <v>2.6231340966025547E-2</v>
      </c>
      <c r="AC732" s="68">
        <f t="shared" si="94"/>
        <v>72451.5</v>
      </c>
      <c r="AD732" s="72">
        <f t="shared" si="95"/>
        <v>5.6899277405917874E-2</v>
      </c>
    </row>
    <row r="733" spans="1:30" x14ac:dyDescent="0.25">
      <c r="A733" s="60">
        <v>42369</v>
      </c>
      <c r="B733">
        <f t="shared" si="89"/>
        <v>2015</v>
      </c>
      <c r="C733">
        <f t="shared" si="90"/>
        <v>12</v>
      </c>
      <c r="D733" s="57" t="s">
        <v>346</v>
      </c>
      <c r="E733" s="57">
        <v>1676</v>
      </c>
      <c r="F733" s="57" t="s">
        <v>346</v>
      </c>
      <c r="G733" s="57">
        <v>87</v>
      </c>
      <c r="H733" s="57">
        <v>2416</v>
      </c>
      <c r="I733" s="57">
        <v>1962</v>
      </c>
      <c r="J733" s="57">
        <v>1690</v>
      </c>
      <c r="K733" s="57" t="s">
        <v>346</v>
      </c>
      <c r="L733" s="57" t="s">
        <v>346</v>
      </c>
      <c r="M733" s="57">
        <v>991</v>
      </c>
      <c r="N733" s="57">
        <v>13688</v>
      </c>
      <c r="O733" s="57">
        <v>990</v>
      </c>
      <c r="P733" s="57" t="s">
        <v>346</v>
      </c>
      <c r="Q733" s="57" t="s">
        <v>346</v>
      </c>
      <c r="R733" s="57">
        <v>1690</v>
      </c>
      <c r="Y733" s="68">
        <f t="shared" si="91"/>
        <v>1764.5</v>
      </c>
      <c r="Z733" s="72">
        <f t="shared" si="88"/>
        <v>1.3857377001544769E-3</v>
      </c>
      <c r="AA733" s="71">
        <f t="shared" si="92"/>
        <v>1.8354605614812215E-3</v>
      </c>
      <c r="AB733" s="72">
        <f t="shared" si="93"/>
        <v>2.4354223169982678E-2</v>
      </c>
      <c r="AC733" s="68">
        <f t="shared" si="94"/>
        <v>72451.5</v>
      </c>
      <c r="AD733" s="72">
        <f t="shared" si="95"/>
        <v>5.6899277405917874E-2</v>
      </c>
    </row>
    <row r="734" spans="1:30" x14ac:dyDescent="0.25">
      <c r="A734" s="60">
        <v>42370</v>
      </c>
      <c r="B734">
        <f t="shared" si="89"/>
        <v>2016</v>
      </c>
      <c r="C734">
        <f t="shared" si="90"/>
        <v>1</v>
      </c>
      <c r="D734" s="57" t="s">
        <v>346</v>
      </c>
      <c r="E734" s="57">
        <v>1343</v>
      </c>
      <c r="F734" s="57" t="s">
        <v>346</v>
      </c>
      <c r="G734" s="57">
        <v>66</v>
      </c>
      <c r="H734" s="57">
        <v>1269</v>
      </c>
      <c r="I734" s="57">
        <v>1198</v>
      </c>
      <c r="J734" s="57">
        <v>880</v>
      </c>
      <c r="K734" s="57" t="s">
        <v>346</v>
      </c>
      <c r="L734" s="57" t="s">
        <v>346</v>
      </c>
      <c r="M734" s="57">
        <v>593</v>
      </c>
      <c r="N734" s="57">
        <v>22088</v>
      </c>
      <c r="O734" s="57">
        <v>604</v>
      </c>
      <c r="P734" s="57" t="s">
        <v>346</v>
      </c>
      <c r="Q734" s="57" t="s">
        <v>346</v>
      </c>
      <c r="R734" s="57">
        <v>880</v>
      </c>
      <c r="Y734" s="68">
        <f t="shared" si="91"/>
        <v>987.75</v>
      </c>
      <c r="Z734" s="72">
        <f t="shared" si="88"/>
        <v>7.4694741252009391E-4</v>
      </c>
      <c r="AA734" s="71">
        <f t="shared" si="92"/>
        <v>1.0902550083137779E-3</v>
      </c>
      <c r="AB734" s="72">
        <f t="shared" si="93"/>
        <v>2.2100405537687037E-2</v>
      </c>
      <c r="AC734" s="68">
        <f t="shared" si="94"/>
        <v>44693.75</v>
      </c>
      <c r="AD734" s="72">
        <f t="shared" si="95"/>
        <v>3.3797905257727107E-2</v>
      </c>
    </row>
    <row r="735" spans="1:30" x14ac:dyDescent="0.25">
      <c r="A735" s="60">
        <v>42371</v>
      </c>
      <c r="B735">
        <f t="shared" si="89"/>
        <v>2016</v>
      </c>
      <c r="C735">
        <f t="shared" si="90"/>
        <v>1</v>
      </c>
      <c r="D735" s="57" t="s">
        <v>346</v>
      </c>
      <c r="E735" s="57">
        <v>1369</v>
      </c>
      <c r="F735" s="57" t="s">
        <v>346</v>
      </c>
      <c r="G735" s="57">
        <v>67</v>
      </c>
      <c r="H735" s="57">
        <v>1588</v>
      </c>
      <c r="I735" s="57">
        <v>1524</v>
      </c>
      <c r="J735" s="57">
        <v>1261</v>
      </c>
      <c r="K735" s="57" t="s">
        <v>346</v>
      </c>
      <c r="L735" s="57" t="s">
        <v>346</v>
      </c>
      <c r="M735" s="57">
        <v>795</v>
      </c>
      <c r="N735" s="57">
        <v>16801</v>
      </c>
      <c r="O735" s="57">
        <v>718</v>
      </c>
      <c r="P735" s="57" t="s">
        <v>346</v>
      </c>
      <c r="Q735" s="57" t="s">
        <v>346</v>
      </c>
      <c r="R735" s="57">
        <v>1261</v>
      </c>
      <c r="Y735" s="68">
        <f t="shared" si="91"/>
        <v>1272.75</v>
      </c>
      <c r="Z735" s="72">
        <f t="shared" si="88"/>
        <v>9.6246754673242176E-4</v>
      </c>
      <c r="AA735" s="71">
        <f t="shared" si="92"/>
        <v>1.0902550083137779E-3</v>
      </c>
      <c r="AB735" s="72">
        <f t="shared" si="93"/>
        <v>2.8477136064886031E-2</v>
      </c>
      <c r="AC735" s="68">
        <f t="shared" si="94"/>
        <v>44693.75</v>
      </c>
      <c r="AD735" s="72">
        <f t="shared" si="95"/>
        <v>3.3797905257727107E-2</v>
      </c>
    </row>
    <row r="736" spans="1:30" x14ac:dyDescent="0.25">
      <c r="A736" s="60">
        <v>42372</v>
      </c>
      <c r="B736">
        <f t="shared" si="89"/>
        <v>2016</v>
      </c>
      <c r="C736">
        <f t="shared" si="90"/>
        <v>1</v>
      </c>
      <c r="D736" s="57" t="s">
        <v>346</v>
      </c>
      <c r="E736" s="57">
        <v>1663</v>
      </c>
      <c r="F736" s="57" t="s">
        <v>346</v>
      </c>
      <c r="G736" s="57">
        <v>80</v>
      </c>
      <c r="H736" s="57">
        <v>1849</v>
      </c>
      <c r="I736" s="57">
        <v>1573</v>
      </c>
      <c r="J736" s="57">
        <v>1270</v>
      </c>
      <c r="K736" s="57" t="s">
        <v>346</v>
      </c>
      <c r="L736" s="57" t="s">
        <v>346</v>
      </c>
      <c r="M736" s="57">
        <v>945</v>
      </c>
      <c r="N736" s="57">
        <v>3092</v>
      </c>
      <c r="O736" s="57">
        <v>701</v>
      </c>
      <c r="P736" s="57" t="s">
        <v>346</v>
      </c>
      <c r="Q736" s="57" t="s">
        <v>346</v>
      </c>
      <c r="R736" s="57">
        <v>1270</v>
      </c>
      <c r="Y736" s="68">
        <f t="shared" si="91"/>
        <v>1348.25</v>
      </c>
      <c r="Z736" s="72">
        <f t="shared" si="88"/>
        <v>1.0195614770237577E-3</v>
      </c>
      <c r="AA736" s="71">
        <f t="shared" si="92"/>
        <v>1.0902550083137779E-3</v>
      </c>
      <c r="AB736" s="72">
        <f t="shared" si="93"/>
        <v>3.0166410292266816E-2</v>
      </c>
      <c r="AC736" s="68">
        <f t="shared" si="94"/>
        <v>44693.75</v>
      </c>
      <c r="AD736" s="72">
        <f t="shared" si="95"/>
        <v>3.3797905257727107E-2</v>
      </c>
    </row>
    <row r="737" spans="1:30" x14ac:dyDescent="0.25">
      <c r="A737" s="60">
        <v>42373</v>
      </c>
      <c r="B737">
        <f t="shared" si="89"/>
        <v>2016</v>
      </c>
      <c r="C737">
        <f t="shared" si="90"/>
        <v>1</v>
      </c>
      <c r="D737" s="57" t="s">
        <v>346</v>
      </c>
      <c r="E737" s="57">
        <v>1691</v>
      </c>
      <c r="F737" s="57" t="s">
        <v>346</v>
      </c>
      <c r="G737" s="57">
        <v>57</v>
      </c>
      <c r="H737" s="57">
        <v>2308</v>
      </c>
      <c r="I737" s="57">
        <v>1931</v>
      </c>
      <c r="J737" s="57">
        <v>1906</v>
      </c>
      <c r="K737" s="57" t="s">
        <v>346</v>
      </c>
      <c r="L737" s="57" t="s">
        <v>346</v>
      </c>
      <c r="M737" s="57">
        <v>745</v>
      </c>
      <c r="N737" s="57">
        <v>29152</v>
      </c>
      <c r="O737" s="57">
        <v>1063</v>
      </c>
      <c r="P737" s="57" t="s">
        <v>346</v>
      </c>
      <c r="Q737" s="57" t="s">
        <v>346</v>
      </c>
      <c r="R737" s="57">
        <v>1906</v>
      </c>
      <c r="Y737" s="68">
        <f t="shared" si="91"/>
        <v>1802</v>
      </c>
      <c r="Z737" s="72">
        <f t="shared" si="88"/>
        <v>1.3626922170197006E-3</v>
      </c>
      <c r="AA737" s="71">
        <f t="shared" si="92"/>
        <v>1.0902550083137779E-3</v>
      </c>
      <c r="AB737" s="72">
        <f t="shared" si="93"/>
        <v>4.0318836526359952E-2</v>
      </c>
      <c r="AC737" s="68">
        <f t="shared" si="94"/>
        <v>44693.75</v>
      </c>
      <c r="AD737" s="72">
        <f t="shared" si="95"/>
        <v>3.3797905257727107E-2</v>
      </c>
    </row>
    <row r="738" spans="1:30" x14ac:dyDescent="0.25">
      <c r="A738" s="60">
        <v>42374</v>
      </c>
      <c r="B738">
        <f t="shared" si="89"/>
        <v>2016</v>
      </c>
      <c r="C738">
        <f t="shared" si="90"/>
        <v>1</v>
      </c>
      <c r="D738" s="57" t="s">
        <v>346</v>
      </c>
      <c r="E738" s="57">
        <v>1467</v>
      </c>
      <c r="F738" s="57" t="s">
        <v>346</v>
      </c>
      <c r="G738" s="57">
        <v>59</v>
      </c>
      <c r="H738" s="57">
        <v>1814</v>
      </c>
      <c r="I738" s="57">
        <v>1572</v>
      </c>
      <c r="J738" s="57">
        <v>1498</v>
      </c>
      <c r="K738" s="57" t="s">
        <v>346</v>
      </c>
      <c r="L738" s="57" t="s">
        <v>346</v>
      </c>
      <c r="M738" s="57">
        <v>612</v>
      </c>
      <c r="N738" s="57">
        <v>48369</v>
      </c>
      <c r="O738" s="57">
        <v>752</v>
      </c>
      <c r="P738" s="57" t="s">
        <v>346</v>
      </c>
      <c r="Q738" s="57" t="s">
        <v>346</v>
      </c>
      <c r="R738" s="57">
        <v>1498</v>
      </c>
      <c r="Y738" s="68">
        <f t="shared" si="91"/>
        <v>1409</v>
      </c>
      <c r="Z738" s="72">
        <f t="shared" si="88"/>
        <v>1.0655012951058592E-3</v>
      </c>
      <c r="AA738" s="71">
        <f t="shared" si="92"/>
        <v>1.0902550083137779E-3</v>
      </c>
      <c r="AB738" s="72">
        <f t="shared" si="93"/>
        <v>3.1525660746748708E-2</v>
      </c>
      <c r="AC738" s="68">
        <f t="shared" si="94"/>
        <v>44693.75</v>
      </c>
      <c r="AD738" s="72">
        <f t="shared" si="95"/>
        <v>3.3797905257727107E-2</v>
      </c>
    </row>
    <row r="739" spans="1:30" x14ac:dyDescent="0.25">
      <c r="A739" s="60">
        <v>42375</v>
      </c>
      <c r="B739">
        <f t="shared" si="89"/>
        <v>2016</v>
      </c>
      <c r="C739">
        <f t="shared" si="90"/>
        <v>1</v>
      </c>
      <c r="D739" s="57" t="s">
        <v>346</v>
      </c>
      <c r="E739" s="57">
        <v>1985</v>
      </c>
      <c r="F739" s="57" t="s">
        <v>346</v>
      </c>
      <c r="G739" s="57">
        <v>84</v>
      </c>
      <c r="H739" s="57">
        <v>2714</v>
      </c>
      <c r="I739" s="57">
        <v>2226</v>
      </c>
      <c r="J739" s="57">
        <v>2256</v>
      </c>
      <c r="K739" s="57" t="s">
        <v>346</v>
      </c>
      <c r="L739" s="57" t="s">
        <v>346</v>
      </c>
      <c r="M739" s="57">
        <v>955</v>
      </c>
      <c r="N739" s="57">
        <v>47711</v>
      </c>
      <c r="O739" s="57">
        <v>1188</v>
      </c>
      <c r="P739" s="57" t="s">
        <v>346</v>
      </c>
      <c r="Q739" s="57" t="s">
        <v>346</v>
      </c>
      <c r="R739" s="57">
        <v>2256</v>
      </c>
      <c r="Y739" s="68">
        <f t="shared" si="91"/>
        <v>2096</v>
      </c>
      <c r="Z739" s="72">
        <f t="shared" si="88"/>
        <v>1.5850182502071546E-3</v>
      </c>
      <c r="AA739" s="71">
        <f t="shared" si="92"/>
        <v>1.0902550083137779E-3</v>
      </c>
      <c r="AB739" s="72">
        <f t="shared" si="93"/>
        <v>4.6896937491259963E-2</v>
      </c>
      <c r="AC739" s="68">
        <f t="shared" si="94"/>
        <v>44693.75</v>
      </c>
      <c r="AD739" s="72">
        <f t="shared" si="95"/>
        <v>3.3797905257727107E-2</v>
      </c>
    </row>
    <row r="740" spans="1:30" x14ac:dyDescent="0.25">
      <c r="A740" s="60">
        <v>42376</v>
      </c>
      <c r="B740">
        <f t="shared" si="89"/>
        <v>2016</v>
      </c>
      <c r="C740">
        <f t="shared" si="90"/>
        <v>1</v>
      </c>
      <c r="D740" s="57" t="s">
        <v>346</v>
      </c>
      <c r="E740" s="57">
        <v>2193</v>
      </c>
      <c r="F740" s="57" t="s">
        <v>346</v>
      </c>
      <c r="G740" s="57">
        <v>83</v>
      </c>
      <c r="H740" s="57">
        <v>3311</v>
      </c>
      <c r="I740" s="57">
        <v>2654</v>
      </c>
      <c r="J740" s="57">
        <v>2779</v>
      </c>
      <c r="K740" s="57" t="s">
        <v>346</v>
      </c>
      <c r="L740" s="57" t="s">
        <v>346</v>
      </c>
      <c r="M740" s="57">
        <v>1159</v>
      </c>
      <c r="N740" s="57">
        <v>44102</v>
      </c>
      <c r="O740" s="57">
        <v>1475</v>
      </c>
      <c r="P740" s="57" t="s">
        <v>346</v>
      </c>
      <c r="Q740" s="57" t="s">
        <v>346</v>
      </c>
      <c r="R740" s="57">
        <v>2779</v>
      </c>
      <c r="Y740" s="68">
        <f t="shared" si="91"/>
        <v>2554.75</v>
      </c>
      <c r="Z740" s="72">
        <f t="shared" si="88"/>
        <v>1.9319300451892786E-3</v>
      </c>
      <c r="AA740" s="71">
        <f t="shared" si="92"/>
        <v>1.0902550083137779E-3</v>
      </c>
      <c r="AB740" s="72">
        <f t="shared" si="93"/>
        <v>5.7161236190742551E-2</v>
      </c>
      <c r="AC740" s="68">
        <f t="shared" si="94"/>
        <v>44693.75</v>
      </c>
      <c r="AD740" s="72">
        <f t="shared" si="95"/>
        <v>3.3797905257727107E-2</v>
      </c>
    </row>
    <row r="741" spans="1:30" x14ac:dyDescent="0.25">
      <c r="A741" s="60">
        <v>42377</v>
      </c>
      <c r="B741">
        <f t="shared" si="89"/>
        <v>2016</v>
      </c>
      <c r="C741">
        <f t="shared" si="90"/>
        <v>1</v>
      </c>
      <c r="D741" s="57" t="s">
        <v>346</v>
      </c>
      <c r="E741" s="57">
        <v>2199</v>
      </c>
      <c r="F741" s="57" t="s">
        <v>346</v>
      </c>
      <c r="G741" s="57">
        <v>121</v>
      </c>
      <c r="H741" s="57">
        <v>3384</v>
      </c>
      <c r="I741" s="57">
        <v>2674</v>
      </c>
      <c r="J741" s="57">
        <v>2722</v>
      </c>
      <c r="K741" s="57" t="s">
        <v>346</v>
      </c>
      <c r="L741" s="57" t="s">
        <v>346</v>
      </c>
      <c r="M741" s="57">
        <v>1199</v>
      </c>
      <c r="N741" s="57">
        <v>40551</v>
      </c>
      <c r="O741" s="57">
        <v>1386</v>
      </c>
      <c r="P741" s="57" t="s">
        <v>346</v>
      </c>
      <c r="Q741" s="57" t="s">
        <v>346</v>
      </c>
      <c r="R741" s="57">
        <v>2722</v>
      </c>
      <c r="Y741" s="68">
        <f t="shared" si="91"/>
        <v>2541.5</v>
      </c>
      <c r="Z741" s="72">
        <f t="shared" si="88"/>
        <v>1.9219102494758985E-3</v>
      </c>
      <c r="AA741" s="71">
        <f t="shared" si="92"/>
        <v>1.0902550083137779E-3</v>
      </c>
      <c r="AB741" s="72">
        <f t="shared" si="93"/>
        <v>5.6864774157460496E-2</v>
      </c>
      <c r="AC741" s="68">
        <f t="shared" si="94"/>
        <v>44693.75</v>
      </c>
      <c r="AD741" s="72">
        <f t="shared" si="95"/>
        <v>3.3797905257727107E-2</v>
      </c>
    </row>
    <row r="742" spans="1:30" x14ac:dyDescent="0.25">
      <c r="A742" s="60">
        <v>42378</v>
      </c>
      <c r="B742">
        <f t="shared" si="89"/>
        <v>2016</v>
      </c>
      <c r="C742">
        <f t="shared" si="90"/>
        <v>1</v>
      </c>
      <c r="D742" s="57" t="s">
        <v>346</v>
      </c>
      <c r="E742" s="57">
        <v>1836</v>
      </c>
      <c r="F742" s="57" t="s">
        <v>346</v>
      </c>
      <c r="G742" s="57">
        <v>73</v>
      </c>
      <c r="H742" s="57">
        <v>2563</v>
      </c>
      <c r="I742" s="57">
        <v>1880</v>
      </c>
      <c r="J742" s="57">
        <v>1786</v>
      </c>
      <c r="K742" s="57" t="s">
        <v>346</v>
      </c>
      <c r="L742" s="57" t="s">
        <v>346</v>
      </c>
      <c r="M742" s="57">
        <v>1041</v>
      </c>
      <c r="N742" s="57">
        <v>27965</v>
      </c>
      <c r="O742" s="57">
        <v>864</v>
      </c>
      <c r="P742" s="57" t="s">
        <v>346</v>
      </c>
      <c r="Q742" s="57" t="s">
        <v>346</v>
      </c>
      <c r="R742" s="57">
        <v>1786</v>
      </c>
      <c r="Y742" s="68">
        <f t="shared" si="91"/>
        <v>1773.25</v>
      </c>
      <c r="Z742" s="72">
        <f t="shared" si="88"/>
        <v>1.3409511508491589E-3</v>
      </c>
      <c r="AA742" s="71">
        <f t="shared" si="92"/>
        <v>1.0902550083137779E-3</v>
      </c>
      <c r="AB742" s="72">
        <f t="shared" si="93"/>
        <v>3.967556985037058E-2</v>
      </c>
      <c r="AC742" s="68">
        <f t="shared" si="94"/>
        <v>44693.75</v>
      </c>
      <c r="AD742" s="72">
        <f t="shared" si="95"/>
        <v>3.3797905257727107E-2</v>
      </c>
    </row>
    <row r="743" spans="1:30" x14ac:dyDescent="0.25">
      <c r="A743" s="60">
        <v>42379</v>
      </c>
      <c r="B743">
        <f t="shared" si="89"/>
        <v>2016</v>
      </c>
      <c r="C743">
        <f t="shared" si="90"/>
        <v>1</v>
      </c>
      <c r="D743" s="57" t="s">
        <v>346</v>
      </c>
      <c r="E743" s="57">
        <v>1583</v>
      </c>
      <c r="F743" s="57" t="s">
        <v>346</v>
      </c>
      <c r="G743" s="57">
        <v>53</v>
      </c>
      <c r="H743" s="57">
        <v>1470</v>
      </c>
      <c r="I743" s="57">
        <v>887</v>
      </c>
      <c r="J743" s="57">
        <v>818</v>
      </c>
      <c r="K743" s="57" t="s">
        <v>346</v>
      </c>
      <c r="L743" s="57" t="s">
        <v>346</v>
      </c>
      <c r="M743" s="57">
        <v>686</v>
      </c>
      <c r="N743" s="57">
        <v>23571</v>
      </c>
      <c r="O743" s="57">
        <v>308</v>
      </c>
      <c r="P743" s="57" t="s">
        <v>346</v>
      </c>
      <c r="Q743" s="57" t="s">
        <v>346</v>
      </c>
      <c r="R743" s="57">
        <v>818</v>
      </c>
      <c r="Y743" s="68">
        <f t="shared" si="91"/>
        <v>870.75</v>
      </c>
      <c r="Z743" s="72">
        <f t="shared" si="88"/>
        <v>6.5847072584345411E-4</v>
      </c>
      <c r="AA743" s="71">
        <f t="shared" si="92"/>
        <v>1.0902550083137779E-3</v>
      </c>
      <c r="AB743" s="72">
        <f t="shared" si="93"/>
        <v>1.9482589847573766E-2</v>
      </c>
      <c r="AC743" s="68">
        <f t="shared" si="94"/>
        <v>44693.75</v>
      </c>
      <c r="AD743" s="72">
        <f t="shared" si="95"/>
        <v>3.3797905257727107E-2</v>
      </c>
    </row>
    <row r="744" spans="1:30" x14ac:dyDescent="0.25">
      <c r="A744" s="60">
        <v>42380</v>
      </c>
      <c r="B744">
        <f t="shared" si="89"/>
        <v>2016</v>
      </c>
      <c r="C744">
        <f t="shared" si="90"/>
        <v>1</v>
      </c>
      <c r="D744" s="57" t="s">
        <v>346</v>
      </c>
      <c r="E744" s="57">
        <v>2003</v>
      </c>
      <c r="F744" s="57" t="s">
        <v>346</v>
      </c>
      <c r="G744" s="57">
        <v>53</v>
      </c>
      <c r="H744" s="57">
        <v>2648</v>
      </c>
      <c r="I744" s="57">
        <v>2152</v>
      </c>
      <c r="J744" s="57">
        <v>2187</v>
      </c>
      <c r="K744" s="57" t="s">
        <v>346</v>
      </c>
      <c r="L744" s="57" t="s">
        <v>346</v>
      </c>
      <c r="M744" s="57">
        <v>918</v>
      </c>
      <c r="N744" s="57">
        <v>39703</v>
      </c>
      <c r="O744" s="57">
        <v>1167</v>
      </c>
      <c r="P744" s="57" t="s">
        <v>346</v>
      </c>
      <c r="Q744" s="57" t="s">
        <v>346</v>
      </c>
      <c r="R744" s="57">
        <v>2187</v>
      </c>
      <c r="Y744" s="68">
        <f t="shared" si="91"/>
        <v>2038.5</v>
      </c>
      <c r="Z744" s="72">
        <f t="shared" si="88"/>
        <v>1.5415361178660709E-3</v>
      </c>
      <c r="AA744" s="71">
        <f t="shared" si="92"/>
        <v>1.0902550083137779E-3</v>
      </c>
      <c r="AB744" s="72">
        <f t="shared" si="93"/>
        <v>4.5610404139281219E-2</v>
      </c>
      <c r="AC744" s="68">
        <f t="shared" si="94"/>
        <v>44693.75</v>
      </c>
      <c r="AD744" s="72">
        <f t="shared" si="95"/>
        <v>3.3797905257727107E-2</v>
      </c>
    </row>
    <row r="745" spans="1:30" x14ac:dyDescent="0.25">
      <c r="A745" s="60">
        <v>42381</v>
      </c>
      <c r="B745">
        <f t="shared" si="89"/>
        <v>2016</v>
      </c>
      <c r="C745">
        <f t="shared" si="90"/>
        <v>1</v>
      </c>
      <c r="D745" s="57" t="s">
        <v>346</v>
      </c>
      <c r="E745" s="57">
        <v>2000</v>
      </c>
      <c r="F745" s="57" t="s">
        <v>346</v>
      </c>
      <c r="G745" s="57">
        <v>58</v>
      </c>
      <c r="H745" s="57">
        <v>2641</v>
      </c>
      <c r="I745" s="57">
        <v>2130</v>
      </c>
      <c r="J745" s="57">
        <v>2110</v>
      </c>
      <c r="K745" s="57" t="s">
        <v>346</v>
      </c>
      <c r="L745" s="57" t="s">
        <v>346</v>
      </c>
      <c r="M745" s="57">
        <v>932</v>
      </c>
      <c r="N745" s="57">
        <v>33858</v>
      </c>
      <c r="O745" s="57">
        <v>1095</v>
      </c>
      <c r="P745" s="57" t="s">
        <v>346</v>
      </c>
      <c r="Q745" s="57" t="s">
        <v>346</v>
      </c>
      <c r="R745" s="57">
        <v>2110</v>
      </c>
      <c r="Y745" s="68">
        <f t="shared" si="91"/>
        <v>1994</v>
      </c>
      <c r="Z745" s="72">
        <f t="shared" si="88"/>
        <v>1.5078847284890583E-3</v>
      </c>
      <c r="AA745" s="71">
        <f t="shared" si="92"/>
        <v>1.0902550083137779E-3</v>
      </c>
      <c r="AB745" s="72">
        <f t="shared" si="93"/>
        <v>4.4614739197315061E-2</v>
      </c>
      <c r="AC745" s="68">
        <f t="shared" si="94"/>
        <v>44693.75</v>
      </c>
      <c r="AD745" s="72">
        <f t="shared" si="95"/>
        <v>3.3797905257727107E-2</v>
      </c>
    </row>
    <row r="746" spans="1:30" x14ac:dyDescent="0.25">
      <c r="A746" s="60">
        <v>42382</v>
      </c>
      <c r="B746">
        <f t="shared" si="89"/>
        <v>2016</v>
      </c>
      <c r="C746">
        <f t="shared" si="90"/>
        <v>1</v>
      </c>
      <c r="D746" s="57" t="s">
        <v>346</v>
      </c>
      <c r="E746" s="57">
        <v>1746</v>
      </c>
      <c r="F746" s="57" t="s">
        <v>346</v>
      </c>
      <c r="G746" s="57">
        <v>53</v>
      </c>
      <c r="H746" s="57">
        <v>2191</v>
      </c>
      <c r="I746" s="57">
        <v>1801</v>
      </c>
      <c r="J746" s="57">
        <v>1656</v>
      </c>
      <c r="K746" s="57" t="s">
        <v>346</v>
      </c>
      <c r="L746" s="57" t="s">
        <v>346</v>
      </c>
      <c r="M746" s="57">
        <v>749</v>
      </c>
      <c r="N746" s="57">
        <v>35534</v>
      </c>
      <c r="O746" s="57">
        <v>803</v>
      </c>
      <c r="P746" s="57" t="s">
        <v>346</v>
      </c>
      <c r="Q746" s="57" t="s">
        <v>346</v>
      </c>
      <c r="R746" s="57">
        <v>1656</v>
      </c>
      <c r="Y746" s="68">
        <f t="shared" si="91"/>
        <v>1612.75</v>
      </c>
      <c r="Z746" s="72">
        <f t="shared" si="88"/>
        <v>1.2195792857927427E-3</v>
      </c>
      <c r="AA746" s="71">
        <f t="shared" si="92"/>
        <v>1.0902550083137779E-3</v>
      </c>
      <c r="AB746" s="72">
        <f t="shared" si="93"/>
        <v>3.6084463711369037E-2</v>
      </c>
      <c r="AC746" s="68">
        <f t="shared" si="94"/>
        <v>44693.75</v>
      </c>
      <c r="AD746" s="72">
        <f t="shared" si="95"/>
        <v>3.3797905257727107E-2</v>
      </c>
    </row>
    <row r="747" spans="1:30" x14ac:dyDescent="0.25">
      <c r="A747" s="60">
        <v>42383</v>
      </c>
      <c r="B747">
        <f t="shared" si="89"/>
        <v>2016</v>
      </c>
      <c r="C747">
        <f t="shared" si="90"/>
        <v>1</v>
      </c>
      <c r="D747" s="57" t="s">
        <v>346</v>
      </c>
      <c r="E747" s="57">
        <v>1880</v>
      </c>
      <c r="F747" s="57" t="s">
        <v>346</v>
      </c>
      <c r="G747" s="57">
        <v>60</v>
      </c>
      <c r="H747" s="57">
        <v>2539</v>
      </c>
      <c r="I747" s="57">
        <v>2125</v>
      </c>
      <c r="J747" s="57">
        <v>2081</v>
      </c>
      <c r="K747" s="57" t="s">
        <v>346</v>
      </c>
      <c r="L747" s="57" t="s">
        <v>346</v>
      </c>
      <c r="M747" s="57">
        <v>879</v>
      </c>
      <c r="N747" s="57">
        <v>37889</v>
      </c>
      <c r="O747" s="57">
        <v>1053</v>
      </c>
      <c r="P747" s="57" t="s">
        <v>346</v>
      </c>
      <c r="Q747" s="57" t="s">
        <v>346</v>
      </c>
      <c r="R747" s="57">
        <v>2081</v>
      </c>
      <c r="Y747" s="68">
        <f t="shared" si="91"/>
        <v>1949.5</v>
      </c>
      <c r="Z747" s="72">
        <f t="shared" si="88"/>
        <v>1.4742333391120457E-3</v>
      </c>
      <c r="AA747" s="71">
        <f t="shared" si="92"/>
        <v>1.0902550083137779E-3</v>
      </c>
      <c r="AB747" s="72">
        <f t="shared" si="93"/>
        <v>4.3619074255348902E-2</v>
      </c>
      <c r="AC747" s="68">
        <f t="shared" si="94"/>
        <v>44693.75</v>
      </c>
      <c r="AD747" s="72">
        <f t="shared" si="95"/>
        <v>3.3797905257727107E-2</v>
      </c>
    </row>
    <row r="748" spans="1:30" x14ac:dyDescent="0.25">
      <c r="A748" s="60">
        <v>42384</v>
      </c>
      <c r="B748">
        <f t="shared" si="89"/>
        <v>2016</v>
      </c>
      <c r="C748">
        <f t="shared" si="90"/>
        <v>1</v>
      </c>
      <c r="D748" s="57" t="s">
        <v>346</v>
      </c>
      <c r="E748" s="57">
        <v>2340</v>
      </c>
      <c r="F748" s="57" t="s">
        <v>346</v>
      </c>
      <c r="G748" s="57">
        <v>78</v>
      </c>
      <c r="H748" s="57">
        <v>3468</v>
      </c>
      <c r="I748" s="57">
        <v>2567</v>
      </c>
      <c r="J748" s="57">
        <v>2702</v>
      </c>
      <c r="K748" s="57" t="s">
        <v>346</v>
      </c>
      <c r="L748" s="57" t="s">
        <v>346</v>
      </c>
      <c r="M748" s="57">
        <v>1237</v>
      </c>
      <c r="N748" s="57">
        <v>36335</v>
      </c>
      <c r="O748" s="57">
        <v>1374</v>
      </c>
      <c r="P748" s="57" t="s">
        <v>346</v>
      </c>
      <c r="Q748" s="57" t="s">
        <v>346</v>
      </c>
      <c r="R748" s="57">
        <v>2702</v>
      </c>
      <c r="Y748" s="68">
        <f t="shared" si="91"/>
        <v>2527.75</v>
      </c>
      <c r="Z748" s="72">
        <f t="shared" si="88"/>
        <v>1.9115123482639003E-3</v>
      </c>
      <c r="AA748" s="71">
        <f t="shared" si="92"/>
        <v>1.0902550083137779E-3</v>
      </c>
      <c r="AB748" s="72">
        <f t="shared" si="93"/>
        <v>5.6557124877639489E-2</v>
      </c>
      <c r="AC748" s="68">
        <f t="shared" si="94"/>
        <v>44693.75</v>
      </c>
      <c r="AD748" s="72">
        <f t="shared" si="95"/>
        <v>3.3797905257727107E-2</v>
      </c>
    </row>
    <row r="749" spans="1:30" x14ac:dyDescent="0.25">
      <c r="A749" s="60">
        <v>42385</v>
      </c>
      <c r="B749">
        <f t="shared" si="89"/>
        <v>2016</v>
      </c>
      <c r="C749">
        <f t="shared" si="90"/>
        <v>1</v>
      </c>
      <c r="D749" s="57" t="s">
        <v>346</v>
      </c>
      <c r="E749" s="57">
        <v>1670</v>
      </c>
      <c r="F749" s="57" t="s">
        <v>346</v>
      </c>
      <c r="G749" s="57">
        <v>129</v>
      </c>
      <c r="H749" s="57">
        <v>2313</v>
      </c>
      <c r="I749" s="57">
        <v>1684</v>
      </c>
      <c r="J749" s="57">
        <v>1515</v>
      </c>
      <c r="K749" s="57" t="s">
        <v>346</v>
      </c>
      <c r="L749" s="57" t="s">
        <v>346</v>
      </c>
      <c r="M749" s="57">
        <v>1121</v>
      </c>
      <c r="N749" s="57">
        <v>29305</v>
      </c>
      <c r="O749" s="57">
        <v>730</v>
      </c>
      <c r="P749" s="57" t="s">
        <v>346</v>
      </c>
      <c r="Q749" s="57" t="s">
        <v>346</v>
      </c>
      <c r="R749" s="57">
        <v>1515</v>
      </c>
      <c r="Y749" s="68">
        <f t="shared" si="91"/>
        <v>1560.5</v>
      </c>
      <c r="Z749" s="72">
        <f t="shared" si="88"/>
        <v>1.1800672611871491E-3</v>
      </c>
      <c r="AA749" s="71">
        <f t="shared" si="92"/>
        <v>1.0902550083137779E-3</v>
      </c>
      <c r="AB749" s="72">
        <f t="shared" si="93"/>
        <v>3.4915396448049224E-2</v>
      </c>
      <c r="AC749" s="68">
        <f t="shared" si="94"/>
        <v>44693.75</v>
      </c>
      <c r="AD749" s="72">
        <f t="shared" si="95"/>
        <v>3.3797905257727107E-2</v>
      </c>
    </row>
    <row r="750" spans="1:30" x14ac:dyDescent="0.25">
      <c r="A750" s="60">
        <v>42386</v>
      </c>
      <c r="B750">
        <f t="shared" si="89"/>
        <v>2016</v>
      </c>
      <c r="C750">
        <f t="shared" si="90"/>
        <v>1</v>
      </c>
      <c r="D750" s="57" t="s">
        <v>346</v>
      </c>
      <c r="E750" s="57">
        <v>1496</v>
      </c>
      <c r="F750" s="57" t="s">
        <v>346</v>
      </c>
      <c r="G750" s="57">
        <v>62</v>
      </c>
      <c r="H750" s="57">
        <v>1515</v>
      </c>
      <c r="I750" s="57">
        <v>1200</v>
      </c>
      <c r="J750" s="57">
        <v>1037</v>
      </c>
      <c r="K750" s="57" t="s">
        <v>346</v>
      </c>
      <c r="L750" s="57" t="s">
        <v>346</v>
      </c>
      <c r="M750" s="57">
        <v>750</v>
      </c>
      <c r="N750" s="57">
        <v>39411</v>
      </c>
      <c r="O750" s="57">
        <v>475</v>
      </c>
      <c r="P750" s="57" t="s">
        <v>346</v>
      </c>
      <c r="Q750" s="57" t="s">
        <v>346</v>
      </c>
      <c r="R750" s="57">
        <v>1037</v>
      </c>
      <c r="Y750" s="68">
        <f t="shared" si="91"/>
        <v>1056.75</v>
      </c>
      <c r="Z750" s="72">
        <f t="shared" si="88"/>
        <v>7.9912597132939433E-4</v>
      </c>
      <c r="AA750" s="71">
        <f t="shared" si="92"/>
        <v>1.0902550083137779E-3</v>
      </c>
      <c r="AB750" s="72">
        <f t="shared" si="93"/>
        <v>2.364424556006153E-2</v>
      </c>
      <c r="AC750" s="68">
        <f t="shared" si="94"/>
        <v>44693.75</v>
      </c>
      <c r="AD750" s="72">
        <f t="shared" si="95"/>
        <v>3.3797905257727107E-2</v>
      </c>
    </row>
    <row r="751" spans="1:30" x14ac:dyDescent="0.25">
      <c r="A751" s="60">
        <v>42387</v>
      </c>
      <c r="B751">
        <f t="shared" si="89"/>
        <v>2016</v>
      </c>
      <c r="C751">
        <f t="shared" si="90"/>
        <v>1</v>
      </c>
      <c r="D751" s="57" t="s">
        <v>346</v>
      </c>
      <c r="E751" s="57">
        <v>1313</v>
      </c>
      <c r="F751" s="57" t="s">
        <v>346</v>
      </c>
      <c r="G751" s="57">
        <v>36</v>
      </c>
      <c r="H751" s="57">
        <v>1248</v>
      </c>
      <c r="I751" s="57">
        <v>1146</v>
      </c>
      <c r="J751" s="57">
        <v>834</v>
      </c>
      <c r="K751" s="57" t="s">
        <v>346</v>
      </c>
      <c r="L751" s="57" t="s">
        <v>346</v>
      </c>
      <c r="M751" s="57">
        <v>492</v>
      </c>
      <c r="N751" s="57">
        <v>44134</v>
      </c>
      <c r="O751" s="57">
        <v>275</v>
      </c>
      <c r="P751" s="57" t="s">
        <v>346</v>
      </c>
      <c r="Q751" s="57" t="s">
        <v>346</v>
      </c>
      <c r="R751" s="57">
        <v>834</v>
      </c>
      <c r="Y751" s="68">
        <f t="shared" si="91"/>
        <v>875.75</v>
      </c>
      <c r="Z751" s="72">
        <f t="shared" si="88"/>
        <v>6.6225178082963531E-4</v>
      </c>
      <c r="AA751" s="71">
        <f t="shared" si="92"/>
        <v>1.0902550083137779E-3</v>
      </c>
      <c r="AB751" s="72">
        <f t="shared" si="93"/>
        <v>1.9594462312963221E-2</v>
      </c>
      <c r="AC751" s="68">
        <f t="shared" si="94"/>
        <v>44693.75</v>
      </c>
      <c r="AD751" s="72">
        <f t="shared" si="95"/>
        <v>3.3797905257727107E-2</v>
      </c>
    </row>
    <row r="752" spans="1:30" x14ac:dyDescent="0.25">
      <c r="A752" s="60">
        <v>42388</v>
      </c>
      <c r="B752">
        <f t="shared" si="89"/>
        <v>2016</v>
      </c>
      <c r="C752">
        <f t="shared" si="90"/>
        <v>1</v>
      </c>
      <c r="D752" s="57" t="s">
        <v>346</v>
      </c>
      <c r="E752" s="57">
        <v>1428</v>
      </c>
      <c r="F752" s="57" t="s">
        <v>346</v>
      </c>
      <c r="G752" s="57">
        <v>46</v>
      </c>
      <c r="H752" s="57">
        <v>1624</v>
      </c>
      <c r="I752" s="57">
        <v>1361</v>
      </c>
      <c r="J752" s="57">
        <v>1292</v>
      </c>
      <c r="K752" s="57" t="s">
        <v>346</v>
      </c>
      <c r="L752" s="57" t="s">
        <v>346</v>
      </c>
      <c r="M752" s="57">
        <v>547</v>
      </c>
      <c r="N752" s="57">
        <v>48226</v>
      </c>
      <c r="O752" s="57">
        <v>624</v>
      </c>
      <c r="P752" s="57" t="s">
        <v>346</v>
      </c>
      <c r="Q752" s="57" t="s">
        <v>346</v>
      </c>
      <c r="R752" s="57">
        <v>1292</v>
      </c>
      <c r="Y752" s="68">
        <f t="shared" si="91"/>
        <v>1225.25</v>
      </c>
      <c r="Z752" s="72">
        <f t="shared" si="88"/>
        <v>9.2654752436370047E-4</v>
      </c>
      <c r="AA752" s="71">
        <f t="shared" si="92"/>
        <v>1.0902550083137779E-3</v>
      </c>
      <c r="AB752" s="72">
        <f t="shared" si="93"/>
        <v>2.7414347643686197E-2</v>
      </c>
      <c r="AC752" s="68">
        <f t="shared" si="94"/>
        <v>44693.75</v>
      </c>
      <c r="AD752" s="72">
        <f t="shared" si="95"/>
        <v>3.3797905257727107E-2</v>
      </c>
    </row>
    <row r="753" spans="1:30" x14ac:dyDescent="0.25">
      <c r="A753" s="60">
        <v>42389</v>
      </c>
      <c r="B753">
        <f t="shared" si="89"/>
        <v>2016</v>
      </c>
      <c r="C753">
        <f t="shared" si="90"/>
        <v>1</v>
      </c>
      <c r="D753" s="57" t="s">
        <v>346</v>
      </c>
      <c r="E753" s="57">
        <v>1822</v>
      </c>
      <c r="F753" s="57" t="s">
        <v>346</v>
      </c>
      <c r="G753" s="57">
        <v>74</v>
      </c>
      <c r="H753" s="57">
        <v>2553</v>
      </c>
      <c r="I753" s="57">
        <v>1958</v>
      </c>
      <c r="J753" s="57">
        <v>2102</v>
      </c>
      <c r="K753" s="57" t="s">
        <v>346</v>
      </c>
      <c r="L753" s="57" t="s">
        <v>346</v>
      </c>
      <c r="M753" s="57">
        <v>852</v>
      </c>
      <c r="N753" s="57">
        <v>44154</v>
      </c>
      <c r="O753" s="57">
        <v>1120</v>
      </c>
      <c r="P753" s="57" t="s">
        <v>346</v>
      </c>
      <c r="Q753" s="57" t="s">
        <v>346</v>
      </c>
      <c r="R753" s="57">
        <v>2102</v>
      </c>
      <c r="Y753" s="68">
        <f t="shared" si="91"/>
        <v>1933.25</v>
      </c>
      <c r="Z753" s="72">
        <f t="shared" si="88"/>
        <v>1.4619449104069568E-3</v>
      </c>
      <c r="AA753" s="71">
        <f t="shared" si="92"/>
        <v>1.0902550083137779E-3</v>
      </c>
      <c r="AB753" s="72">
        <f t="shared" si="93"/>
        <v>4.3255488742833172E-2</v>
      </c>
      <c r="AC753" s="68">
        <f t="shared" si="94"/>
        <v>44693.75</v>
      </c>
      <c r="AD753" s="72">
        <f t="shared" si="95"/>
        <v>3.3797905257727107E-2</v>
      </c>
    </row>
    <row r="754" spans="1:30" x14ac:dyDescent="0.25">
      <c r="A754" s="60">
        <v>42390</v>
      </c>
      <c r="B754">
        <f t="shared" si="89"/>
        <v>2016</v>
      </c>
      <c r="C754">
        <f t="shared" si="90"/>
        <v>1</v>
      </c>
      <c r="D754" s="57" t="s">
        <v>346</v>
      </c>
      <c r="E754" s="57">
        <v>1936</v>
      </c>
      <c r="F754" s="57" t="s">
        <v>346</v>
      </c>
      <c r="G754" s="57">
        <v>60</v>
      </c>
      <c r="H754" s="57">
        <v>2752</v>
      </c>
      <c r="I754" s="57">
        <v>2087</v>
      </c>
      <c r="J754" s="57">
        <v>2203</v>
      </c>
      <c r="K754" s="57" t="s">
        <v>346</v>
      </c>
      <c r="L754" s="57" t="s">
        <v>346</v>
      </c>
      <c r="M754" s="57">
        <v>829</v>
      </c>
      <c r="N754" s="57">
        <v>47116</v>
      </c>
      <c r="O754" s="57">
        <v>1176</v>
      </c>
      <c r="P754" s="57" t="s">
        <v>346</v>
      </c>
      <c r="Q754" s="57" t="s">
        <v>346</v>
      </c>
      <c r="R754" s="57">
        <v>2203</v>
      </c>
      <c r="Y754" s="68">
        <f t="shared" si="91"/>
        <v>2054.5</v>
      </c>
      <c r="Z754" s="72">
        <f t="shared" si="88"/>
        <v>1.5536354938218506E-3</v>
      </c>
      <c r="AA754" s="71">
        <f t="shared" si="92"/>
        <v>1.0902550083137779E-3</v>
      </c>
      <c r="AB754" s="72">
        <f t="shared" si="93"/>
        <v>4.5968396028527481E-2</v>
      </c>
      <c r="AC754" s="68">
        <f t="shared" si="94"/>
        <v>44693.75</v>
      </c>
      <c r="AD754" s="72">
        <f t="shared" si="95"/>
        <v>3.3797905257727107E-2</v>
      </c>
    </row>
    <row r="755" spans="1:30" x14ac:dyDescent="0.25">
      <c r="A755" s="60">
        <v>42391</v>
      </c>
      <c r="B755">
        <f t="shared" si="89"/>
        <v>2016</v>
      </c>
      <c r="C755">
        <f t="shared" si="90"/>
        <v>1</v>
      </c>
      <c r="D755" s="57" t="s">
        <v>346</v>
      </c>
      <c r="E755" s="57">
        <v>1785</v>
      </c>
      <c r="F755" s="57" t="s">
        <v>346</v>
      </c>
      <c r="G755" s="57">
        <v>47</v>
      </c>
      <c r="H755" s="57">
        <v>2247</v>
      </c>
      <c r="I755" s="57">
        <v>1726</v>
      </c>
      <c r="J755" s="57">
        <v>1631</v>
      </c>
      <c r="K755" s="57" t="s">
        <v>346</v>
      </c>
      <c r="L755" s="57" t="s">
        <v>346</v>
      </c>
      <c r="M755" s="57">
        <v>790</v>
      </c>
      <c r="N755" s="57">
        <v>51127</v>
      </c>
      <c r="O755" s="57">
        <v>859</v>
      </c>
      <c r="P755" s="57" t="s">
        <v>346</v>
      </c>
      <c r="Q755" s="57" t="s">
        <v>346</v>
      </c>
      <c r="R755" s="57">
        <v>1631</v>
      </c>
      <c r="Y755" s="68">
        <f t="shared" si="91"/>
        <v>1615.75</v>
      </c>
      <c r="Z755" s="72">
        <f t="shared" si="88"/>
        <v>1.2218479187844514E-3</v>
      </c>
      <c r="AA755" s="71">
        <f t="shared" si="92"/>
        <v>1.0902550083137779E-3</v>
      </c>
      <c r="AB755" s="72">
        <f t="shared" si="93"/>
        <v>3.6151587190602713E-2</v>
      </c>
      <c r="AC755" s="68">
        <f t="shared" si="94"/>
        <v>44693.75</v>
      </c>
      <c r="AD755" s="72">
        <f t="shared" si="95"/>
        <v>3.3797905257727107E-2</v>
      </c>
    </row>
    <row r="756" spans="1:30" x14ac:dyDescent="0.25">
      <c r="A756" s="60">
        <v>42392</v>
      </c>
      <c r="B756">
        <f t="shared" si="89"/>
        <v>2016</v>
      </c>
      <c r="C756">
        <f t="shared" si="90"/>
        <v>1</v>
      </c>
      <c r="D756" s="57" t="s">
        <v>346</v>
      </c>
      <c r="E756" s="57">
        <v>59</v>
      </c>
      <c r="F756" s="57" t="s">
        <v>346</v>
      </c>
      <c r="G756" s="57">
        <v>22</v>
      </c>
      <c r="H756" s="57">
        <v>162</v>
      </c>
      <c r="I756" s="57">
        <v>75</v>
      </c>
      <c r="J756" s="57">
        <v>146</v>
      </c>
      <c r="K756" s="57" t="s">
        <v>346</v>
      </c>
      <c r="L756" s="57" t="s">
        <v>346</v>
      </c>
      <c r="M756" s="57">
        <v>17</v>
      </c>
      <c r="N756" s="57">
        <v>36974</v>
      </c>
      <c r="O756" s="57">
        <v>34</v>
      </c>
      <c r="P756" s="57" t="s">
        <v>346</v>
      </c>
      <c r="Q756" s="57" t="s">
        <v>346</v>
      </c>
      <c r="R756" s="57">
        <v>146</v>
      </c>
      <c r="Y756" s="68">
        <f t="shared" si="91"/>
        <v>104.25</v>
      </c>
      <c r="Z756" s="72">
        <f t="shared" si="88"/>
        <v>7.8834996461877799E-5</v>
      </c>
      <c r="AA756" s="71">
        <f t="shared" si="92"/>
        <v>1.0902550083137779E-3</v>
      </c>
      <c r="AB756" s="72">
        <f t="shared" si="93"/>
        <v>2.3325409033701579E-3</v>
      </c>
      <c r="AC756" s="68">
        <f t="shared" si="94"/>
        <v>44693.75</v>
      </c>
      <c r="AD756" s="72">
        <f t="shared" si="95"/>
        <v>3.3797905257727107E-2</v>
      </c>
    </row>
    <row r="757" spans="1:30" x14ac:dyDescent="0.25">
      <c r="A757" s="60">
        <v>42393</v>
      </c>
      <c r="B757">
        <f t="shared" si="89"/>
        <v>2016</v>
      </c>
      <c r="C757">
        <f t="shared" si="90"/>
        <v>1</v>
      </c>
      <c r="D757" s="57" t="s">
        <v>346</v>
      </c>
      <c r="E757" s="57">
        <v>3</v>
      </c>
      <c r="F757" s="57" t="s">
        <v>346</v>
      </c>
      <c r="G757" s="57">
        <v>26</v>
      </c>
      <c r="H757" s="57">
        <v>247</v>
      </c>
      <c r="I757" s="57">
        <v>21</v>
      </c>
      <c r="J757" s="57">
        <v>163</v>
      </c>
      <c r="K757" s="57" t="s">
        <v>346</v>
      </c>
      <c r="L757" s="57" t="s">
        <v>346</v>
      </c>
      <c r="M757" s="57">
        <v>5</v>
      </c>
      <c r="N757" s="57">
        <v>36578</v>
      </c>
      <c r="O757" s="57">
        <v>33</v>
      </c>
      <c r="P757" s="57" t="s">
        <v>346</v>
      </c>
      <c r="Q757" s="57" t="s">
        <v>346</v>
      </c>
      <c r="R757" s="57">
        <v>163</v>
      </c>
      <c r="Y757" s="68">
        <f t="shared" si="91"/>
        <v>116</v>
      </c>
      <c r="Z757" s="72">
        <f t="shared" si="88"/>
        <v>8.7720475679403589E-5</v>
      </c>
      <c r="AA757" s="71">
        <f t="shared" si="92"/>
        <v>1.0902550083137779E-3</v>
      </c>
      <c r="AB757" s="72">
        <f t="shared" si="93"/>
        <v>2.5954411970353797E-3</v>
      </c>
      <c r="AC757" s="68">
        <f t="shared" si="94"/>
        <v>44693.75</v>
      </c>
      <c r="AD757" s="72">
        <f t="shared" si="95"/>
        <v>3.3797905257727107E-2</v>
      </c>
    </row>
    <row r="758" spans="1:30" x14ac:dyDescent="0.25">
      <c r="A758" s="60">
        <v>42394</v>
      </c>
      <c r="B758">
        <f t="shared" si="89"/>
        <v>2016</v>
      </c>
      <c r="C758">
        <f t="shared" si="90"/>
        <v>1</v>
      </c>
      <c r="D758" s="57" t="s">
        <v>346</v>
      </c>
      <c r="E758" s="57">
        <v>87</v>
      </c>
      <c r="F758" s="57" t="s">
        <v>346</v>
      </c>
      <c r="G758" s="57">
        <v>38</v>
      </c>
      <c r="H758" s="57">
        <v>648</v>
      </c>
      <c r="I758" s="57">
        <v>486</v>
      </c>
      <c r="J758" s="57">
        <v>373</v>
      </c>
      <c r="K758" s="57" t="s">
        <v>346</v>
      </c>
      <c r="L758" s="57" t="s">
        <v>346</v>
      </c>
      <c r="M758" s="57">
        <v>49</v>
      </c>
      <c r="N758" s="57">
        <v>38894</v>
      </c>
      <c r="O758" s="57">
        <v>114</v>
      </c>
      <c r="P758" s="57" t="s">
        <v>346</v>
      </c>
      <c r="Q758" s="57" t="s">
        <v>346</v>
      </c>
      <c r="R758" s="57">
        <v>373</v>
      </c>
      <c r="Y758" s="68">
        <f t="shared" si="91"/>
        <v>405.25</v>
      </c>
      <c r="Z758" s="72">
        <f t="shared" si="88"/>
        <v>3.0645450662998542E-4</v>
      </c>
      <c r="AA758" s="71">
        <f t="shared" si="92"/>
        <v>1.0902550083137779E-3</v>
      </c>
      <c r="AB758" s="72">
        <f t="shared" si="93"/>
        <v>9.067263319815411E-3</v>
      </c>
      <c r="AC758" s="68">
        <f t="shared" si="94"/>
        <v>44693.75</v>
      </c>
      <c r="AD758" s="72">
        <f t="shared" si="95"/>
        <v>3.3797905257727107E-2</v>
      </c>
    </row>
    <row r="759" spans="1:30" x14ac:dyDescent="0.25">
      <c r="A759" s="60">
        <v>42395</v>
      </c>
      <c r="B759">
        <f t="shared" si="89"/>
        <v>2016</v>
      </c>
      <c r="C759">
        <f t="shared" si="90"/>
        <v>1</v>
      </c>
      <c r="D759" s="57" t="s">
        <v>346</v>
      </c>
      <c r="E759" s="57">
        <v>341</v>
      </c>
      <c r="F759" s="57" t="s">
        <v>346</v>
      </c>
      <c r="G759" s="57">
        <v>45</v>
      </c>
      <c r="H759" s="57">
        <v>911</v>
      </c>
      <c r="I759" s="57">
        <v>779</v>
      </c>
      <c r="J759" s="57">
        <v>598</v>
      </c>
      <c r="K759" s="57" t="s">
        <v>346</v>
      </c>
      <c r="L759" s="57" t="s">
        <v>346</v>
      </c>
      <c r="M759" s="57">
        <v>85</v>
      </c>
      <c r="N759" s="57">
        <v>35849</v>
      </c>
      <c r="O759" s="57">
        <v>246</v>
      </c>
      <c r="P759" s="57" t="s">
        <v>346</v>
      </c>
      <c r="Q759" s="57" t="s">
        <v>346</v>
      </c>
      <c r="R759" s="57">
        <v>598</v>
      </c>
      <c r="Y759" s="68">
        <f t="shared" si="91"/>
        <v>633.5</v>
      </c>
      <c r="Z759" s="72">
        <f t="shared" si="88"/>
        <v>4.7905966674915669E-4</v>
      </c>
      <c r="AA759" s="71">
        <f t="shared" si="92"/>
        <v>1.0902550083137779E-3</v>
      </c>
      <c r="AB759" s="72">
        <f t="shared" si="93"/>
        <v>1.4174241364844077E-2</v>
      </c>
      <c r="AC759" s="68">
        <f t="shared" si="94"/>
        <v>44693.75</v>
      </c>
      <c r="AD759" s="72">
        <f t="shared" si="95"/>
        <v>3.3797905257727107E-2</v>
      </c>
    </row>
    <row r="760" spans="1:30" x14ac:dyDescent="0.25">
      <c r="A760" s="60">
        <v>42396</v>
      </c>
      <c r="B760">
        <f t="shared" si="89"/>
        <v>2016</v>
      </c>
      <c r="C760">
        <f t="shared" si="90"/>
        <v>1</v>
      </c>
      <c r="D760" s="57" t="s">
        <v>346</v>
      </c>
      <c r="E760" s="57">
        <v>664</v>
      </c>
      <c r="F760" s="57" t="s">
        <v>346</v>
      </c>
      <c r="G760" s="57">
        <v>57</v>
      </c>
      <c r="H760" s="57">
        <v>1553</v>
      </c>
      <c r="I760" s="57">
        <v>1238</v>
      </c>
      <c r="J760" s="57">
        <v>1097</v>
      </c>
      <c r="K760" s="57" t="s">
        <v>346</v>
      </c>
      <c r="L760" s="57" t="s">
        <v>346</v>
      </c>
      <c r="M760" s="57">
        <v>705</v>
      </c>
      <c r="N760" s="57">
        <v>40403</v>
      </c>
      <c r="O760" s="57">
        <v>523</v>
      </c>
      <c r="P760" s="57" t="s">
        <v>346</v>
      </c>
      <c r="Q760" s="57" t="s">
        <v>346</v>
      </c>
      <c r="R760" s="57">
        <v>1097</v>
      </c>
      <c r="Y760" s="68">
        <f t="shared" si="91"/>
        <v>1102.75</v>
      </c>
      <c r="Z760" s="72">
        <f t="shared" si="88"/>
        <v>8.3391167720226129E-4</v>
      </c>
      <c r="AA760" s="71">
        <f t="shared" si="92"/>
        <v>1.0902550083137779E-3</v>
      </c>
      <c r="AB760" s="72">
        <f t="shared" si="93"/>
        <v>2.4673472241644526E-2</v>
      </c>
      <c r="AC760" s="68">
        <f t="shared" si="94"/>
        <v>44693.75</v>
      </c>
      <c r="AD760" s="72">
        <f t="shared" si="95"/>
        <v>3.3797905257727107E-2</v>
      </c>
    </row>
    <row r="761" spans="1:30" x14ac:dyDescent="0.25">
      <c r="A761" s="60">
        <v>42397</v>
      </c>
      <c r="B761">
        <f t="shared" si="89"/>
        <v>2016</v>
      </c>
      <c r="C761">
        <f t="shared" si="90"/>
        <v>1</v>
      </c>
      <c r="D761" s="57" t="s">
        <v>346</v>
      </c>
      <c r="E761" s="57">
        <v>848</v>
      </c>
      <c r="F761" s="57" t="s">
        <v>346</v>
      </c>
      <c r="G761" s="57">
        <v>66</v>
      </c>
      <c r="H761" s="57">
        <v>1914</v>
      </c>
      <c r="I761" s="57">
        <v>1594</v>
      </c>
      <c r="J761" s="57">
        <v>1303</v>
      </c>
      <c r="K761" s="57" t="s">
        <v>346</v>
      </c>
      <c r="L761" s="57" t="s">
        <v>346</v>
      </c>
      <c r="M761" s="57">
        <v>511</v>
      </c>
      <c r="N761" s="57">
        <v>45067</v>
      </c>
      <c r="O761" s="57">
        <v>680</v>
      </c>
      <c r="P761" s="57" t="s">
        <v>346</v>
      </c>
      <c r="Q761" s="57" t="s">
        <v>346</v>
      </c>
      <c r="R761" s="57">
        <v>1303</v>
      </c>
      <c r="Y761" s="68">
        <f t="shared" si="91"/>
        <v>1372.75</v>
      </c>
      <c r="Z761" s="72">
        <f t="shared" si="88"/>
        <v>1.0380886464560455E-3</v>
      </c>
      <c r="AA761" s="71">
        <f t="shared" si="92"/>
        <v>1.0902550083137779E-3</v>
      </c>
      <c r="AB761" s="72">
        <f t="shared" si="93"/>
        <v>3.071458537267515E-2</v>
      </c>
      <c r="AC761" s="68">
        <f t="shared" si="94"/>
        <v>44693.75</v>
      </c>
      <c r="AD761" s="72">
        <f t="shared" si="95"/>
        <v>3.3797905257727107E-2</v>
      </c>
    </row>
    <row r="762" spans="1:30" x14ac:dyDescent="0.25">
      <c r="A762" s="60">
        <v>42398</v>
      </c>
      <c r="B762">
        <f t="shared" si="89"/>
        <v>2016</v>
      </c>
      <c r="C762">
        <f t="shared" si="90"/>
        <v>1</v>
      </c>
      <c r="D762" s="57" t="s">
        <v>346</v>
      </c>
      <c r="E762" s="57">
        <v>1445</v>
      </c>
      <c r="F762" s="57" t="s">
        <v>346</v>
      </c>
      <c r="G762" s="57">
        <v>77</v>
      </c>
      <c r="H762" s="57">
        <v>2000</v>
      </c>
      <c r="I762" s="57">
        <v>1542</v>
      </c>
      <c r="J762" s="57">
        <v>1443</v>
      </c>
      <c r="K762" s="57" t="s">
        <v>346</v>
      </c>
      <c r="L762" s="57" t="s">
        <v>346</v>
      </c>
      <c r="M762" s="57">
        <v>620</v>
      </c>
      <c r="N762" s="57">
        <v>49255</v>
      </c>
      <c r="O762" s="57">
        <v>674</v>
      </c>
      <c r="P762" s="57" t="s">
        <v>346</v>
      </c>
      <c r="Q762" s="57" t="s">
        <v>346</v>
      </c>
      <c r="R762" s="57">
        <v>1443</v>
      </c>
      <c r="Y762" s="68">
        <f t="shared" si="91"/>
        <v>1414.75</v>
      </c>
      <c r="Z762" s="72">
        <f t="shared" si="88"/>
        <v>1.0698495083399674E-3</v>
      </c>
      <c r="AA762" s="71">
        <f t="shared" si="92"/>
        <v>1.0902550083137779E-3</v>
      </c>
      <c r="AB762" s="72">
        <f t="shared" si="93"/>
        <v>3.1654314081946584E-2</v>
      </c>
      <c r="AC762" s="68">
        <f t="shared" si="94"/>
        <v>44693.749999999993</v>
      </c>
      <c r="AD762" s="72">
        <f t="shared" si="95"/>
        <v>3.37979052577271E-2</v>
      </c>
    </row>
    <row r="763" spans="1:30" x14ac:dyDescent="0.25">
      <c r="A763" s="60">
        <v>42399</v>
      </c>
      <c r="B763">
        <f t="shared" si="89"/>
        <v>2016</v>
      </c>
      <c r="C763">
        <f t="shared" si="90"/>
        <v>1</v>
      </c>
      <c r="D763" s="57" t="s">
        <v>346</v>
      </c>
      <c r="E763" s="57">
        <v>1424</v>
      </c>
      <c r="F763" s="57" t="s">
        <v>346</v>
      </c>
      <c r="G763" s="57">
        <v>71</v>
      </c>
      <c r="H763" s="57">
        <v>1580</v>
      </c>
      <c r="I763" s="57">
        <v>1270</v>
      </c>
      <c r="J763" s="57">
        <v>1010</v>
      </c>
      <c r="K763" s="57" t="s">
        <v>346</v>
      </c>
      <c r="L763" s="57" t="s">
        <v>346</v>
      </c>
      <c r="M763" s="57">
        <v>3518</v>
      </c>
      <c r="N763" s="57">
        <v>50231</v>
      </c>
      <c r="O763" s="57">
        <v>365</v>
      </c>
      <c r="P763" s="57" t="s">
        <v>346</v>
      </c>
      <c r="Q763" s="57" t="s">
        <v>346</v>
      </c>
      <c r="R763" s="57">
        <v>1010</v>
      </c>
      <c r="Y763" s="68">
        <f t="shared" si="91"/>
        <v>1056.25</v>
      </c>
      <c r="Z763" s="72">
        <f t="shared" si="88"/>
        <v>7.9874786583077626E-4</v>
      </c>
      <c r="AA763" s="71">
        <f t="shared" si="92"/>
        <v>1.0902550083137779E-3</v>
      </c>
      <c r="AB763" s="72">
        <f t="shared" si="93"/>
        <v>2.3633058313522585E-2</v>
      </c>
      <c r="AC763" s="68">
        <f t="shared" si="94"/>
        <v>44693.75</v>
      </c>
      <c r="AD763" s="72">
        <f t="shared" si="95"/>
        <v>3.3797905257727107E-2</v>
      </c>
    </row>
    <row r="764" spans="1:30" x14ac:dyDescent="0.25">
      <c r="A764" s="60">
        <v>42400</v>
      </c>
      <c r="B764">
        <f t="shared" si="89"/>
        <v>2016</v>
      </c>
      <c r="C764">
        <f t="shared" si="90"/>
        <v>1</v>
      </c>
      <c r="D764" s="57" t="s">
        <v>346</v>
      </c>
      <c r="E764" s="57">
        <v>1609</v>
      </c>
      <c r="F764" s="57" t="s">
        <v>346</v>
      </c>
      <c r="G764" s="57">
        <v>93</v>
      </c>
      <c r="H764" s="57">
        <v>2017</v>
      </c>
      <c r="I764" s="57">
        <v>1527</v>
      </c>
      <c r="J764" s="57">
        <v>1355</v>
      </c>
      <c r="K764" s="57" t="s">
        <v>346</v>
      </c>
      <c r="L764" s="57" t="s">
        <v>346</v>
      </c>
      <c r="M764" s="57">
        <v>7186</v>
      </c>
      <c r="N764" s="57">
        <v>36166</v>
      </c>
      <c r="O764" s="57">
        <v>653</v>
      </c>
      <c r="P764" s="57" t="s">
        <v>346</v>
      </c>
      <c r="Q764" s="57" t="s">
        <v>346</v>
      </c>
      <c r="R764" s="57">
        <v>1355</v>
      </c>
      <c r="Y764" s="68">
        <f t="shared" si="91"/>
        <v>1388</v>
      </c>
      <c r="Z764" s="72">
        <f t="shared" si="88"/>
        <v>1.0496208641638982E-3</v>
      </c>
      <c r="AA764" s="71">
        <f t="shared" si="92"/>
        <v>1.0902550083137779E-3</v>
      </c>
      <c r="AB764" s="72">
        <f t="shared" si="93"/>
        <v>3.1055796392112991E-2</v>
      </c>
      <c r="AC764" s="68">
        <f t="shared" si="94"/>
        <v>44693.75</v>
      </c>
      <c r="AD764" s="72">
        <f t="shared" si="95"/>
        <v>3.3797905257727107E-2</v>
      </c>
    </row>
    <row r="765" spans="1:30" x14ac:dyDescent="0.25">
      <c r="A765" s="60">
        <v>42401</v>
      </c>
      <c r="B765">
        <f t="shared" si="89"/>
        <v>2016</v>
      </c>
      <c r="C765">
        <f t="shared" si="90"/>
        <v>2</v>
      </c>
      <c r="D765" s="57" t="s">
        <v>346</v>
      </c>
      <c r="E765" s="57">
        <v>1939</v>
      </c>
      <c r="F765" s="57" t="s">
        <v>346</v>
      </c>
      <c r="G765" s="57">
        <v>92</v>
      </c>
      <c r="H765" s="57">
        <v>3027</v>
      </c>
      <c r="I765" s="57">
        <v>2369</v>
      </c>
      <c r="J765" s="57">
        <v>2440</v>
      </c>
      <c r="K765" s="57" t="s">
        <v>346</v>
      </c>
      <c r="L765" s="57" t="s">
        <v>346</v>
      </c>
      <c r="M765" s="57">
        <v>7166</v>
      </c>
      <c r="N765" s="57">
        <v>22224</v>
      </c>
      <c r="O765" s="57">
        <v>1357</v>
      </c>
      <c r="P765" s="57" t="s">
        <v>346</v>
      </c>
      <c r="Q765" s="57" t="s">
        <v>346</v>
      </c>
      <c r="R765" s="57">
        <v>2440</v>
      </c>
      <c r="Y765" s="68">
        <f t="shared" si="91"/>
        <v>2298.25</v>
      </c>
      <c r="Z765" s="72">
        <f t="shared" si="88"/>
        <v>1.7379619243981838E-3</v>
      </c>
      <c r="AA765" s="71">
        <f t="shared" si="92"/>
        <v>1.2528004171885689E-3</v>
      </c>
      <c r="AB765" s="72">
        <f t="shared" si="93"/>
        <v>4.7836607259008714E-2</v>
      </c>
      <c r="AC765" s="68">
        <f t="shared" si="94"/>
        <v>48043.75</v>
      </c>
      <c r="AD765" s="72">
        <f t="shared" si="95"/>
        <v>3.6331212098468506E-2</v>
      </c>
    </row>
    <row r="766" spans="1:30" x14ac:dyDescent="0.25">
      <c r="A766" s="60">
        <v>42402</v>
      </c>
      <c r="B766">
        <f t="shared" si="89"/>
        <v>2016</v>
      </c>
      <c r="C766">
        <f t="shared" si="90"/>
        <v>2</v>
      </c>
      <c r="D766" s="57" t="s">
        <v>346</v>
      </c>
      <c r="E766" s="57">
        <v>2158</v>
      </c>
      <c r="F766" s="57" t="s">
        <v>346</v>
      </c>
      <c r="G766" s="57">
        <v>94</v>
      </c>
      <c r="H766" s="57">
        <v>3655</v>
      </c>
      <c r="I766" s="57">
        <v>2776</v>
      </c>
      <c r="J766" s="57">
        <v>2932</v>
      </c>
      <c r="K766" s="57" t="s">
        <v>346</v>
      </c>
      <c r="L766" s="57" t="s">
        <v>346</v>
      </c>
      <c r="M766" s="57">
        <v>2873</v>
      </c>
      <c r="N766" s="57">
        <v>40508</v>
      </c>
      <c r="O766" s="57">
        <v>1561</v>
      </c>
      <c r="P766" s="57" t="s">
        <v>346</v>
      </c>
      <c r="Q766" s="57" t="s">
        <v>346</v>
      </c>
      <c r="R766" s="57">
        <v>2932</v>
      </c>
      <c r="Y766" s="68">
        <f t="shared" si="91"/>
        <v>2731</v>
      </c>
      <c r="Z766" s="72">
        <f t="shared" si="88"/>
        <v>2.0652122334521654E-3</v>
      </c>
      <c r="AA766" s="71">
        <f t="shared" si="92"/>
        <v>1.2528004171885689E-3</v>
      </c>
      <c r="AB766" s="72">
        <f t="shared" si="93"/>
        <v>5.6844022375439056E-2</v>
      </c>
      <c r="AC766" s="68">
        <f t="shared" si="94"/>
        <v>48043.75</v>
      </c>
      <c r="AD766" s="72">
        <f t="shared" si="95"/>
        <v>3.6331212098468506E-2</v>
      </c>
    </row>
    <row r="767" spans="1:30" x14ac:dyDescent="0.25">
      <c r="A767" s="60">
        <v>42403</v>
      </c>
      <c r="B767">
        <f t="shared" si="89"/>
        <v>2016</v>
      </c>
      <c r="C767">
        <f t="shared" si="90"/>
        <v>2</v>
      </c>
      <c r="D767" s="57" t="s">
        <v>346</v>
      </c>
      <c r="E767" s="57">
        <v>1278</v>
      </c>
      <c r="F767" s="57" t="s">
        <v>346</v>
      </c>
      <c r="G767" s="57">
        <v>49</v>
      </c>
      <c r="H767" s="57">
        <v>1676</v>
      </c>
      <c r="I767" s="57">
        <v>1437</v>
      </c>
      <c r="J767" s="57">
        <v>1164</v>
      </c>
      <c r="K767" s="57" t="s">
        <v>346</v>
      </c>
      <c r="L767" s="57" t="s">
        <v>346</v>
      </c>
      <c r="M767" s="57">
        <v>2583</v>
      </c>
      <c r="N767" s="57">
        <v>30574</v>
      </c>
      <c r="O767" s="57">
        <v>554</v>
      </c>
      <c r="P767" s="57" t="s">
        <v>346</v>
      </c>
      <c r="Q767" s="57" t="s">
        <v>346</v>
      </c>
      <c r="R767" s="57">
        <v>1164</v>
      </c>
      <c r="Y767" s="68">
        <f t="shared" si="91"/>
        <v>1207.75</v>
      </c>
      <c r="Z767" s="72">
        <f t="shared" si="88"/>
        <v>9.1331383191206627E-4</v>
      </c>
      <c r="AA767" s="71">
        <f t="shared" si="92"/>
        <v>1.2528004171885689E-3</v>
      </c>
      <c r="AB767" s="72">
        <f t="shared" si="93"/>
        <v>2.5138545596461559E-2</v>
      </c>
      <c r="AC767" s="68">
        <f t="shared" si="94"/>
        <v>48043.75</v>
      </c>
      <c r="AD767" s="72">
        <f t="shared" si="95"/>
        <v>3.6331212098468506E-2</v>
      </c>
    </row>
    <row r="768" spans="1:30" x14ac:dyDescent="0.25">
      <c r="A768" s="60">
        <v>42404</v>
      </c>
      <c r="B768">
        <f t="shared" si="89"/>
        <v>2016</v>
      </c>
      <c r="C768">
        <f t="shared" si="90"/>
        <v>2</v>
      </c>
      <c r="D768" s="57" t="s">
        <v>346</v>
      </c>
      <c r="E768" s="57">
        <v>1970</v>
      </c>
      <c r="F768" s="57" t="s">
        <v>346</v>
      </c>
      <c r="G768" s="57">
        <v>82</v>
      </c>
      <c r="H768" s="57">
        <v>3221</v>
      </c>
      <c r="I768" s="57">
        <v>2493</v>
      </c>
      <c r="J768" s="57">
        <v>2592</v>
      </c>
      <c r="K768" s="57" t="s">
        <v>346</v>
      </c>
      <c r="L768" s="57" t="s">
        <v>346</v>
      </c>
      <c r="M768" s="57">
        <v>9726</v>
      </c>
      <c r="N768" s="57">
        <v>37897</v>
      </c>
      <c r="O768" s="57">
        <v>1330</v>
      </c>
      <c r="P768" s="57" t="s">
        <v>346</v>
      </c>
      <c r="Q768" s="57" t="s">
        <v>346</v>
      </c>
      <c r="R768" s="57">
        <v>2592</v>
      </c>
      <c r="Y768" s="68">
        <f t="shared" si="91"/>
        <v>2409</v>
      </c>
      <c r="Z768" s="72">
        <f t="shared" si="88"/>
        <v>1.821712292342097E-3</v>
      </c>
      <c r="AA768" s="71">
        <f t="shared" si="92"/>
        <v>1.2528004171885689E-3</v>
      </c>
      <c r="AB768" s="72">
        <f t="shared" si="93"/>
        <v>5.0141797840509955E-2</v>
      </c>
      <c r="AC768" s="68">
        <f t="shared" si="94"/>
        <v>48043.75</v>
      </c>
      <c r="AD768" s="72">
        <f t="shared" si="95"/>
        <v>3.6331212098468506E-2</v>
      </c>
    </row>
    <row r="769" spans="1:30" x14ac:dyDescent="0.25">
      <c r="A769" s="60">
        <v>42405</v>
      </c>
      <c r="B769">
        <f t="shared" si="89"/>
        <v>2016</v>
      </c>
      <c r="C769">
        <f t="shared" si="90"/>
        <v>2</v>
      </c>
      <c r="D769" s="57" t="s">
        <v>346</v>
      </c>
      <c r="E769" s="57">
        <v>1388</v>
      </c>
      <c r="F769" s="57" t="s">
        <v>346</v>
      </c>
      <c r="G769" s="57">
        <v>54</v>
      </c>
      <c r="H769" s="57">
        <v>1240</v>
      </c>
      <c r="I769" s="57">
        <v>966</v>
      </c>
      <c r="J769" s="57">
        <v>678</v>
      </c>
      <c r="K769" s="57" t="s">
        <v>346</v>
      </c>
      <c r="L769" s="57" t="s">
        <v>346</v>
      </c>
      <c r="M769" s="57">
        <v>665</v>
      </c>
      <c r="N769" s="57">
        <v>41799</v>
      </c>
      <c r="O769" s="57">
        <v>325</v>
      </c>
      <c r="P769" s="57" t="s">
        <v>346</v>
      </c>
      <c r="Q769" s="57" t="s">
        <v>346</v>
      </c>
      <c r="R769" s="57">
        <v>678</v>
      </c>
      <c r="Y769" s="68">
        <f t="shared" si="91"/>
        <v>802.25</v>
      </c>
      <c r="Z769" s="72">
        <f t="shared" si="88"/>
        <v>6.0667027253277187E-4</v>
      </c>
      <c r="AA769" s="71">
        <f t="shared" si="92"/>
        <v>1.2528004171885689E-3</v>
      </c>
      <c r="AB769" s="72">
        <f t="shared" si="93"/>
        <v>1.669832184207103E-2</v>
      </c>
      <c r="AC769" s="68">
        <f t="shared" si="94"/>
        <v>48043.75</v>
      </c>
      <c r="AD769" s="72">
        <f t="shared" si="95"/>
        <v>3.6331212098468506E-2</v>
      </c>
    </row>
    <row r="770" spans="1:30" x14ac:dyDescent="0.25">
      <c r="A770" s="60">
        <v>42406</v>
      </c>
      <c r="B770">
        <f t="shared" si="89"/>
        <v>2016</v>
      </c>
      <c r="C770">
        <f t="shared" si="90"/>
        <v>2</v>
      </c>
      <c r="D770" s="57" t="s">
        <v>346</v>
      </c>
      <c r="E770" s="57">
        <v>1594</v>
      </c>
      <c r="F770" s="57" t="s">
        <v>346</v>
      </c>
      <c r="G770" s="57">
        <v>71</v>
      </c>
      <c r="H770" s="57">
        <v>2027</v>
      </c>
      <c r="I770" s="57">
        <v>1539</v>
      </c>
      <c r="J770" s="57">
        <v>1315</v>
      </c>
      <c r="K770" s="57" t="s">
        <v>346</v>
      </c>
      <c r="L770" s="57" t="s">
        <v>346</v>
      </c>
      <c r="M770" s="57">
        <v>806</v>
      </c>
      <c r="N770" s="57">
        <v>52064</v>
      </c>
      <c r="O770" s="57">
        <v>552</v>
      </c>
      <c r="P770" s="57" t="s">
        <v>346</v>
      </c>
      <c r="Q770" s="57" t="s">
        <v>346</v>
      </c>
      <c r="R770" s="57">
        <v>1315</v>
      </c>
      <c r="Y770" s="68">
        <f t="shared" si="91"/>
        <v>1358.25</v>
      </c>
      <c r="Z770" s="72">
        <f t="shared" si="88"/>
        <v>1.0271235869961201E-3</v>
      </c>
      <c r="AA770" s="71">
        <f t="shared" si="92"/>
        <v>1.2528004171885689E-3</v>
      </c>
      <c r="AB770" s="72">
        <f t="shared" si="93"/>
        <v>2.8271107063874073E-2</v>
      </c>
      <c r="AC770" s="68">
        <f t="shared" si="94"/>
        <v>48043.75</v>
      </c>
      <c r="AD770" s="72">
        <f t="shared" si="95"/>
        <v>3.6331212098468506E-2</v>
      </c>
    </row>
    <row r="771" spans="1:30" x14ac:dyDescent="0.25">
      <c r="A771" s="60">
        <v>42407</v>
      </c>
      <c r="B771">
        <f t="shared" si="89"/>
        <v>2016</v>
      </c>
      <c r="C771">
        <f t="shared" si="90"/>
        <v>2</v>
      </c>
      <c r="D771" s="57" t="s">
        <v>346</v>
      </c>
      <c r="E771" s="57">
        <v>1648</v>
      </c>
      <c r="F771" s="57" t="s">
        <v>346</v>
      </c>
      <c r="G771" s="57">
        <v>79</v>
      </c>
      <c r="H771" s="57">
        <v>2293</v>
      </c>
      <c r="I771" s="57">
        <v>1606</v>
      </c>
      <c r="J771" s="57">
        <v>1488</v>
      </c>
      <c r="K771" s="57" t="s">
        <v>346</v>
      </c>
      <c r="L771" s="57" t="s">
        <v>346</v>
      </c>
      <c r="M771" s="57">
        <v>1136</v>
      </c>
      <c r="N771" s="57">
        <v>43749</v>
      </c>
      <c r="O771" s="57">
        <v>822</v>
      </c>
      <c r="P771" s="57" t="s">
        <v>346</v>
      </c>
      <c r="Q771" s="57" t="s">
        <v>346</v>
      </c>
      <c r="R771" s="57">
        <v>1488</v>
      </c>
      <c r="Y771" s="68">
        <f t="shared" si="91"/>
        <v>1552.25</v>
      </c>
      <c r="Z771" s="72">
        <f t="shared" si="88"/>
        <v>1.1738285204599501E-3</v>
      </c>
      <c r="AA771" s="71">
        <f t="shared" si="92"/>
        <v>1.2528004171885689E-3</v>
      </c>
      <c r="AB771" s="72">
        <f t="shared" si="93"/>
        <v>3.230909327435931E-2</v>
      </c>
      <c r="AC771" s="68">
        <f t="shared" si="94"/>
        <v>48043.75</v>
      </c>
      <c r="AD771" s="72">
        <f t="shared" si="95"/>
        <v>3.6331212098468506E-2</v>
      </c>
    </row>
    <row r="772" spans="1:30" x14ac:dyDescent="0.25">
      <c r="A772" s="60">
        <v>42408</v>
      </c>
      <c r="B772">
        <f t="shared" si="89"/>
        <v>2016</v>
      </c>
      <c r="C772">
        <f t="shared" si="90"/>
        <v>2</v>
      </c>
      <c r="D772" s="57" t="s">
        <v>346</v>
      </c>
      <c r="E772" s="57">
        <v>1446</v>
      </c>
      <c r="F772" s="57" t="s">
        <v>346</v>
      </c>
      <c r="G772" s="57">
        <v>55</v>
      </c>
      <c r="H772" s="57">
        <v>1681</v>
      </c>
      <c r="I772" s="57">
        <v>1371</v>
      </c>
      <c r="J772" s="57">
        <v>1254</v>
      </c>
      <c r="K772" s="57" t="s">
        <v>346</v>
      </c>
      <c r="L772" s="57" t="s">
        <v>346</v>
      </c>
      <c r="M772" s="57">
        <v>544</v>
      </c>
      <c r="N772" s="57">
        <v>42793</v>
      </c>
      <c r="O772" s="57">
        <v>630</v>
      </c>
      <c r="P772" s="57" t="s">
        <v>346</v>
      </c>
      <c r="Q772" s="57" t="s">
        <v>346</v>
      </c>
      <c r="R772" s="57">
        <v>1254</v>
      </c>
      <c r="Y772" s="68">
        <f t="shared" si="91"/>
        <v>1234</v>
      </c>
      <c r="Z772" s="72">
        <f t="shared" ref="Z772:Z835" si="96">+Y772/SUMIF($B$4:$B$1829,B772,$Y$4:$Y$1829)</f>
        <v>9.3316437058951751E-4</v>
      </c>
      <c r="AA772" s="71">
        <f t="shared" si="92"/>
        <v>1.2528004171885689E-3</v>
      </c>
      <c r="AB772" s="72">
        <f t="shared" si="93"/>
        <v>2.5684922596591647E-2</v>
      </c>
      <c r="AC772" s="68">
        <f t="shared" si="94"/>
        <v>48043.75</v>
      </c>
      <c r="AD772" s="72">
        <f t="shared" si="95"/>
        <v>3.6331212098468506E-2</v>
      </c>
    </row>
    <row r="773" spans="1:30" x14ac:dyDescent="0.25">
      <c r="A773" s="60">
        <v>42409</v>
      </c>
      <c r="B773">
        <f t="shared" ref="B773:B836" si="97">+YEAR(A773)</f>
        <v>2016</v>
      </c>
      <c r="C773">
        <f t="shared" ref="C773:C836" si="98">+MONTH(A773)</f>
        <v>2</v>
      </c>
      <c r="D773" s="57" t="s">
        <v>346</v>
      </c>
      <c r="E773" s="57">
        <v>1592</v>
      </c>
      <c r="F773" s="57" t="s">
        <v>346</v>
      </c>
      <c r="G773" s="57">
        <v>62</v>
      </c>
      <c r="H773" s="57">
        <v>2130</v>
      </c>
      <c r="I773" s="57">
        <v>1570</v>
      </c>
      <c r="J773" s="57">
        <v>1642</v>
      </c>
      <c r="K773" s="57" t="s">
        <v>346</v>
      </c>
      <c r="L773" s="57" t="s">
        <v>346</v>
      </c>
      <c r="M773" s="57">
        <v>672</v>
      </c>
      <c r="N773" s="57">
        <v>37699</v>
      </c>
      <c r="O773" s="57">
        <v>809</v>
      </c>
      <c r="P773" s="57" t="s">
        <v>346</v>
      </c>
      <c r="Q773" s="57" t="s">
        <v>346</v>
      </c>
      <c r="R773" s="57">
        <v>1642</v>
      </c>
      <c r="Y773" s="68">
        <f t="shared" ref="Y773:Y836" si="99">AVERAGE(H773,I773,O773,R773)</f>
        <v>1537.75</v>
      </c>
      <c r="Z773" s="72">
        <f t="shared" si="96"/>
        <v>1.1628634610000247E-3</v>
      </c>
      <c r="AA773" s="71">
        <f t="shared" ref="AA773:AA836" si="100">+AVERAGEIFS($Z$4:$Z$1829,$B$4:$B$1829,B773,$C$4:$C$1829,C773)</f>
        <v>1.2528004171885689E-3</v>
      </c>
      <c r="AB773" s="72">
        <f t="shared" ref="AB773:AB836" si="101">+Y773/SUMIFS($Y$4:$Y$1829,$B$4:$B$1829,B773,$C$4:$C$1829,C773)</f>
        <v>3.20072850266684E-2</v>
      </c>
      <c r="AC773" s="68">
        <f t="shared" ref="AC773:AC836" si="102">+Y773/AB773</f>
        <v>48043.75</v>
      </c>
      <c r="AD773" s="72">
        <f t="shared" ref="AD773:AD836" si="103">+AC773/SUMIF($B$4:$B$1829,B773,$Y$4:$Y$1829)</f>
        <v>3.6331212098468506E-2</v>
      </c>
    </row>
    <row r="774" spans="1:30" x14ac:dyDescent="0.25">
      <c r="A774" s="60">
        <v>42410</v>
      </c>
      <c r="B774">
        <f t="shared" si="97"/>
        <v>2016</v>
      </c>
      <c r="C774">
        <f t="shared" si="98"/>
        <v>2</v>
      </c>
      <c r="D774" s="57" t="s">
        <v>346</v>
      </c>
      <c r="E774" s="57">
        <v>1757</v>
      </c>
      <c r="F774" s="57" t="s">
        <v>346</v>
      </c>
      <c r="G774" s="57">
        <v>68</v>
      </c>
      <c r="H774" s="57">
        <v>2296</v>
      </c>
      <c r="I774" s="57">
        <v>1769</v>
      </c>
      <c r="J774" s="57">
        <v>1825</v>
      </c>
      <c r="K774" s="57" t="s">
        <v>346</v>
      </c>
      <c r="L774" s="57" t="s">
        <v>346</v>
      </c>
      <c r="M774" s="57">
        <v>753</v>
      </c>
      <c r="N774" s="57">
        <v>37876</v>
      </c>
      <c r="O774" s="57">
        <v>846</v>
      </c>
      <c r="P774" s="57" t="s">
        <v>346</v>
      </c>
      <c r="Q774" s="57" t="s">
        <v>346</v>
      </c>
      <c r="R774" s="57">
        <v>1825</v>
      </c>
      <c r="Y774" s="68">
        <f t="shared" si="99"/>
        <v>1684</v>
      </c>
      <c r="Z774" s="72">
        <f t="shared" si="96"/>
        <v>1.2734593193458245E-3</v>
      </c>
      <c r="AA774" s="71">
        <f t="shared" si="100"/>
        <v>1.2528004171885689E-3</v>
      </c>
      <c r="AB774" s="72">
        <f t="shared" si="101"/>
        <v>3.5051385455964618E-2</v>
      </c>
      <c r="AC774" s="68">
        <f t="shared" si="102"/>
        <v>48043.75</v>
      </c>
      <c r="AD774" s="72">
        <f t="shared" si="103"/>
        <v>3.6331212098468506E-2</v>
      </c>
    </row>
    <row r="775" spans="1:30" x14ac:dyDescent="0.25">
      <c r="A775" s="60">
        <v>42411</v>
      </c>
      <c r="B775">
        <f t="shared" si="97"/>
        <v>2016</v>
      </c>
      <c r="C775">
        <f t="shared" si="98"/>
        <v>2</v>
      </c>
      <c r="D775" s="57" t="s">
        <v>346</v>
      </c>
      <c r="E775" s="57">
        <v>1560</v>
      </c>
      <c r="F775" s="57" t="s">
        <v>346</v>
      </c>
      <c r="G775" s="57">
        <v>47</v>
      </c>
      <c r="H775" s="57">
        <v>1897</v>
      </c>
      <c r="I775" s="57">
        <v>1594</v>
      </c>
      <c r="J775" s="57">
        <v>1469</v>
      </c>
      <c r="K775" s="57" t="s">
        <v>346</v>
      </c>
      <c r="L775" s="57" t="s">
        <v>346</v>
      </c>
      <c r="M775" s="57">
        <v>597</v>
      </c>
      <c r="N775" s="57">
        <v>40931</v>
      </c>
      <c r="O775" s="57">
        <v>719</v>
      </c>
      <c r="P775" s="57" t="s">
        <v>346</v>
      </c>
      <c r="Q775" s="57" t="s">
        <v>346</v>
      </c>
      <c r="R775" s="57">
        <v>1469</v>
      </c>
      <c r="Y775" s="68">
        <f t="shared" si="99"/>
        <v>1419.75</v>
      </c>
      <c r="Z775" s="72">
        <f t="shared" si="96"/>
        <v>1.0736305633261486E-3</v>
      </c>
      <c r="AA775" s="71">
        <f t="shared" si="100"/>
        <v>1.2528004171885689E-3</v>
      </c>
      <c r="AB775" s="72">
        <f t="shared" si="101"/>
        <v>2.955119032132171E-2</v>
      </c>
      <c r="AC775" s="68">
        <f t="shared" si="102"/>
        <v>48043.75</v>
      </c>
      <c r="AD775" s="72">
        <f t="shared" si="103"/>
        <v>3.6331212098468506E-2</v>
      </c>
    </row>
    <row r="776" spans="1:30" x14ac:dyDescent="0.25">
      <c r="A776" s="60">
        <v>42412</v>
      </c>
      <c r="B776">
        <f t="shared" si="97"/>
        <v>2016</v>
      </c>
      <c r="C776">
        <f t="shared" si="98"/>
        <v>2</v>
      </c>
      <c r="D776" s="57" t="s">
        <v>346</v>
      </c>
      <c r="E776" s="57">
        <v>1418</v>
      </c>
      <c r="F776" s="57" t="s">
        <v>346</v>
      </c>
      <c r="G776" s="57">
        <v>46</v>
      </c>
      <c r="H776" s="57">
        <v>1565</v>
      </c>
      <c r="I776" s="57">
        <v>1210</v>
      </c>
      <c r="J776" s="57">
        <v>1129</v>
      </c>
      <c r="K776" s="57" t="s">
        <v>346</v>
      </c>
      <c r="L776" s="57" t="s">
        <v>346</v>
      </c>
      <c r="M776" s="57">
        <v>504</v>
      </c>
      <c r="N776" s="57">
        <v>47307</v>
      </c>
      <c r="O776" s="57">
        <v>533</v>
      </c>
      <c r="P776" s="57" t="s">
        <v>346</v>
      </c>
      <c r="Q776" s="57" t="s">
        <v>346</v>
      </c>
      <c r="R776" s="57">
        <v>1129</v>
      </c>
      <c r="Y776" s="68">
        <f t="shared" si="99"/>
        <v>1109.25</v>
      </c>
      <c r="Z776" s="72">
        <f t="shared" si="96"/>
        <v>8.3882704868429683E-4</v>
      </c>
      <c r="AA776" s="71">
        <f t="shared" si="100"/>
        <v>1.2528004171885689E-3</v>
      </c>
      <c r="AB776" s="72">
        <f t="shared" si="101"/>
        <v>2.3088330948354364E-2</v>
      </c>
      <c r="AC776" s="68">
        <f t="shared" si="102"/>
        <v>48043.75</v>
      </c>
      <c r="AD776" s="72">
        <f t="shared" si="103"/>
        <v>3.6331212098468506E-2</v>
      </c>
    </row>
    <row r="777" spans="1:30" x14ac:dyDescent="0.25">
      <c r="A777" s="60">
        <v>42413</v>
      </c>
      <c r="B777">
        <f t="shared" si="97"/>
        <v>2016</v>
      </c>
      <c r="C777">
        <f t="shared" si="98"/>
        <v>2</v>
      </c>
      <c r="D777" s="57" t="s">
        <v>346</v>
      </c>
      <c r="E777" s="57">
        <v>1044</v>
      </c>
      <c r="F777" s="57" t="s">
        <v>346</v>
      </c>
      <c r="G777" s="57">
        <v>29</v>
      </c>
      <c r="H777" s="57">
        <v>699</v>
      </c>
      <c r="I777" s="57">
        <v>571</v>
      </c>
      <c r="J777" s="57">
        <v>377</v>
      </c>
      <c r="K777" s="57" t="s">
        <v>346</v>
      </c>
      <c r="L777" s="57" t="s">
        <v>346</v>
      </c>
      <c r="M777" s="57">
        <v>200</v>
      </c>
      <c r="N777" s="57">
        <v>50202</v>
      </c>
      <c r="O777" s="57">
        <v>132</v>
      </c>
      <c r="P777" s="57" t="s">
        <v>346</v>
      </c>
      <c r="Q777" s="57" t="s">
        <v>346</v>
      </c>
      <c r="R777" s="57">
        <v>377</v>
      </c>
      <c r="Y777" s="68">
        <f t="shared" si="99"/>
        <v>444.75</v>
      </c>
      <c r="Z777" s="72">
        <f t="shared" si="96"/>
        <v>3.3632484102081678E-4</v>
      </c>
      <c r="AA777" s="71">
        <f t="shared" si="100"/>
        <v>1.2528004171885689E-3</v>
      </c>
      <c r="AB777" s="72">
        <f t="shared" si="101"/>
        <v>9.2571874593469494E-3</v>
      </c>
      <c r="AC777" s="68">
        <f t="shared" si="102"/>
        <v>48043.75</v>
      </c>
      <c r="AD777" s="72">
        <f t="shared" si="103"/>
        <v>3.6331212098468506E-2</v>
      </c>
    </row>
    <row r="778" spans="1:30" x14ac:dyDescent="0.25">
      <c r="A778" s="60">
        <v>42414</v>
      </c>
      <c r="B778">
        <f t="shared" si="97"/>
        <v>2016</v>
      </c>
      <c r="C778">
        <f t="shared" si="98"/>
        <v>2</v>
      </c>
      <c r="D778" s="57" t="s">
        <v>346</v>
      </c>
      <c r="E778" s="57">
        <v>990</v>
      </c>
      <c r="F778" s="57" t="s">
        <v>346</v>
      </c>
      <c r="G778" s="57">
        <v>28</v>
      </c>
      <c r="H778" s="57">
        <v>494</v>
      </c>
      <c r="I778" s="57">
        <v>418</v>
      </c>
      <c r="J778" s="57">
        <v>265</v>
      </c>
      <c r="K778" s="57" t="s">
        <v>346</v>
      </c>
      <c r="L778" s="57" t="s">
        <v>346</v>
      </c>
      <c r="M778" s="57">
        <v>171</v>
      </c>
      <c r="N778" s="57">
        <v>38183</v>
      </c>
      <c r="O778" s="57">
        <v>108</v>
      </c>
      <c r="P778" s="57" t="s">
        <v>346</v>
      </c>
      <c r="Q778" s="57" t="s">
        <v>346</v>
      </c>
      <c r="R778" s="57">
        <v>265</v>
      </c>
      <c r="Y778" s="68">
        <f t="shared" si="99"/>
        <v>321.25</v>
      </c>
      <c r="Z778" s="72">
        <f t="shared" si="96"/>
        <v>2.4293278286214142E-4</v>
      </c>
      <c r="AA778" s="71">
        <f t="shared" si="100"/>
        <v>1.2528004171885689E-3</v>
      </c>
      <c r="AB778" s="72">
        <f t="shared" si="101"/>
        <v>6.6866137634968128E-3</v>
      </c>
      <c r="AC778" s="68">
        <f t="shared" si="102"/>
        <v>48043.75</v>
      </c>
      <c r="AD778" s="72">
        <f t="shared" si="103"/>
        <v>3.6331212098468506E-2</v>
      </c>
    </row>
    <row r="779" spans="1:30" x14ac:dyDescent="0.25">
      <c r="A779" s="60">
        <v>42415</v>
      </c>
      <c r="B779">
        <f t="shared" si="97"/>
        <v>2016</v>
      </c>
      <c r="C779">
        <f t="shared" si="98"/>
        <v>2</v>
      </c>
      <c r="D779" s="57" t="s">
        <v>346</v>
      </c>
      <c r="E779" s="57">
        <v>935</v>
      </c>
      <c r="F779" s="57" t="s">
        <v>346</v>
      </c>
      <c r="G779" s="57">
        <v>25</v>
      </c>
      <c r="H779" s="57">
        <v>707</v>
      </c>
      <c r="I779" s="57">
        <v>645</v>
      </c>
      <c r="J779" s="57">
        <v>391</v>
      </c>
      <c r="K779" s="57" t="s">
        <v>346</v>
      </c>
      <c r="L779" s="57" t="s">
        <v>346</v>
      </c>
      <c r="M779" s="57">
        <v>409</v>
      </c>
      <c r="N779" s="57">
        <v>32705</v>
      </c>
      <c r="O779" s="57">
        <v>165</v>
      </c>
      <c r="P779" s="57" t="s">
        <v>346</v>
      </c>
      <c r="Q779" s="57" t="s">
        <v>346</v>
      </c>
      <c r="R779" s="57">
        <v>391</v>
      </c>
      <c r="Y779" s="68">
        <f t="shared" si="99"/>
        <v>477</v>
      </c>
      <c r="Z779" s="72">
        <f t="shared" si="96"/>
        <v>3.6071264568168548E-4</v>
      </c>
      <c r="AA779" s="71">
        <f t="shared" si="100"/>
        <v>1.2528004171885689E-3</v>
      </c>
      <c r="AB779" s="72">
        <f t="shared" si="101"/>
        <v>9.9284506309353458E-3</v>
      </c>
      <c r="AC779" s="68">
        <f t="shared" si="102"/>
        <v>48043.75</v>
      </c>
      <c r="AD779" s="72">
        <f t="shared" si="103"/>
        <v>3.6331212098468506E-2</v>
      </c>
    </row>
    <row r="780" spans="1:30" x14ac:dyDescent="0.25">
      <c r="A780" s="60">
        <v>42416</v>
      </c>
      <c r="B780">
        <f t="shared" si="97"/>
        <v>2016</v>
      </c>
      <c r="C780">
        <f t="shared" si="98"/>
        <v>2</v>
      </c>
      <c r="D780" s="57" t="s">
        <v>346</v>
      </c>
      <c r="E780" s="57">
        <v>1216</v>
      </c>
      <c r="F780" s="57" t="s">
        <v>346</v>
      </c>
      <c r="G780" s="57">
        <v>44</v>
      </c>
      <c r="H780" s="57">
        <v>1249</v>
      </c>
      <c r="I780" s="57">
        <v>4037</v>
      </c>
      <c r="J780" s="57">
        <v>934</v>
      </c>
      <c r="K780" s="57" t="s">
        <v>346</v>
      </c>
      <c r="L780" s="57" t="s">
        <v>346</v>
      </c>
      <c r="M780" s="57">
        <v>934</v>
      </c>
      <c r="N780" s="57">
        <v>25068</v>
      </c>
      <c r="O780" s="57">
        <v>413</v>
      </c>
      <c r="P780" s="57" t="s">
        <v>346</v>
      </c>
      <c r="Q780" s="57" t="s">
        <v>346</v>
      </c>
      <c r="R780" s="57">
        <v>934</v>
      </c>
      <c r="Y780" s="68">
        <f t="shared" si="99"/>
        <v>1658.25</v>
      </c>
      <c r="Z780" s="72">
        <f t="shared" si="96"/>
        <v>1.2539868861669915E-3</v>
      </c>
      <c r="AA780" s="71">
        <f t="shared" si="100"/>
        <v>1.2528004171885689E-3</v>
      </c>
      <c r="AB780" s="72">
        <f t="shared" si="101"/>
        <v>3.4515415636789386E-2</v>
      </c>
      <c r="AC780" s="68">
        <f t="shared" si="102"/>
        <v>48043.75</v>
      </c>
      <c r="AD780" s="72">
        <f t="shared" si="103"/>
        <v>3.6331212098468506E-2</v>
      </c>
    </row>
    <row r="781" spans="1:30" x14ac:dyDescent="0.25">
      <c r="A781" s="60">
        <v>42417</v>
      </c>
      <c r="B781">
        <f t="shared" si="97"/>
        <v>2016</v>
      </c>
      <c r="C781">
        <f t="shared" si="98"/>
        <v>2</v>
      </c>
      <c r="D781" s="57" t="s">
        <v>346</v>
      </c>
      <c r="E781" s="57">
        <v>1882</v>
      </c>
      <c r="F781" s="57" t="s">
        <v>346</v>
      </c>
      <c r="G781" s="57">
        <v>75</v>
      </c>
      <c r="H781" s="57">
        <v>2887</v>
      </c>
      <c r="I781" s="57">
        <v>2232</v>
      </c>
      <c r="J781" s="57">
        <v>2294</v>
      </c>
      <c r="K781" s="57" t="s">
        <v>346</v>
      </c>
      <c r="L781" s="57" t="s">
        <v>346</v>
      </c>
      <c r="M781" s="57">
        <v>853</v>
      </c>
      <c r="N781" s="57">
        <v>43273</v>
      </c>
      <c r="O781" s="57">
        <v>1172</v>
      </c>
      <c r="P781" s="57" t="s">
        <v>346</v>
      </c>
      <c r="Q781" s="57" t="s">
        <v>346</v>
      </c>
      <c r="R781" s="57">
        <v>2294</v>
      </c>
      <c r="Y781" s="68">
        <f t="shared" si="99"/>
        <v>2146.25</v>
      </c>
      <c r="Z781" s="72">
        <f t="shared" si="96"/>
        <v>1.6230178528182755E-3</v>
      </c>
      <c r="AA781" s="71">
        <f t="shared" si="100"/>
        <v>1.2528004171885689E-3</v>
      </c>
      <c r="AB781" s="72">
        <f t="shared" si="101"/>
        <v>4.4672824248731625E-2</v>
      </c>
      <c r="AC781" s="68">
        <f t="shared" si="102"/>
        <v>48043.75</v>
      </c>
      <c r="AD781" s="72">
        <f t="shared" si="103"/>
        <v>3.6331212098468506E-2</v>
      </c>
    </row>
    <row r="782" spans="1:30" x14ac:dyDescent="0.25">
      <c r="A782" s="60">
        <v>42418</v>
      </c>
      <c r="B782">
        <f t="shared" si="97"/>
        <v>2016</v>
      </c>
      <c r="C782">
        <f t="shared" si="98"/>
        <v>2</v>
      </c>
      <c r="D782" s="57" t="s">
        <v>346</v>
      </c>
      <c r="E782" s="57">
        <v>1784</v>
      </c>
      <c r="F782" s="57" t="s">
        <v>346</v>
      </c>
      <c r="G782" s="57">
        <v>75</v>
      </c>
      <c r="H782" s="57">
        <v>2391</v>
      </c>
      <c r="I782" s="57">
        <v>2093</v>
      </c>
      <c r="J782" s="57">
        <v>1968</v>
      </c>
      <c r="K782" s="57" t="s">
        <v>346</v>
      </c>
      <c r="L782" s="57" t="s">
        <v>346</v>
      </c>
      <c r="M782" s="57">
        <v>785</v>
      </c>
      <c r="N782" s="57">
        <v>38886</v>
      </c>
      <c r="O782" s="57">
        <v>1099</v>
      </c>
      <c r="P782" s="57" t="s">
        <v>346</v>
      </c>
      <c r="Q782" s="57" t="s">
        <v>346</v>
      </c>
      <c r="R782" s="57">
        <v>1968</v>
      </c>
      <c r="Y782" s="68">
        <f t="shared" si="99"/>
        <v>1887.75</v>
      </c>
      <c r="Z782" s="72">
        <f t="shared" si="96"/>
        <v>1.427537310032708E-3</v>
      </c>
      <c r="AA782" s="71">
        <f t="shared" si="100"/>
        <v>1.2528004171885689E-3</v>
      </c>
      <c r="AB782" s="72">
        <f t="shared" si="101"/>
        <v>3.9292311695069596E-2</v>
      </c>
      <c r="AC782" s="68">
        <f t="shared" si="102"/>
        <v>48043.75</v>
      </c>
      <c r="AD782" s="72">
        <f t="shared" si="103"/>
        <v>3.6331212098468506E-2</v>
      </c>
    </row>
    <row r="783" spans="1:30" x14ac:dyDescent="0.25">
      <c r="A783" s="60">
        <v>42419</v>
      </c>
      <c r="B783">
        <f t="shared" si="97"/>
        <v>2016</v>
      </c>
      <c r="C783">
        <f t="shared" si="98"/>
        <v>2</v>
      </c>
      <c r="D783" s="57" t="s">
        <v>346</v>
      </c>
      <c r="E783" s="57">
        <v>1867</v>
      </c>
      <c r="F783" s="57" t="s">
        <v>346</v>
      </c>
      <c r="G783" s="57">
        <v>72</v>
      </c>
      <c r="H783" s="57">
        <v>2378</v>
      </c>
      <c r="I783" s="57">
        <v>1937</v>
      </c>
      <c r="J783" s="57">
        <v>1807</v>
      </c>
      <c r="K783" s="57" t="s">
        <v>346</v>
      </c>
      <c r="L783" s="57" t="s">
        <v>346</v>
      </c>
      <c r="M783" s="57">
        <v>803</v>
      </c>
      <c r="N783" s="57">
        <v>45206</v>
      </c>
      <c r="O783" s="57">
        <v>937</v>
      </c>
      <c r="P783" s="57" t="s">
        <v>346</v>
      </c>
      <c r="Q783" s="57" t="s">
        <v>346</v>
      </c>
      <c r="R783" s="57">
        <v>1807</v>
      </c>
      <c r="Y783" s="68">
        <f t="shared" si="99"/>
        <v>1764.75</v>
      </c>
      <c r="Z783" s="72">
        <f t="shared" si="96"/>
        <v>1.3345233573726508E-3</v>
      </c>
      <c r="AA783" s="71">
        <f t="shared" si="100"/>
        <v>1.2528004171885689E-3</v>
      </c>
      <c r="AB783" s="72">
        <f t="shared" si="101"/>
        <v>3.6732145180174321E-2</v>
      </c>
      <c r="AC783" s="68">
        <f t="shared" si="102"/>
        <v>48043.75</v>
      </c>
      <c r="AD783" s="72">
        <f t="shared" si="103"/>
        <v>3.6331212098468506E-2</v>
      </c>
    </row>
    <row r="784" spans="1:30" x14ac:dyDescent="0.25">
      <c r="A784" s="60">
        <v>42420</v>
      </c>
      <c r="B784">
        <f t="shared" si="97"/>
        <v>2016</v>
      </c>
      <c r="C784">
        <f t="shared" si="98"/>
        <v>2</v>
      </c>
      <c r="D784" s="57" t="s">
        <v>346</v>
      </c>
      <c r="E784" s="57">
        <v>1920</v>
      </c>
      <c r="F784" s="57" t="s">
        <v>346</v>
      </c>
      <c r="G784" s="57">
        <v>97</v>
      </c>
      <c r="H784" s="57">
        <v>3360</v>
      </c>
      <c r="I784" s="57">
        <v>2290</v>
      </c>
      <c r="J784" s="57">
        <v>2291</v>
      </c>
      <c r="K784" s="57" t="s">
        <v>346</v>
      </c>
      <c r="L784" s="57" t="s">
        <v>346</v>
      </c>
      <c r="M784" s="57">
        <v>1587</v>
      </c>
      <c r="N784" s="57">
        <v>44984</v>
      </c>
      <c r="O784" s="57">
        <v>1110</v>
      </c>
      <c r="P784" s="57" t="s">
        <v>346</v>
      </c>
      <c r="Q784" s="57" t="s">
        <v>346</v>
      </c>
      <c r="R784" s="57">
        <v>2291</v>
      </c>
      <c r="Y784" s="68">
        <f t="shared" si="99"/>
        <v>2262.75</v>
      </c>
      <c r="Z784" s="72">
        <f t="shared" si="96"/>
        <v>1.7111164339962972E-3</v>
      </c>
      <c r="AA784" s="71">
        <f t="shared" si="100"/>
        <v>1.2528004171885689E-3</v>
      </c>
      <c r="AB784" s="72">
        <f t="shared" si="101"/>
        <v>4.7097697411213738E-2</v>
      </c>
      <c r="AC784" s="68">
        <f t="shared" si="102"/>
        <v>48043.75</v>
      </c>
      <c r="AD784" s="72">
        <f t="shared" si="103"/>
        <v>3.6331212098468506E-2</v>
      </c>
    </row>
    <row r="785" spans="1:30" x14ac:dyDescent="0.25">
      <c r="A785" s="60">
        <v>42421</v>
      </c>
      <c r="B785">
        <f t="shared" si="97"/>
        <v>2016</v>
      </c>
      <c r="C785">
        <f t="shared" si="98"/>
        <v>2</v>
      </c>
      <c r="D785" s="57" t="s">
        <v>346</v>
      </c>
      <c r="E785" s="57">
        <v>1784</v>
      </c>
      <c r="F785" s="57" t="s">
        <v>346</v>
      </c>
      <c r="G785" s="57">
        <v>87</v>
      </c>
      <c r="H785" s="57">
        <v>2525</v>
      </c>
      <c r="I785" s="57">
        <v>1837</v>
      </c>
      <c r="J785" s="57">
        <v>1831</v>
      </c>
      <c r="K785" s="57" t="s">
        <v>346</v>
      </c>
      <c r="L785" s="57" t="s">
        <v>346</v>
      </c>
      <c r="M785" s="57">
        <v>1672</v>
      </c>
      <c r="N785" s="57">
        <v>35903</v>
      </c>
      <c r="O785" s="57">
        <v>1012</v>
      </c>
      <c r="P785" s="57" t="s">
        <v>346</v>
      </c>
      <c r="Q785" s="57" t="s">
        <v>346</v>
      </c>
      <c r="R785" s="57">
        <v>1831</v>
      </c>
      <c r="Y785" s="68">
        <f t="shared" si="99"/>
        <v>1801.25</v>
      </c>
      <c r="Z785" s="72">
        <f t="shared" si="96"/>
        <v>1.3621250587717735E-3</v>
      </c>
      <c r="AA785" s="71">
        <f t="shared" si="100"/>
        <v>1.2528004171885689E-3</v>
      </c>
      <c r="AB785" s="72">
        <f t="shared" si="101"/>
        <v>3.7491869389879015E-2</v>
      </c>
      <c r="AC785" s="68">
        <f t="shared" si="102"/>
        <v>48043.75</v>
      </c>
      <c r="AD785" s="72">
        <f t="shared" si="103"/>
        <v>3.6331212098468506E-2</v>
      </c>
    </row>
    <row r="786" spans="1:30" x14ac:dyDescent="0.25">
      <c r="A786" s="60">
        <v>42422</v>
      </c>
      <c r="B786">
        <f t="shared" si="97"/>
        <v>2016</v>
      </c>
      <c r="C786">
        <f t="shared" si="98"/>
        <v>2</v>
      </c>
      <c r="D786" s="57" t="s">
        <v>346</v>
      </c>
      <c r="E786" s="57">
        <v>2228</v>
      </c>
      <c r="F786" s="57" t="s">
        <v>346</v>
      </c>
      <c r="G786" s="57">
        <v>100</v>
      </c>
      <c r="H786" s="57">
        <v>3722</v>
      </c>
      <c r="I786" s="57">
        <v>2767</v>
      </c>
      <c r="J786" s="57">
        <v>3188</v>
      </c>
      <c r="K786" s="57" t="s">
        <v>346</v>
      </c>
      <c r="L786" s="57" t="s">
        <v>346</v>
      </c>
      <c r="M786" s="57">
        <v>1223</v>
      </c>
      <c r="N786" s="57">
        <v>40154</v>
      </c>
      <c r="O786" s="57">
        <v>1772</v>
      </c>
      <c r="P786" s="57" t="s">
        <v>346</v>
      </c>
      <c r="Q786" s="57" t="s">
        <v>346</v>
      </c>
      <c r="R786" s="57">
        <v>3188</v>
      </c>
      <c r="Y786" s="68">
        <f t="shared" si="99"/>
        <v>2862.25</v>
      </c>
      <c r="Z786" s="72">
        <f t="shared" si="96"/>
        <v>2.1644649268394217E-3</v>
      </c>
      <c r="AA786" s="71">
        <f t="shared" si="100"/>
        <v>1.2528004171885689E-3</v>
      </c>
      <c r="AB786" s="72">
        <f t="shared" si="101"/>
        <v>5.9575907376089504E-2</v>
      </c>
      <c r="AC786" s="68">
        <f t="shared" si="102"/>
        <v>48043.75</v>
      </c>
      <c r="AD786" s="72">
        <f t="shared" si="103"/>
        <v>3.6331212098468506E-2</v>
      </c>
    </row>
    <row r="787" spans="1:30" x14ac:dyDescent="0.25">
      <c r="A787" s="60">
        <v>42423</v>
      </c>
      <c r="B787">
        <f t="shared" si="97"/>
        <v>2016</v>
      </c>
      <c r="C787">
        <f t="shared" si="98"/>
        <v>2</v>
      </c>
      <c r="D787" s="57" t="s">
        <v>346</v>
      </c>
      <c r="E787" s="57">
        <v>1393</v>
      </c>
      <c r="F787" s="57" t="s">
        <v>346</v>
      </c>
      <c r="G787" s="57">
        <v>49</v>
      </c>
      <c r="H787" s="57">
        <v>1643</v>
      </c>
      <c r="I787" s="57">
        <v>1457</v>
      </c>
      <c r="J787" s="57">
        <v>1197</v>
      </c>
      <c r="K787" s="57" t="s">
        <v>346</v>
      </c>
      <c r="L787" s="57" t="s">
        <v>346</v>
      </c>
      <c r="M787" s="57">
        <v>567</v>
      </c>
      <c r="N787" s="57">
        <v>44260</v>
      </c>
      <c r="O787" s="57">
        <v>709</v>
      </c>
      <c r="P787" s="57" t="s">
        <v>346</v>
      </c>
      <c r="Q787" s="57" t="s">
        <v>346</v>
      </c>
      <c r="R787" s="57">
        <v>1197</v>
      </c>
      <c r="Y787" s="68">
        <f t="shared" si="99"/>
        <v>1251.5</v>
      </c>
      <c r="Z787" s="72">
        <f t="shared" si="96"/>
        <v>9.4639806304115171E-4</v>
      </c>
      <c r="AA787" s="71">
        <f t="shared" si="100"/>
        <v>1.2528004171885689E-3</v>
      </c>
      <c r="AB787" s="72">
        <f t="shared" si="101"/>
        <v>2.6049173930011708E-2</v>
      </c>
      <c r="AC787" s="68">
        <f t="shared" si="102"/>
        <v>48043.75</v>
      </c>
      <c r="AD787" s="72">
        <f t="shared" si="103"/>
        <v>3.6331212098468506E-2</v>
      </c>
    </row>
    <row r="788" spans="1:30" x14ac:dyDescent="0.25">
      <c r="A788" s="60">
        <v>42424</v>
      </c>
      <c r="B788">
        <f t="shared" si="97"/>
        <v>2016</v>
      </c>
      <c r="C788">
        <f t="shared" si="98"/>
        <v>2</v>
      </c>
      <c r="D788" s="57" t="s">
        <v>346</v>
      </c>
      <c r="E788" s="57">
        <v>1070</v>
      </c>
      <c r="F788" s="57" t="s">
        <v>346</v>
      </c>
      <c r="G788" s="57">
        <v>29</v>
      </c>
      <c r="H788" s="57">
        <v>1046</v>
      </c>
      <c r="I788" s="57">
        <v>876</v>
      </c>
      <c r="J788" s="57">
        <v>739</v>
      </c>
      <c r="K788" s="57" t="s">
        <v>346</v>
      </c>
      <c r="L788" s="57" t="s">
        <v>346</v>
      </c>
      <c r="M788" s="57">
        <v>368</v>
      </c>
      <c r="N788" s="57">
        <v>31402</v>
      </c>
      <c r="O788" s="57">
        <v>319</v>
      </c>
      <c r="P788" s="57" t="s">
        <v>346</v>
      </c>
      <c r="Q788" s="57" t="s">
        <v>346</v>
      </c>
      <c r="R788" s="57">
        <v>739</v>
      </c>
      <c r="Y788" s="68">
        <f t="shared" si="99"/>
        <v>745</v>
      </c>
      <c r="Z788" s="72">
        <f t="shared" si="96"/>
        <v>5.6337719294099716E-4</v>
      </c>
      <c r="AA788" s="71">
        <f t="shared" si="100"/>
        <v>1.2528004171885689E-3</v>
      </c>
      <c r="AB788" s="72">
        <f t="shared" si="101"/>
        <v>1.550669962273969E-2</v>
      </c>
      <c r="AC788" s="68">
        <f t="shared" si="102"/>
        <v>48043.75</v>
      </c>
      <c r="AD788" s="72">
        <f t="shared" si="103"/>
        <v>3.6331212098468506E-2</v>
      </c>
    </row>
    <row r="789" spans="1:30" x14ac:dyDescent="0.25">
      <c r="A789" s="60">
        <v>42425</v>
      </c>
      <c r="B789">
        <f t="shared" si="97"/>
        <v>2016</v>
      </c>
      <c r="C789">
        <f t="shared" si="98"/>
        <v>2</v>
      </c>
      <c r="D789" s="57" t="s">
        <v>346</v>
      </c>
      <c r="E789" s="57">
        <v>2060</v>
      </c>
      <c r="F789" s="57" t="s">
        <v>346</v>
      </c>
      <c r="G789" s="57">
        <v>76</v>
      </c>
      <c r="H789" s="57">
        <v>2981</v>
      </c>
      <c r="I789" s="57">
        <v>2196</v>
      </c>
      <c r="J789" s="57">
        <v>2491</v>
      </c>
      <c r="K789" s="57" t="s">
        <v>346</v>
      </c>
      <c r="L789" s="57" t="s">
        <v>346</v>
      </c>
      <c r="M789" s="57">
        <v>906</v>
      </c>
      <c r="N789" s="57">
        <v>28182</v>
      </c>
      <c r="O789" s="57">
        <v>1336</v>
      </c>
      <c r="P789" s="57" t="s">
        <v>346</v>
      </c>
      <c r="Q789" s="57" t="s">
        <v>346</v>
      </c>
      <c r="R789" s="57">
        <v>2491</v>
      </c>
      <c r="Y789" s="68">
        <f t="shared" si="99"/>
        <v>2251</v>
      </c>
      <c r="Z789" s="72">
        <f t="shared" si="96"/>
        <v>1.7022309547787713E-3</v>
      </c>
      <c r="AA789" s="71">
        <f t="shared" si="100"/>
        <v>1.2528004171885689E-3</v>
      </c>
      <c r="AB789" s="72">
        <f t="shared" si="101"/>
        <v>4.6853128658774557E-2</v>
      </c>
      <c r="AC789" s="68">
        <f t="shared" si="102"/>
        <v>48043.75</v>
      </c>
      <c r="AD789" s="72">
        <f t="shared" si="103"/>
        <v>3.6331212098468506E-2</v>
      </c>
    </row>
    <row r="790" spans="1:30" x14ac:dyDescent="0.25">
      <c r="A790" s="60">
        <v>42426</v>
      </c>
      <c r="B790">
        <f t="shared" si="97"/>
        <v>2016</v>
      </c>
      <c r="C790">
        <f t="shared" si="98"/>
        <v>2</v>
      </c>
      <c r="D790" s="57" t="s">
        <v>346</v>
      </c>
      <c r="E790" s="57">
        <v>1974</v>
      </c>
      <c r="F790" s="57" t="s">
        <v>346</v>
      </c>
      <c r="G790" s="57">
        <v>82</v>
      </c>
      <c r="H790" s="57">
        <v>2562</v>
      </c>
      <c r="I790" s="57">
        <v>1917</v>
      </c>
      <c r="J790" s="57">
        <v>1945</v>
      </c>
      <c r="K790" s="57" t="s">
        <v>346</v>
      </c>
      <c r="L790" s="57" t="s">
        <v>346</v>
      </c>
      <c r="M790" s="57">
        <v>810</v>
      </c>
      <c r="N790" s="57">
        <v>40420</v>
      </c>
      <c r="O790" s="57">
        <v>1061</v>
      </c>
      <c r="P790" s="57" t="s">
        <v>346</v>
      </c>
      <c r="Q790" s="57" t="s">
        <v>346</v>
      </c>
      <c r="R790" s="57">
        <v>1945</v>
      </c>
      <c r="Y790" s="68">
        <f t="shared" si="99"/>
        <v>1871.25</v>
      </c>
      <c r="Z790" s="72">
        <f t="shared" si="96"/>
        <v>1.4150598285783101E-3</v>
      </c>
      <c r="AA790" s="71">
        <f t="shared" si="100"/>
        <v>1.2528004171885689E-3</v>
      </c>
      <c r="AB790" s="72">
        <f t="shared" si="101"/>
        <v>3.8948874723559256E-2</v>
      </c>
      <c r="AC790" s="68">
        <f t="shared" si="102"/>
        <v>48043.75</v>
      </c>
      <c r="AD790" s="72">
        <f t="shared" si="103"/>
        <v>3.6331212098468506E-2</v>
      </c>
    </row>
    <row r="791" spans="1:30" x14ac:dyDescent="0.25">
      <c r="A791" s="60">
        <v>42427</v>
      </c>
      <c r="B791">
        <f t="shared" si="97"/>
        <v>2016</v>
      </c>
      <c r="C791">
        <f t="shared" si="98"/>
        <v>2</v>
      </c>
      <c r="D791" s="57" t="s">
        <v>346</v>
      </c>
      <c r="E791" s="57">
        <v>1688</v>
      </c>
      <c r="F791" s="57" t="s">
        <v>346</v>
      </c>
      <c r="G791" s="57">
        <v>89</v>
      </c>
      <c r="H791" s="57">
        <v>2120</v>
      </c>
      <c r="I791" s="57">
        <v>1652</v>
      </c>
      <c r="J791" s="57">
        <v>1482</v>
      </c>
      <c r="K791" s="57" t="s">
        <v>346</v>
      </c>
      <c r="L791" s="57" t="s">
        <v>346</v>
      </c>
      <c r="M791" s="57">
        <v>901</v>
      </c>
      <c r="N791" s="57">
        <v>45699</v>
      </c>
      <c r="O791" s="57">
        <v>692</v>
      </c>
      <c r="P791" s="57" t="s">
        <v>346</v>
      </c>
      <c r="Q791" s="57" t="s">
        <v>346</v>
      </c>
      <c r="R791" s="57">
        <v>1482</v>
      </c>
      <c r="Y791" s="68">
        <f t="shared" si="99"/>
        <v>1486.5</v>
      </c>
      <c r="Z791" s="72">
        <f t="shared" si="96"/>
        <v>1.1241076473916677E-3</v>
      </c>
      <c r="AA791" s="71">
        <f t="shared" si="100"/>
        <v>1.2528004171885689E-3</v>
      </c>
      <c r="AB791" s="72">
        <f t="shared" si="101"/>
        <v>3.0940548978795369E-2</v>
      </c>
      <c r="AC791" s="68">
        <f t="shared" si="102"/>
        <v>48043.75</v>
      </c>
      <c r="AD791" s="72">
        <f t="shared" si="103"/>
        <v>3.6331212098468506E-2</v>
      </c>
    </row>
    <row r="792" spans="1:30" x14ac:dyDescent="0.25">
      <c r="A792" s="60">
        <v>42428</v>
      </c>
      <c r="B792">
        <f t="shared" si="97"/>
        <v>2016</v>
      </c>
      <c r="C792">
        <f t="shared" si="98"/>
        <v>2</v>
      </c>
      <c r="D792" s="57" t="s">
        <v>346</v>
      </c>
      <c r="E792" s="57">
        <v>2140</v>
      </c>
      <c r="F792" s="57" t="s">
        <v>346</v>
      </c>
      <c r="G792" s="57">
        <v>127</v>
      </c>
      <c r="H792" s="57">
        <v>3527</v>
      </c>
      <c r="I792" s="57">
        <v>2546</v>
      </c>
      <c r="J792" s="57">
        <v>2723</v>
      </c>
      <c r="K792" s="57" t="s">
        <v>346</v>
      </c>
      <c r="L792" s="57" t="s">
        <v>346</v>
      </c>
      <c r="M792" s="57">
        <v>2308</v>
      </c>
      <c r="N792" s="57">
        <v>32942</v>
      </c>
      <c r="O792" s="57">
        <v>1516</v>
      </c>
      <c r="P792" s="57" t="s">
        <v>346</v>
      </c>
      <c r="Q792" s="57" t="s">
        <v>346</v>
      </c>
      <c r="R792" s="57">
        <v>2723</v>
      </c>
      <c r="Y792" s="68">
        <f t="shared" si="99"/>
        <v>2578</v>
      </c>
      <c r="Z792" s="72">
        <f t="shared" si="96"/>
        <v>1.9495119508750212E-3</v>
      </c>
      <c r="AA792" s="71">
        <f t="shared" si="100"/>
        <v>1.2528004171885689E-3</v>
      </c>
      <c r="AB792" s="72">
        <f t="shared" si="101"/>
        <v>5.3659425003252242E-2</v>
      </c>
      <c r="AC792" s="68">
        <f t="shared" si="102"/>
        <v>48043.75</v>
      </c>
      <c r="AD792" s="72">
        <f t="shared" si="103"/>
        <v>3.6331212098468506E-2</v>
      </c>
    </row>
    <row r="793" spans="1:30" x14ac:dyDescent="0.25">
      <c r="A793" s="60">
        <v>42429</v>
      </c>
      <c r="B793">
        <f t="shared" si="97"/>
        <v>2016</v>
      </c>
      <c r="C793">
        <f t="shared" si="98"/>
        <v>2</v>
      </c>
      <c r="D793" s="57" t="s">
        <v>346</v>
      </c>
      <c r="E793" s="57">
        <v>2332</v>
      </c>
      <c r="F793" s="57" t="s">
        <v>346</v>
      </c>
      <c r="G793" s="57">
        <v>76</v>
      </c>
      <c r="H793" s="57">
        <v>3705</v>
      </c>
      <c r="I793" s="57">
        <v>2886</v>
      </c>
      <c r="J793" s="57">
        <v>3237</v>
      </c>
      <c r="K793" s="57" t="s">
        <v>346</v>
      </c>
      <c r="L793" s="57" t="s">
        <v>346</v>
      </c>
      <c r="M793" s="57">
        <v>1314</v>
      </c>
      <c r="N793" s="57">
        <v>25283</v>
      </c>
      <c r="O793" s="57">
        <v>1735</v>
      </c>
      <c r="P793" s="57" t="s">
        <v>346</v>
      </c>
      <c r="Q793" s="57" t="s">
        <v>346</v>
      </c>
      <c r="R793" s="57">
        <v>3237</v>
      </c>
      <c r="Y793" s="68">
        <f t="shared" si="99"/>
        <v>2890.75</v>
      </c>
      <c r="Z793" s="72">
        <f t="shared" si="96"/>
        <v>2.1860169402606548E-3</v>
      </c>
      <c r="AA793" s="71">
        <f t="shared" si="100"/>
        <v>1.2528004171885689E-3</v>
      </c>
      <c r="AB793" s="72">
        <f t="shared" si="101"/>
        <v>6.0169116690516458E-2</v>
      </c>
      <c r="AC793" s="68">
        <f t="shared" si="102"/>
        <v>48043.75</v>
      </c>
      <c r="AD793" s="72">
        <f t="shared" si="103"/>
        <v>3.6331212098468506E-2</v>
      </c>
    </row>
    <row r="794" spans="1:30" x14ac:dyDescent="0.25">
      <c r="A794" s="60">
        <v>42430</v>
      </c>
      <c r="B794">
        <f t="shared" si="97"/>
        <v>2016</v>
      </c>
      <c r="C794">
        <f t="shared" si="98"/>
        <v>3</v>
      </c>
      <c r="D794" s="57" t="s">
        <v>346</v>
      </c>
      <c r="E794" s="57">
        <v>2343</v>
      </c>
      <c r="F794" s="57" t="s">
        <v>346</v>
      </c>
      <c r="G794" s="57">
        <v>92</v>
      </c>
      <c r="H794" s="57">
        <v>4186</v>
      </c>
      <c r="I794" s="57">
        <v>3176</v>
      </c>
      <c r="J794" s="57">
        <v>3476</v>
      </c>
      <c r="K794" s="57" t="s">
        <v>346</v>
      </c>
      <c r="L794" s="57" t="s">
        <v>346</v>
      </c>
      <c r="M794" s="57">
        <v>1326</v>
      </c>
      <c r="N794" s="57">
        <v>26516</v>
      </c>
      <c r="O794" s="57">
        <v>1965</v>
      </c>
      <c r="P794" s="57" t="s">
        <v>346</v>
      </c>
      <c r="Q794" s="57" t="s">
        <v>346</v>
      </c>
      <c r="R794" s="57">
        <v>3476</v>
      </c>
      <c r="Y794" s="68">
        <f t="shared" si="99"/>
        <v>3200.75</v>
      </c>
      <c r="Z794" s="72">
        <f t="shared" si="96"/>
        <v>2.4204423494038883E-3</v>
      </c>
      <c r="AA794" s="71">
        <f t="shared" si="100"/>
        <v>2.337155465619572E-3</v>
      </c>
      <c r="AB794" s="72">
        <f t="shared" si="101"/>
        <v>3.3407613063490903E-2</v>
      </c>
      <c r="AC794" s="68">
        <f t="shared" si="102"/>
        <v>95809</v>
      </c>
      <c r="AD794" s="72">
        <f t="shared" si="103"/>
        <v>7.2451819434206713E-2</v>
      </c>
    </row>
    <row r="795" spans="1:30" x14ac:dyDescent="0.25">
      <c r="A795" s="60">
        <v>42431</v>
      </c>
      <c r="B795">
        <f t="shared" si="97"/>
        <v>2016</v>
      </c>
      <c r="C795">
        <f t="shared" si="98"/>
        <v>3</v>
      </c>
      <c r="D795" s="57" t="s">
        <v>346</v>
      </c>
      <c r="E795" s="57">
        <v>2089</v>
      </c>
      <c r="F795" s="57" t="s">
        <v>346</v>
      </c>
      <c r="G795" s="57">
        <v>69</v>
      </c>
      <c r="H795" s="57">
        <v>3087</v>
      </c>
      <c r="I795" s="57">
        <v>2241</v>
      </c>
      <c r="J795" s="57">
        <v>2450</v>
      </c>
      <c r="K795" s="57" t="s">
        <v>346</v>
      </c>
      <c r="L795" s="57" t="s">
        <v>346</v>
      </c>
      <c r="M795" s="57">
        <v>1045</v>
      </c>
      <c r="N795" s="57">
        <v>31051</v>
      </c>
      <c r="O795" s="57">
        <v>1287</v>
      </c>
      <c r="P795" s="57" t="s">
        <v>346</v>
      </c>
      <c r="Q795" s="57" t="s">
        <v>346</v>
      </c>
      <c r="R795" s="57">
        <v>2450</v>
      </c>
      <c r="Y795" s="68">
        <f t="shared" si="99"/>
        <v>2266.25</v>
      </c>
      <c r="Z795" s="72">
        <f t="shared" si="96"/>
        <v>1.713763172486624E-3</v>
      </c>
      <c r="AA795" s="71">
        <f t="shared" si="100"/>
        <v>2.337155465619572E-3</v>
      </c>
      <c r="AB795" s="72">
        <f t="shared" si="101"/>
        <v>2.3653832103455834E-2</v>
      </c>
      <c r="AC795" s="68">
        <f t="shared" si="102"/>
        <v>95809</v>
      </c>
      <c r="AD795" s="72">
        <f t="shared" si="103"/>
        <v>7.2451819434206713E-2</v>
      </c>
    </row>
    <row r="796" spans="1:30" x14ac:dyDescent="0.25">
      <c r="A796" s="60">
        <v>42432</v>
      </c>
      <c r="B796">
        <f t="shared" si="97"/>
        <v>2016</v>
      </c>
      <c r="C796">
        <f t="shared" si="98"/>
        <v>3</v>
      </c>
      <c r="D796" s="57" t="s">
        <v>346</v>
      </c>
      <c r="E796" s="57">
        <v>1960</v>
      </c>
      <c r="F796" s="57" t="s">
        <v>346</v>
      </c>
      <c r="G796" s="57">
        <v>70</v>
      </c>
      <c r="H796" s="57">
        <v>2812</v>
      </c>
      <c r="I796" s="57">
        <v>2215</v>
      </c>
      <c r="J796" s="57">
        <v>2184</v>
      </c>
      <c r="K796" s="57" t="s">
        <v>346</v>
      </c>
      <c r="L796" s="57" t="s">
        <v>346</v>
      </c>
      <c r="M796" s="57">
        <v>936</v>
      </c>
      <c r="N796" s="57">
        <v>36559</v>
      </c>
      <c r="O796" s="57">
        <v>1149</v>
      </c>
      <c r="P796" s="57" t="s">
        <v>346</v>
      </c>
      <c r="Q796" s="57" t="s">
        <v>346</v>
      </c>
      <c r="R796" s="57">
        <v>2184</v>
      </c>
      <c r="Y796" s="68">
        <f t="shared" si="99"/>
        <v>2090</v>
      </c>
      <c r="Z796" s="72">
        <f t="shared" si="96"/>
        <v>1.5804809842237372E-3</v>
      </c>
      <c r="AA796" s="71">
        <f t="shared" si="100"/>
        <v>2.337155465619572E-3</v>
      </c>
      <c r="AB796" s="72">
        <f t="shared" si="101"/>
        <v>2.1814234570864951E-2</v>
      </c>
      <c r="AC796" s="68">
        <f t="shared" si="102"/>
        <v>95809</v>
      </c>
      <c r="AD796" s="72">
        <f t="shared" si="103"/>
        <v>7.2451819434206713E-2</v>
      </c>
    </row>
    <row r="797" spans="1:30" x14ac:dyDescent="0.25">
      <c r="A797" s="60">
        <v>42433</v>
      </c>
      <c r="B797">
        <f t="shared" si="97"/>
        <v>2016</v>
      </c>
      <c r="C797">
        <f t="shared" si="98"/>
        <v>3</v>
      </c>
      <c r="D797" s="57" t="s">
        <v>346</v>
      </c>
      <c r="E797" s="57">
        <v>1572</v>
      </c>
      <c r="F797" s="57" t="s">
        <v>346</v>
      </c>
      <c r="G797" s="57">
        <v>50</v>
      </c>
      <c r="H797" s="57">
        <v>1644</v>
      </c>
      <c r="I797" s="57">
        <v>1443</v>
      </c>
      <c r="J797" s="57">
        <v>1037</v>
      </c>
      <c r="K797" s="57" t="s">
        <v>346</v>
      </c>
      <c r="L797" s="57" t="s">
        <v>346</v>
      </c>
      <c r="M797" s="57">
        <v>554</v>
      </c>
      <c r="N797" s="57">
        <v>43152</v>
      </c>
      <c r="O797" s="57">
        <v>504</v>
      </c>
      <c r="P797" s="57" t="s">
        <v>346</v>
      </c>
      <c r="Q797" s="57" t="s">
        <v>346</v>
      </c>
      <c r="R797" s="57">
        <v>1037</v>
      </c>
      <c r="Y797" s="68">
        <f t="shared" si="99"/>
        <v>1157</v>
      </c>
      <c r="Z797" s="72">
        <f t="shared" si="96"/>
        <v>8.7493612380232721E-4</v>
      </c>
      <c r="AA797" s="71">
        <f t="shared" si="100"/>
        <v>2.337155465619572E-3</v>
      </c>
      <c r="AB797" s="72">
        <f t="shared" si="101"/>
        <v>1.207610976004342E-2</v>
      </c>
      <c r="AC797" s="68">
        <f t="shared" si="102"/>
        <v>95809</v>
      </c>
      <c r="AD797" s="72">
        <f t="shared" si="103"/>
        <v>7.2451819434206713E-2</v>
      </c>
    </row>
    <row r="798" spans="1:30" x14ac:dyDescent="0.25">
      <c r="A798" s="60">
        <v>42434</v>
      </c>
      <c r="B798">
        <f t="shared" si="97"/>
        <v>2016</v>
      </c>
      <c r="C798">
        <f t="shared" si="98"/>
        <v>3</v>
      </c>
      <c r="D798" s="57" t="s">
        <v>346</v>
      </c>
      <c r="E798" s="57">
        <v>1720</v>
      </c>
      <c r="F798" s="57" t="s">
        <v>346</v>
      </c>
      <c r="G798" s="57">
        <v>82</v>
      </c>
      <c r="H798" s="57">
        <v>2379</v>
      </c>
      <c r="I798" s="57">
        <v>1693</v>
      </c>
      <c r="J798" s="57">
        <v>1544</v>
      </c>
      <c r="K798" s="57" t="s">
        <v>346</v>
      </c>
      <c r="L798" s="57" t="s">
        <v>346</v>
      </c>
      <c r="M798" s="57">
        <v>929</v>
      </c>
      <c r="N798" s="57">
        <v>41010</v>
      </c>
      <c r="O798" s="57">
        <v>718</v>
      </c>
      <c r="P798" s="57" t="s">
        <v>346</v>
      </c>
      <c r="Q798" s="57" t="s">
        <v>346</v>
      </c>
      <c r="R798" s="57">
        <v>1544</v>
      </c>
      <c r="Y798" s="68">
        <f t="shared" si="99"/>
        <v>1583.5</v>
      </c>
      <c r="Z798" s="72">
        <f t="shared" si="96"/>
        <v>1.1974601141235826E-3</v>
      </c>
      <c r="AA798" s="71">
        <f t="shared" si="100"/>
        <v>2.337155465619572E-3</v>
      </c>
      <c r="AB798" s="72">
        <f t="shared" si="101"/>
        <v>1.6527674853093133E-2</v>
      </c>
      <c r="AC798" s="68">
        <f t="shared" si="102"/>
        <v>95809</v>
      </c>
      <c r="AD798" s="72">
        <f t="shared" si="103"/>
        <v>7.2451819434206713E-2</v>
      </c>
    </row>
    <row r="799" spans="1:30" x14ac:dyDescent="0.25">
      <c r="A799" s="60">
        <v>42435</v>
      </c>
      <c r="B799">
        <f t="shared" si="97"/>
        <v>2016</v>
      </c>
      <c r="C799">
        <f t="shared" si="98"/>
        <v>3</v>
      </c>
      <c r="D799" s="57" t="s">
        <v>346</v>
      </c>
      <c r="E799" s="57">
        <v>1745</v>
      </c>
      <c r="F799" s="57" t="s">
        <v>346</v>
      </c>
      <c r="G799" s="57">
        <v>69</v>
      </c>
      <c r="H799" s="57">
        <v>2328</v>
      </c>
      <c r="I799" s="57">
        <v>1657</v>
      </c>
      <c r="J799" s="57">
        <v>1655</v>
      </c>
      <c r="K799" s="57" t="s">
        <v>346</v>
      </c>
      <c r="L799" s="57" t="s">
        <v>346</v>
      </c>
      <c r="M799" s="57">
        <v>1197</v>
      </c>
      <c r="N799" s="57">
        <v>33876</v>
      </c>
      <c r="O799" s="57">
        <v>776</v>
      </c>
      <c r="P799" s="57" t="s">
        <v>346</v>
      </c>
      <c r="Q799" s="57" t="s">
        <v>346</v>
      </c>
      <c r="R799" s="57">
        <v>1655</v>
      </c>
      <c r="Y799" s="68">
        <f t="shared" si="99"/>
        <v>1604</v>
      </c>
      <c r="Z799" s="72">
        <f t="shared" si="96"/>
        <v>1.2129624395669255E-3</v>
      </c>
      <c r="AA799" s="71">
        <f t="shared" si="100"/>
        <v>2.337155465619572E-3</v>
      </c>
      <c r="AB799" s="72">
        <f t="shared" si="101"/>
        <v>1.6741642225678172E-2</v>
      </c>
      <c r="AC799" s="68">
        <f t="shared" si="102"/>
        <v>95809</v>
      </c>
      <c r="AD799" s="72">
        <f t="shared" si="103"/>
        <v>7.2451819434206713E-2</v>
      </c>
    </row>
    <row r="800" spans="1:30" x14ac:dyDescent="0.25">
      <c r="A800" s="60">
        <v>42436</v>
      </c>
      <c r="B800">
        <f t="shared" si="97"/>
        <v>2016</v>
      </c>
      <c r="C800">
        <f t="shared" si="98"/>
        <v>3</v>
      </c>
      <c r="D800" s="57" t="s">
        <v>346</v>
      </c>
      <c r="E800" s="57">
        <v>2576</v>
      </c>
      <c r="F800" s="57" t="s">
        <v>346</v>
      </c>
      <c r="G800" s="57">
        <v>111</v>
      </c>
      <c r="H800" s="57">
        <v>4689</v>
      </c>
      <c r="I800" s="57">
        <v>3425</v>
      </c>
      <c r="J800" s="57">
        <v>3983</v>
      </c>
      <c r="K800" s="57" t="s">
        <v>346</v>
      </c>
      <c r="L800" s="57" t="s">
        <v>346</v>
      </c>
      <c r="M800" s="57">
        <v>1600</v>
      </c>
      <c r="N800" s="57">
        <v>24068</v>
      </c>
      <c r="O800" s="57">
        <v>2137</v>
      </c>
      <c r="P800" s="57" t="s">
        <v>346</v>
      </c>
      <c r="Q800" s="57" t="s">
        <v>346</v>
      </c>
      <c r="R800" s="57">
        <v>3983</v>
      </c>
      <c r="Y800" s="68">
        <f t="shared" si="99"/>
        <v>3558.5</v>
      </c>
      <c r="Z800" s="72">
        <f t="shared" si="96"/>
        <v>2.6909768336651524E-3</v>
      </c>
      <c r="AA800" s="71">
        <f t="shared" si="100"/>
        <v>2.337155465619572E-3</v>
      </c>
      <c r="AB800" s="72">
        <f t="shared" si="101"/>
        <v>3.7141604650920063E-2</v>
      </c>
      <c r="AC800" s="68">
        <f t="shared" si="102"/>
        <v>95808.999999999985</v>
      </c>
      <c r="AD800" s="72">
        <f t="shared" si="103"/>
        <v>7.2451819434206699E-2</v>
      </c>
    </row>
    <row r="801" spans="1:30" x14ac:dyDescent="0.25">
      <c r="A801" s="60">
        <v>42437</v>
      </c>
      <c r="B801">
        <f t="shared" si="97"/>
        <v>2016</v>
      </c>
      <c r="C801">
        <f t="shared" si="98"/>
        <v>3</v>
      </c>
      <c r="D801" s="57" t="s">
        <v>346</v>
      </c>
      <c r="E801" s="57">
        <v>2877</v>
      </c>
      <c r="F801" s="57" t="s">
        <v>346</v>
      </c>
      <c r="G801" s="57">
        <v>148</v>
      </c>
      <c r="H801" s="57">
        <v>5797</v>
      </c>
      <c r="I801" s="57">
        <v>4411</v>
      </c>
      <c r="J801" s="57">
        <v>5005</v>
      </c>
      <c r="K801" s="57" t="s">
        <v>346</v>
      </c>
      <c r="L801" s="57" t="s">
        <v>346</v>
      </c>
      <c r="M801" s="57">
        <v>2029</v>
      </c>
      <c r="N801" s="57">
        <v>25414</v>
      </c>
      <c r="O801" s="57">
        <v>2637</v>
      </c>
      <c r="P801" s="57" t="s">
        <v>346</v>
      </c>
      <c r="Q801" s="57" t="s">
        <v>346</v>
      </c>
      <c r="R801" s="57">
        <v>5005</v>
      </c>
      <c r="Y801" s="68">
        <f t="shared" si="99"/>
        <v>4462.5</v>
      </c>
      <c r="Z801" s="72">
        <f t="shared" si="96"/>
        <v>3.3745915751667113E-3</v>
      </c>
      <c r="AA801" s="71">
        <f t="shared" si="100"/>
        <v>2.337155465619572E-3</v>
      </c>
      <c r="AB801" s="72">
        <f t="shared" si="101"/>
        <v>4.6577043910279829E-2</v>
      </c>
      <c r="AC801" s="68">
        <f t="shared" si="102"/>
        <v>95809</v>
      </c>
      <c r="AD801" s="72">
        <f t="shared" si="103"/>
        <v>7.2451819434206713E-2</v>
      </c>
    </row>
    <row r="802" spans="1:30" x14ac:dyDescent="0.25">
      <c r="A802" s="60">
        <v>42438</v>
      </c>
      <c r="B802">
        <f t="shared" si="97"/>
        <v>2016</v>
      </c>
      <c r="C802">
        <f t="shared" si="98"/>
        <v>3</v>
      </c>
      <c r="D802" s="57" t="s">
        <v>346</v>
      </c>
      <c r="E802" s="57">
        <v>3134</v>
      </c>
      <c r="F802" s="57" t="s">
        <v>346</v>
      </c>
      <c r="G802" s="57">
        <v>168</v>
      </c>
      <c r="H802" s="57">
        <v>6749</v>
      </c>
      <c r="I802" s="57">
        <v>4972</v>
      </c>
      <c r="J802" s="57">
        <v>5738</v>
      </c>
      <c r="K802" s="57" t="s">
        <v>346</v>
      </c>
      <c r="L802" s="57" t="s">
        <v>346</v>
      </c>
      <c r="M802" s="57">
        <v>2514</v>
      </c>
      <c r="N802" s="57">
        <v>18226</v>
      </c>
      <c r="O802" s="57">
        <v>3160</v>
      </c>
      <c r="P802" s="57" t="s">
        <v>346</v>
      </c>
      <c r="Q802" s="57" t="s">
        <v>346</v>
      </c>
      <c r="R802" s="57">
        <v>5738</v>
      </c>
      <c r="Y802" s="68">
        <f t="shared" si="99"/>
        <v>5154.75</v>
      </c>
      <c r="Z802" s="72">
        <f t="shared" si="96"/>
        <v>3.898078638003497E-3</v>
      </c>
      <c r="AA802" s="71">
        <f t="shared" si="100"/>
        <v>2.337155465619572E-3</v>
      </c>
      <c r="AB802" s="72">
        <f t="shared" si="101"/>
        <v>5.380235677232828E-2</v>
      </c>
      <c r="AC802" s="68">
        <f t="shared" si="102"/>
        <v>95809</v>
      </c>
      <c r="AD802" s="72">
        <f t="shared" si="103"/>
        <v>7.2451819434206713E-2</v>
      </c>
    </row>
    <row r="803" spans="1:30" x14ac:dyDescent="0.25">
      <c r="A803" s="60">
        <v>42439</v>
      </c>
      <c r="B803">
        <f t="shared" si="97"/>
        <v>2016</v>
      </c>
      <c r="C803">
        <f t="shared" si="98"/>
        <v>3</v>
      </c>
      <c r="D803" s="57" t="s">
        <v>346</v>
      </c>
      <c r="E803" s="57">
        <v>3092</v>
      </c>
      <c r="F803" s="57" t="s">
        <v>346</v>
      </c>
      <c r="G803" s="57">
        <v>161</v>
      </c>
      <c r="H803" s="57">
        <v>6736</v>
      </c>
      <c r="I803" s="57">
        <v>4910</v>
      </c>
      <c r="J803" s="57">
        <v>5484</v>
      </c>
      <c r="K803" s="57" t="s">
        <v>346</v>
      </c>
      <c r="L803" s="57" t="s">
        <v>346</v>
      </c>
      <c r="M803" s="57">
        <v>2379</v>
      </c>
      <c r="N803" s="57">
        <v>5286</v>
      </c>
      <c r="O803" s="57">
        <v>2983</v>
      </c>
      <c r="P803" s="57" t="s">
        <v>346</v>
      </c>
      <c r="Q803" s="57" t="s">
        <v>346</v>
      </c>
      <c r="R803" s="57">
        <v>5484</v>
      </c>
      <c r="Y803" s="68">
        <f t="shared" si="99"/>
        <v>5028.25</v>
      </c>
      <c r="Z803" s="72">
        <f t="shared" si="96"/>
        <v>3.8024179468531131E-3</v>
      </c>
      <c r="AA803" s="71">
        <f t="shared" si="100"/>
        <v>2.337155465619572E-3</v>
      </c>
      <c r="AB803" s="72">
        <f t="shared" si="101"/>
        <v>5.2482021521986451E-2</v>
      </c>
      <c r="AC803" s="68">
        <f t="shared" si="102"/>
        <v>95809</v>
      </c>
      <c r="AD803" s="72">
        <f t="shared" si="103"/>
        <v>7.2451819434206713E-2</v>
      </c>
    </row>
    <row r="804" spans="1:30" x14ac:dyDescent="0.25">
      <c r="A804" s="60">
        <v>42440</v>
      </c>
      <c r="B804">
        <f t="shared" si="97"/>
        <v>2016</v>
      </c>
      <c r="C804">
        <f t="shared" si="98"/>
        <v>3</v>
      </c>
      <c r="D804" s="57" t="s">
        <v>346</v>
      </c>
      <c r="E804" s="57">
        <v>2916</v>
      </c>
      <c r="F804" s="57" t="s">
        <v>346</v>
      </c>
      <c r="G804" s="57">
        <v>157</v>
      </c>
      <c r="H804" s="57">
        <v>5597</v>
      </c>
      <c r="I804" s="57">
        <v>3931</v>
      </c>
      <c r="J804" s="57">
        <v>4454</v>
      </c>
      <c r="K804" s="57" t="s">
        <v>346</v>
      </c>
      <c r="L804" s="57" t="s">
        <v>346</v>
      </c>
      <c r="M804" s="57">
        <v>2027</v>
      </c>
      <c r="N804" s="57">
        <v>6360</v>
      </c>
      <c r="O804" s="57">
        <v>2501</v>
      </c>
      <c r="P804" s="57" t="s">
        <v>346</v>
      </c>
      <c r="Q804" s="57" t="s">
        <v>346</v>
      </c>
      <c r="R804" s="57">
        <v>4454</v>
      </c>
      <c r="Y804" s="68">
        <f t="shared" si="99"/>
        <v>4120.75</v>
      </c>
      <c r="Z804" s="72">
        <f t="shared" si="96"/>
        <v>3.1161564668612273E-3</v>
      </c>
      <c r="AA804" s="71">
        <f t="shared" si="100"/>
        <v>2.337155465619572E-3</v>
      </c>
      <c r="AB804" s="72">
        <f t="shared" si="101"/>
        <v>4.3010051247795091E-2</v>
      </c>
      <c r="AC804" s="68">
        <f t="shared" si="102"/>
        <v>95809</v>
      </c>
      <c r="AD804" s="72">
        <f t="shared" si="103"/>
        <v>7.2451819434206713E-2</v>
      </c>
    </row>
    <row r="805" spans="1:30" x14ac:dyDescent="0.25">
      <c r="A805" s="60">
        <v>42441</v>
      </c>
      <c r="B805">
        <f t="shared" si="97"/>
        <v>2016</v>
      </c>
      <c r="C805">
        <f t="shared" si="98"/>
        <v>3</v>
      </c>
      <c r="D805" s="57" t="s">
        <v>346</v>
      </c>
      <c r="E805" s="57">
        <v>2418</v>
      </c>
      <c r="F805" s="57" t="s">
        <v>346</v>
      </c>
      <c r="G805" s="57">
        <v>141</v>
      </c>
      <c r="H805" s="57">
        <v>4706</v>
      </c>
      <c r="I805" s="57">
        <v>3564</v>
      </c>
      <c r="J805" s="57">
        <v>3474</v>
      </c>
      <c r="K805" s="57" t="s">
        <v>346</v>
      </c>
      <c r="L805" s="57" t="s">
        <v>346</v>
      </c>
      <c r="M805" s="57">
        <v>2665</v>
      </c>
      <c r="N805" s="57">
        <v>14163</v>
      </c>
      <c r="O805" s="57">
        <v>2041</v>
      </c>
      <c r="P805" s="57" t="s">
        <v>346</v>
      </c>
      <c r="Q805" s="57" t="s">
        <v>346</v>
      </c>
      <c r="R805" s="57">
        <v>3474</v>
      </c>
      <c r="Y805" s="68">
        <f t="shared" si="99"/>
        <v>3446.25</v>
      </c>
      <c r="Z805" s="72">
        <f t="shared" si="96"/>
        <v>2.6060921492253846E-3</v>
      </c>
      <c r="AA805" s="71">
        <f t="shared" si="100"/>
        <v>2.337155465619572E-3</v>
      </c>
      <c r="AB805" s="72">
        <f t="shared" si="101"/>
        <v>3.5970002818106861E-2</v>
      </c>
      <c r="AC805" s="68">
        <f t="shared" si="102"/>
        <v>95809</v>
      </c>
      <c r="AD805" s="72">
        <f t="shared" si="103"/>
        <v>7.2451819434206713E-2</v>
      </c>
    </row>
    <row r="806" spans="1:30" x14ac:dyDescent="0.25">
      <c r="A806" s="60">
        <v>42442</v>
      </c>
      <c r="B806">
        <f t="shared" si="97"/>
        <v>2016</v>
      </c>
      <c r="C806">
        <f t="shared" si="98"/>
        <v>3</v>
      </c>
      <c r="D806" s="57" t="s">
        <v>346</v>
      </c>
      <c r="E806" s="57">
        <v>2076</v>
      </c>
      <c r="F806" s="57" t="s">
        <v>346</v>
      </c>
      <c r="G806" s="57">
        <v>126</v>
      </c>
      <c r="H806" s="57">
        <v>3430</v>
      </c>
      <c r="I806" s="57">
        <v>2556</v>
      </c>
      <c r="J806" s="57">
        <v>2740</v>
      </c>
      <c r="K806" s="57" t="s">
        <v>346</v>
      </c>
      <c r="L806" s="57" t="s">
        <v>346</v>
      </c>
      <c r="M806" s="57">
        <v>2101</v>
      </c>
      <c r="N806" s="57">
        <v>13024</v>
      </c>
      <c r="O806" s="57">
        <v>1643</v>
      </c>
      <c r="P806" s="57" t="s">
        <v>346</v>
      </c>
      <c r="Q806" s="57" t="s">
        <v>346</v>
      </c>
      <c r="R806" s="57">
        <v>2740</v>
      </c>
      <c r="Y806" s="68">
        <f t="shared" si="99"/>
        <v>2592.25</v>
      </c>
      <c r="Z806" s="72">
        <f t="shared" si="96"/>
        <v>1.9602879575856377E-3</v>
      </c>
      <c r="AA806" s="71">
        <f t="shared" si="100"/>
        <v>2.337155465619572E-3</v>
      </c>
      <c r="AB806" s="72">
        <f t="shared" si="101"/>
        <v>2.7056435199198405E-2</v>
      </c>
      <c r="AC806" s="68">
        <f t="shared" si="102"/>
        <v>95809</v>
      </c>
      <c r="AD806" s="72">
        <f t="shared" si="103"/>
        <v>7.2451819434206713E-2</v>
      </c>
    </row>
    <row r="807" spans="1:30" x14ac:dyDescent="0.25">
      <c r="A807" s="60">
        <v>42443</v>
      </c>
      <c r="B807">
        <f t="shared" si="97"/>
        <v>2016</v>
      </c>
      <c r="C807">
        <f t="shared" si="98"/>
        <v>3</v>
      </c>
      <c r="D807" s="57" t="s">
        <v>346</v>
      </c>
      <c r="E807" s="57">
        <v>1176</v>
      </c>
      <c r="F807" s="57" t="s">
        <v>346</v>
      </c>
      <c r="G807" s="57">
        <v>53</v>
      </c>
      <c r="H807" s="57">
        <v>1296</v>
      </c>
      <c r="I807" s="57">
        <v>1374</v>
      </c>
      <c r="J807" s="57">
        <v>845</v>
      </c>
      <c r="K807" s="57" t="s">
        <v>346</v>
      </c>
      <c r="L807" s="57" t="s">
        <v>346</v>
      </c>
      <c r="M807" s="57">
        <v>470</v>
      </c>
      <c r="N807" s="57">
        <v>31746</v>
      </c>
      <c r="O807" s="57">
        <v>435</v>
      </c>
      <c r="P807" s="57" t="s">
        <v>346</v>
      </c>
      <c r="Q807" s="57" t="s">
        <v>346</v>
      </c>
      <c r="R807" s="57">
        <v>845</v>
      </c>
      <c r="Y807" s="68">
        <f t="shared" si="99"/>
        <v>987.5</v>
      </c>
      <c r="Z807" s="72">
        <f t="shared" si="96"/>
        <v>7.4675835977078492E-4</v>
      </c>
      <c r="AA807" s="71">
        <f t="shared" si="100"/>
        <v>2.337155465619572E-3</v>
      </c>
      <c r="AB807" s="72">
        <f t="shared" si="101"/>
        <v>1.0306964898913463E-2</v>
      </c>
      <c r="AC807" s="68">
        <f t="shared" si="102"/>
        <v>95809</v>
      </c>
      <c r="AD807" s="72">
        <f t="shared" si="103"/>
        <v>7.2451819434206713E-2</v>
      </c>
    </row>
    <row r="808" spans="1:30" x14ac:dyDescent="0.25">
      <c r="A808" s="60">
        <v>42444</v>
      </c>
      <c r="B808">
        <f t="shared" si="97"/>
        <v>2016</v>
      </c>
      <c r="C808">
        <f t="shared" si="98"/>
        <v>3</v>
      </c>
      <c r="D808" s="57" t="s">
        <v>346</v>
      </c>
      <c r="E808" s="57">
        <v>2343</v>
      </c>
      <c r="F808" s="57" t="s">
        <v>346</v>
      </c>
      <c r="G808" s="57">
        <v>106</v>
      </c>
      <c r="H808" s="57">
        <v>3893</v>
      </c>
      <c r="I808" s="57">
        <v>2861</v>
      </c>
      <c r="J808" s="57">
        <v>3175</v>
      </c>
      <c r="K808" s="57" t="s">
        <v>346</v>
      </c>
      <c r="L808" s="57" t="s">
        <v>346</v>
      </c>
      <c r="M808" s="57">
        <v>1365</v>
      </c>
      <c r="N808" s="57">
        <v>22990</v>
      </c>
      <c r="O808" s="57">
        <v>1881</v>
      </c>
      <c r="P808" s="57" t="s">
        <v>346</v>
      </c>
      <c r="Q808" s="57" t="s">
        <v>346</v>
      </c>
      <c r="R808" s="57">
        <v>3175</v>
      </c>
      <c r="Y808" s="68">
        <f t="shared" si="99"/>
        <v>2952.5</v>
      </c>
      <c r="Z808" s="72">
        <f t="shared" si="96"/>
        <v>2.2327129693399924E-3</v>
      </c>
      <c r="AA808" s="71">
        <f t="shared" si="100"/>
        <v>2.337155465619572E-3</v>
      </c>
      <c r="AB808" s="72">
        <f t="shared" si="101"/>
        <v>3.0816520368650128E-2</v>
      </c>
      <c r="AC808" s="68">
        <f t="shared" si="102"/>
        <v>95809</v>
      </c>
      <c r="AD808" s="72">
        <f t="shared" si="103"/>
        <v>7.2451819434206713E-2</v>
      </c>
    </row>
    <row r="809" spans="1:30" x14ac:dyDescent="0.25">
      <c r="A809" s="60">
        <v>42445</v>
      </c>
      <c r="B809">
        <f t="shared" si="97"/>
        <v>2016</v>
      </c>
      <c r="C809">
        <f t="shared" si="98"/>
        <v>3</v>
      </c>
      <c r="D809" s="57" t="s">
        <v>346</v>
      </c>
      <c r="E809" s="57">
        <v>2579</v>
      </c>
      <c r="F809" s="57" t="s">
        <v>346</v>
      </c>
      <c r="G809" s="57">
        <v>121</v>
      </c>
      <c r="H809" s="57">
        <v>5089</v>
      </c>
      <c r="I809" s="57">
        <v>3904</v>
      </c>
      <c r="J809" s="57">
        <v>4184</v>
      </c>
      <c r="K809" s="57" t="s">
        <v>346</v>
      </c>
      <c r="L809" s="57" t="s">
        <v>346</v>
      </c>
      <c r="M809" s="57">
        <v>1792</v>
      </c>
      <c r="N809" s="57">
        <v>11112</v>
      </c>
      <c r="O809" s="57">
        <v>2437</v>
      </c>
      <c r="P809" s="57" t="s">
        <v>346</v>
      </c>
      <c r="Q809" s="57" t="s">
        <v>346</v>
      </c>
      <c r="R809" s="57">
        <v>4184</v>
      </c>
      <c r="Y809" s="68">
        <f t="shared" si="99"/>
        <v>3903.5</v>
      </c>
      <c r="Z809" s="72">
        <f t="shared" si="96"/>
        <v>2.9518696277116546E-3</v>
      </c>
      <c r="AA809" s="71">
        <f t="shared" si="100"/>
        <v>2.337155465619572E-3</v>
      </c>
      <c r="AB809" s="72">
        <f t="shared" si="101"/>
        <v>4.0742518970034128E-2</v>
      </c>
      <c r="AC809" s="68">
        <f t="shared" si="102"/>
        <v>95809</v>
      </c>
      <c r="AD809" s="72">
        <f t="shared" si="103"/>
        <v>7.2451819434206713E-2</v>
      </c>
    </row>
    <row r="810" spans="1:30" x14ac:dyDescent="0.25">
      <c r="A810" s="60">
        <v>42446</v>
      </c>
      <c r="B810">
        <f t="shared" si="97"/>
        <v>2016</v>
      </c>
      <c r="C810">
        <f t="shared" si="98"/>
        <v>3</v>
      </c>
      <c r="D810" s="57" t="s">
        <v>346</v>
      </c>
      <c r="E810" s="57">
        <v>2662</v>
      </c>
      <c r="F810" s="57" t="s">
        <v>346</v>
      </c>
      <c r="G810" s="57">
        <v>119</v>
      </c>
      <c r="H810" s="57">
        <v>5074</v>
      </c>
      <c r="I810" s="57">
        <v>3866</v>
      </c>
      <c r="J810" s="57">
        <v>4006</v>
      </c>
      <c r="K810" s="57" t="s">
        <v>346</v>
      </c>
      <c r="L810" s="57" t="s">
        <v>346</v>
      </c>
      <c r="M810" s="57">
        <v>1752</v>
      </c>
      <c r="N810" s="57">
        <v>5824</v>
      </c>
      <c r="O810" s="57">
        <v>2352</v>
      </c>
      <c r="P810" s="57" t="s">
        <v>346</v>
      </c>
      <c r="Q810" s="57" t="s">
        <v>346</v>
      </c>
      <c r="R810" s="57">
        <v>4006</v>
      </c>
      <c r="Y810" s="68">
        <f t="shared" si="99"/>
        <v>3824.5</v>
      </c>
      <c r="Z810" s="72">
        <f t="shared" si="96"/>
        <v>2.8921289589299917E-3</v>
      </c>
      <c r="AA810" s="71">
        <f t="shared" si="100"/>
        <v>2.337155465619572E-3</v>
      </c>
      <c r="AB810" s="72">
        <f t="shared" si="101"/>
        <v>3.9917961778121056E-2</v>
      </c>
      <c r="AC810" s="68">
        <f t="shared" si="102"/>
        <v>95809</v>
      </c>
      <c r="AD810" s="72">
        <f t="shared" si="103"/>
        <v>7.2451819434206713E-2</v>
      </c>
    </row>
    <row r="811" spans="1:30" x14ac:dyDescent="0.25">
      <c r="A811" s="60">
        <v>42447</v>
      </c>
      <c r="B811">
        <f t="shared" si="97"/>
        <v>2016</v>
      </c>
      <c r="C811">
        <f t="shared" si="98"/>
        <v>3</v>
      </c>
      <c r="D811" s="57" t="s">
        <v>346</v>
      </c>
      <c r="E811" s="57">
        <v>2765</v>
      </c>
      <c r="F811" s="57" t="s">
        <v>346</v>
      </c>
      <c r="G811" s="57">
        <v>137</v>
      </c>
      <c r="H811" s="57">
        <v>4676</v>
      </c>
      <c r="I811" s="57">
        <v>3552</v>
      </c>
      <c r="J811" s="57">
        <v>3746</v>
      </c>
      <c r="K811" s="57" t="s">
        <v>346</v>
      </c>
      <c r="L811" s="57" t="s">
        <v>346</v>
      </c>
      <c r="M811" s="57">
        <v>1651</v>
      </c>
      <c r="N811" s="57">
        <v>16128</v>
      </c>
      <c r="O811" s="57">
        <v>2166</v>
      </c>
      <c r="P811" s="57" t="s">
        <v>346</v>
      </c>
      <c r="Q811" s="57" t="s">
        <v>346</v>
      </c>
      <c r="R811" s="57">
        <v>3746</v>
      </c>
      <c r="Y811" s="68">
        <f t="shared" si="99"/>
        <v>3535</v>
      </c>
      <c r="Z811" s="72">
        <f t="shared" si="96"/>
        <v>2.6732058752301007E-3</v>
      </c>
      <c r="AA811" s="71">
        <f t="shared" si="100"/>
        <v>2.337155465619572E-3</v>
      </c>
      <c r="AB811" s="72">
        <f t="shared" si="101"/>
        <v>3.6896324979907941E-2</v>
      </c>
      <c r="AC811" s="68">
        <f t="shared" si="102"/>
        <v>95809</v>
      </c>
      <c r="AD811" s="72">
        <f t="shared" si="103"/>
        <v>7.2451819434206713E-2</v>
      </c>
    </row>
    <row r="812" spans="1:30" x14ac:dyDescent="0.25">
      <c r="A812" s="60">
        <v>42448</v>
      </c>
      <c r="B812">
        <f t="shared" si="97"/>
        <v>2016</v>
      </c>
      <c r="C812">
        <f t="shared" si="98"/>
        <v>3</v>
      </c>
      <c r="D812" s="57" t="s">
        <v>346</v>
      </c>
      <c r="E812" s="57">
        <v>1943</v>
      </c>
      <c r="F812" s="57" t="s">
        <v>346</v>
      </c>
      <c r="G812" s="57">
        <v>131</v>
      </c>
      <c r="H812" s="57">
        <v>3225</v>
      </c>
      <c r="I812" s="57">
        <v>2549</v>
      </c>
      <c r="J812" s="57">
        <v>2249</v>
      </c>
      <c r="K812" s="57" t="s">
        <v>346</v>
      </c>
      <c r="L812" s="57" t="s">
        <v>346</v>
      </c>
      <c r="M812" s="57">
        <v>1449</v>
      </c>
      <c r="N812" s="57">
        <v>8732</v>
      </c>
      <c r="O812" s="57">
        <v>1323</v>
      </c>
      <c r="P812" s="57" t="s">
        <v>346</v>
      </c>
      <c r="Q812" s="57" t="s">
        <v>346</v>
      </c>
      <c r="R812" s="57">
        <v>2249</v>
      </c>
      <c r="Y812" s="68">
        <f t="shared" si="99"/>
        <v>2336.5</v>
      </c>
      <c r="Z812" s="72">
        <f t="shared" si="96"/>
        <v>1.7668869950424697E-3</v>
      </c>
      <c r="AA812" s="71">
        <f t="shared" si="100"/>
        <v>2.337155465619572E-3</v>
      </c>
      <c r="AB812" s="72">
        <f t="shared" si="101"/>
        <v>2.4387061758289932E-2</v>
      </c>
      <c r="AC812" s="68">
        <f t="shared" si="102"/>
        <v>95809</v>
      </c>
      <c r="AD812" s="72">
        <f t="shared" si="103"/>
        <v>7.2451819434206713E-2</v>
      </c>
    </row>
    <row r="813" spans="1:30" x14ac:dyDescent="0.25">
      <c r="A813" s="60">
        <v>42449</v>
      </c>
      <c r="B813">
        <f t="shared" si="97"/>
        <v>2016</v>
      </c>
      <c r="C813">
        <f t="shared" si="98"/>
        <v>3</v>
      </c>
      <c r="D813" s="57" t="s">
        <v>346</v>
      </c>
      <c r="E813" s="57">
        <v>1699</v>
      </c>
      <c r="F813" s="57" t="s">
        <v>346</v>
      </c>
      <c r="G813" s="57">
        <v>58</v>
      </c>
      <c r="H813" s="57">
        <v>1743</v>
      </c>
      <c r="I813" s="57">
        <v>1384</v>
      </c>
      <c r="J813" s="57">
        <v>1220</v>
      </c>
      <c r="K813" s="57" t="s">
        <v>346</v>
      </c>
      <c r="L813" s="57" t="s">
        <v>346</v>
      </c>
      <c r="M813" s="57">
        <v>1344</v>
      </c>
      <c r="N813" s="57">
        <v>40920</v>
      </c>
      <c r="O813" s="57">
        <v>614</v>
      </c>
      <c r="P813" s="57" t="s">
        <v>346</v>
      </c>
      <c r="Q813" s="57" t="s">
        <v>346</v>
      </c>
      <c r="R813" s="57">
        <v>1220</v>
      </c>
      <c r="Y813" s="68">
        <f t="shared" si="99"/>
        <v>1240.25</v>
      </c>
      <c r="Z813" s="72">
        <f t="shared" si="96"/>
        <v>9.3789068932224396E-4</v>
      </c>
      <c r="AA813" s="71">
        <f t="shared" si="100"/>
        <v>2.337155465619572E-3</v>
      </c>
      <c r="AB813" s="72">
        <f t="shared" si="101"/>
        <v>1.2945026041394858E-2</v>
      </c>
      <c r="AC813" s="68">
        <f t="shared" si="102"/>
        <v>95809</v>
      </c>
      <c r="AD813" s="72">
        <f t="shared" si="103"/>
        <v>7.2451819434206713E-2</v>
      </c>
    </row>
    <row r="814" spans="1:30" x14ac:dyDescent="0.25">
      <c r="A814" s="60">
        <v>42450</v>
      </c>
      <c r="B814">
        <f t="shared" si="97"/>
        <v>2016</v>
      </c>
      <c r="C814">
        <f t="shared" si="98"/>
        <v>3</v>
      </c>
      <c r="D814" s="57" t="s">
        <v>346</v>
      </c>
      <c r="E814" s="57">
        <v>1909</v>
      </c>
      <c r="F814" s="57" t="s">
        <v>346</v>
      </c>
      <c r="G814" s="57">
        <v>93</v>
      </c>
      <c r="H814" s="57">
        <v>3028</v>
      </c>
      <c r="I814" s="57">
        <v>2278</v>
      </c>
      <c r="J814" s="57">
        <v>2399</v>
      </c>
      <c r="K814" s="57" t="s">
        <v>346</v>
      </c>
      <c r="L814" s="57" t="s">
        <v>346</v>
      </c>
      <c r="M814" s="57">
        <v>2561</v>
      </c>
      <c r="N814" s="57">
        <v>33196</v>
      </c>
      <c r="O814" s="57">
        <v>1395</v>
      </c>
      <c r="P814" s="57" t="s">
        <v>346</v>
      </c>
      <c r="Q814" s="57" t="s">
        <v>346</v>
      </c>
      <c r="R814" s="57">
        <v>2399</v>
      </c>
      <c r="Y814" s="68">
        <f t="shared" si="99"/>
        <v>2275</v>
      </c>
      <c r="Z814" s="72">
        <f t="shared" si="96"/>
        <v>1.7203800187124412E-3</v>
      </c>
      <c r="AA814" s="71">
        <f t="shared" si="100"/>
        <v>2.337155465619572E-3</v>
      </c>
      <c r="AB814" s="72">
        <f t="shared" si="101"/>
        <v>2.3745159640534814E-2</v>
      </c>
      <c r="AC814" s="68">
        <f t="shared" si="102"/>
        <v>95809</v>
      </c>
      <c r="AD814" s="72">
        <f t="shared" si="103"/>
        <v>7.2451819434206713E-2</v>
      </c>
    </row>
    <row r="815" spans="1:30" x14ac:dyDescent="0.25">
      <c r="A815" s="60">
        <v>42451</v>
      </c>
      <c r="B815">
        <f t="shared" si="97"/>
        <v>2016</v>
      </c>
      <c r="C815">
        <f t="shared" si="98"/>
        <v>3</v>
      </c>
      <c r="D815" s="57" t="s">
        <v>346</v>
      </c>
      <c r="E815" s="57">
        <v>2618</v>
      </c>
      <c r="F815" s="57" t="s">
        <v>346</v>
      </c>
      <c r="G815" s="57">
        <v>129</v>
      </c>
      <c r="H815" s="57">
        <v>4577</v>
      </c>
      <c r="I815" s="57">
        <v>3534</v>
      </c>
      <c r="J815" s="57">
        <v>3874</v>
      </c>
      <c r="K815" s="57" t="s">
        <v>346</v>
      </c>
      <c r="L815" s="57" t="s">
        <v>346</v>
      </c>
      <c r="M815" s="57">
        <v>1605</v>
      </c>
      <c r="N815" s="57">
        <v>35376</v>
      </c>
      <c r="O815" s="57">
        <v>2171</v>
      </c>
      <c r="P815" s="57" t="s">
        <v>346</v>
      </c>
      <c r="Q815" s="57" t="s">
        <v>346</v>
      </c>
      <c r="R815" s="57">
        <v>3874</v>
      </c>
      <c r="Y815" s="68">
        <f t="shared" si="99"/>
        <v>3539</v>
      </c>
      <c r="Z815" s="72">
        <f t="shared" si="96"/>
        <v>2.6762307192190458E-3</v>
      </c>
      <c r="AA815" s="71">
        <f t="shared" si="100"/>
        <v>2.337155465619572E-3</v>
      </c>
      <c r="AB815" s="72">
        <f t="shared" si="101"/>
        <v>3.6938074711144048E-2</v>
      </c>
      <c r="AC815" s="68">
        <f t="shared" si="102"/>
        <v>95809</v>
      </c>
      <c r="AD815" s="72">
        <f t="shared" si="103"/>
        <v>7.2451819434206713E-2</v>
      </c>
    </row>
    <row r="816" spans="1:30" x14ac:dyDescent="0.25">
      <c r="A816" s="60">
        <v>42452</v>
      </c>
      <c r="B816">
        <f t="shared" si="97"/>
        <v>2016</v>
      </c>
      <c r="C816">
        <f t="shared" si="98"/>
        <v>3</v>
      </c>
      <c r="D816" s="57" t="s">
        <v>346</v>
      </c>
      <c r="E816" s="57">
        <v>3093</v>
      </c>
      <c r="F816" s="57" t="s">
        <v>346</v>
      </c>
      <c r="G816" s="57">
        <v>190</v>
      </c>
      <c r="H816" s="57">
        <v>6334</v>
      </c>
      <c r="I816" s="57">
        <v>4705</v>
      </c>
      <c r="J816" s="57">
        <v>5389</v>
      </c>
      <c r="K816" s="57" t="s">
        <v>346</v>
      </c>
      <c r="L816" s="57" t="s">
        <v>346</v>
      </c>
      <c r="M816" s="57">
        <v>2378</v>
      </c>
      <c r="N816" s="57">
        <v>12151</v>
      </c>
      <c r="O816" s="57">
        <v>3143</v>
      </c>
      <c r="P816" s="57" t="s">
        <v>346</v>
      </c>
      <c r="Q816" s="57" t="s">
        <v>346</v>
      </c>
      <c r="R816" s="57">
        <v>5389</v>
      </c>
      <c r="Y816" s="68">
        <f t="shared" si="99"/>
        <v>4892.75</v>
      </c>
      <c r="Z816" s="72">
        <f t="shared" si="96"/>
        <v>3.6999513567276027E-3</v>
      </c>
      <c r="AA816" s="71">
        <f t="shared" si="100"/>
        <v>2.337155465619572E-3</v>
      </c>
      <c r="AB816" s="72">
        <f t="shared" si="101"/>
        <v>5.1067749376363387E-2</v>
      </c>
      <c r="AC816" s="68">
        <f t="shared" si="102"/>
        <v>95809</v>
      </c>
      <c r="AD816" s="72">
        <f t="shared" si="103"/>
        <v>7.2451819434206713E-2</v>
      </c>
    </row>
    <row r="817" spans="1:30" x14ac:dyDescent="0.25">
      <c r="A817" s="60">
        <v>42453</v>
      </c>
      <c r="B817">
        <f t="shared" si="97"/>
        <v>2016</v>
      </c>
      <c r="C817">
        <f t="shared" si="98"/>
        <v>3</v>
      </c>
      <c r="D817" s="57" t="s">
        <v>346</v>
      </c>
      <c r="E817" s="57">
        <v>2765</v>
      </c>
      <c r="F817" s="57" t="s">
        <v>346</v>
      </c>
      <c r="G817" s="57">
        <v>140</v>
      </c>
      <c r="H817" s="57">
        <v>5476</v>
      </c>
      <c r="I817" s="57">
        <v>4348</v>
      </c>
      <c r="J817" s="57">
        <v>4598</v>
      </c>
      <c r="K817" s="57" t="s">
        <v>346</v>
      </c>
      <c r="L817" s="57" t="s">
        <v>346</v>
      </c>
      <c r="M817" s="57">
        <v>1826</v>
      </c>
      <c r="N817" s="57">
        <v>14254</v>
      </c>
      <c r="O817" s="57">
        <v>2724</v>
      </c>
      <c r="P817" s="57" t="s">
        <v>346</v>
      </c>
      <c r="Q817" s="57" t="s">
        <v>346</v>
      </c>
      <c r="R817" s="57">
        <v>4598</v>
      </c>
      <c r="Y817" s="68">
        <f t="shared" si="99"/>
        <v>4286.5</v>
      </c>
      <c r="Z817" s="72">
        <f t="shared" si="96"/>
        <v>3.2414984396531336E-3</v>
      </c>
      <c r="AA817" s="71">
        <f t="shared" si="100"/>
        <v>2.337155465619572E-3</v>
      </c>
      <c r="AB817" s="72">
        <f t="shared" si="101"/>
        <v>4.4740055735891203E-2</v>
      </c>
      <c r="AC817" s="68">
        <f t="shared" si="102"/>
        <v>95809</v>
      </c>
      <c r="AD817" s="72">
        <f t="shared" si="103"/>
        <v>7.2451819434206713E-2</v>
      </c>
    </row>
    <row r="818" spans="1:30" x14ac:dyDescent="0.25">
      <c r="A818" s="60">
        <v>42454</v>
      </c>
      <c r="B818">
        <f t="shared" si="97"/>
        <v>2016</v>
      </c>
      <c r="C818">
        <f t="shared" si="98"/>
        <v>3</v>
      </c>
      <c r="D818" s="57" t="s">
        <v>346</v>
      </c>
      <c r="E818" s="57">
        <v>2490</v>
      </c>
      <c r="F818" s="57" t="s">
        <v>346</v>
      </c>
      <c r="G818" s="57">
        <v>132</v>
      </c>
      <c r="H818" s="57">
        <v>4387</v>
      </c>
      <c r="I818" s="57">
        <v>2999</v>
      </c>
      <c r="J818" s="57">
        <v>3272</v>
      </c>
      <c r="K818" s="57" t="s">
        <v>346</v>
      </c>
      <c r="L818" s="57" t="s">
        <v>346</v>
      </c>
      <c r="M818" s="57">
        <v>2502</v>
      </c>
      <c r="N818" s="57">
        <v>4358</v>
      </c>
      <c r="O818" s="57">
        <v>1923</v>
      </c>
      <c r="P818" s="57" t="s">
        <v>346</v>
      </c>
      <c r="Q818" s="57" t="s">
        <v>346</v>
      </c>
      <c r="R818" s="57">
        <v>3272</v>
      </c>
      <c r="Y818" s="68">
        <f t="shared" si="99"/>
        <v>3145.25</v>
      </c>
      <c r="Z818" s="72">
        <f t="shared" si="96"/>
        <v>2.3784726390572771E-3</v>
      </c>
      <c r="AA818" s="71">
        <f t="shared" si="100"/>
        <v>2.337155465619572E-3</v>
      </c>
      <c r="AB818" s="72">
        <f t="shared" si="101"/>
        <v>3.2828335542589945E-2</v>
      </c>
      <c r="AC818" s="68">
        <f t="shared" si="102"/>
        <v>95809</v>
      </c>
      <c r="AD818" s="72">
        <f t="shared" si="103"/>
        <v>7.2451819434206713E-2</v>
      </c>
    </row>
    <row r="819" spans="1:30" x14ac:dyDescent="0.25">
      <c r="A819" s="60">
        <v>42455</v>
      </c>
      <c r="B819">
        <f t="shared" si="97"/>
        <v>2016</v>
      </c>
      <c r="C819">
        <f t="shared" si="98"/>
        <v>3</v>
      </c>
      <c r="D819" s="57" t="s">
        <v>346</v>
      </c>
      <c r="E819" s="57">
        <v>2007</v>
      </c>
      <c r="F819" s="57" t="s">
        <v>346</v>
      </c>
      <c r="G819" s="57">
        <v>170</v>
      </c>
      <c r="H819" s="57">
        <v>3795</v>
      </c>
      <c r="I819" s="57">
        <v>3098</v>
      </c>
      <c r="J819" s="57">
        <v>2959</v>
      </c>
      <c r="K819" s="57" t="s">
        <v>346</v>
      </c>
      <c r="L819" s="57" t="s">
        <v>346</v>
      </c>
      <c r="M819" s="57">
        <v>2152</v>
      </c>
      <c r="N819" s="57">
        <v>19369</v>
      </c>
      <c r="O819" s="57">
        <v>1857</v>
      </c>
      <c r="P819" s="57" t="s">
        <v>346</v>
      </c>
      <c r="Q819" s="57" t="s">
        <v>346</v>
      </c>
      <c r="R819" s="57">
        <v>2959</v>
      </c>
      <c r="Y819" s="68">
        <f t="shared" si="99"/>
        <v>2927.25</v>
      </c>
      <c r="Z819" s="72">
        <f t="shared" si="96"/>
        <v>2.2136186416597771E-3</v>
      </c>
      <c r="AA819" s="71">
        <f t="shared" si="100"/>
        <v>2.337155465619572E-3</v>
      </c>
      <c r="AB819" s="72">
        <f t="shared" si="101"/>
        <v>3.0552975190222213E-2</v>
      </c>
      <c r="AC819" s="68">
        <f t="shared" si="102"/>
        <v>95809</v>
      </c>
      <c r="AD819" s="72">
        <f t="shared" si="103"/>
        <v>7.2451819434206713E-2</v>
      </c>
    </row>
    <row r="820" spans="1:30" x14ac:dyDescent="0.25">
      <c r="A820" s="60">
        <v>42456</v>
      </c>
      <c r="B820">
        <f t="shared" si="97"/>
        <v>2016</v>
      </c>
      <c r="C820">
        <f t="shared" si="98"/>
        <v>3</v>
      </c>
      <c r="D820" s="57" t="s">
        <v>346</v>
      </c>
      <c r="E820" s="57">
        <v>1757</v>
      </c>
      <c r="F820" s="57" t="s">
        <v>346</v>
      </c>
      <c r="G820" s="57">
        <v>84</v>
      </c>
      <c r="H820" s="57">
        <v>2908</v>
      </c>
      <c r="I820" s="57">
        <v>2248</v>
      </c>
      <c r="J820" s="57">
        <v>2145</v>
      </c>
      <c r="K820" s="57" t="s">
        <v>346</v>
      </c>
      <c r="L820" s="57" t="s">
        <v>346</v>
      </c>
      <c r="M820" s="57">
        <v>1653</v>
      </c>
      <c r="N820" s="57">
        <v>30849</v>
      </c>
      <c r="O820" s="57">
        <v>1429</v>
      </c>
      <c r="P820" s="57" t="s">
        <v>346</v>
      </c>
      <c r="Q820" s="57" t="s">
        <v>346</v>
      </c>
      <c r="R820" s="57">
        <v>2145</v>
      </c>
      <c r="Y820" s="68">
        <f t="shared" si="99"/>
        <v>2182.5</v>
      </c>
      <c r="Z820" s="72">
        <f t="shared" si="96"/>
        <v>1.6504305014680891E-3</v>
      </c>
      <c r="AA820" s="71">
        <f t="shared" si="100"/>
        <v>2.337155465619572E-3</v>
      </c>
      <c r="AB820" s="72">
        <f t="shared" si="101"/>
        <v>2.2779697105699881E-2</v>
      </c>
      <c r="AC820" s="68">
        <f t="shared" si="102"/>
        <v>95809</v>
      </c>
      <c r="AD820" s="72">
        <f t="shared" si="103"/>
        <v>7.2451819434206713E-2</v>
      </c>
    </row>
    <row r="821" spans="1:30" x14ac:dyDescent="0.25">
      <c r="A821" s="60">
        <v>42457</v>
      </c>
      <c r="B821">
        <f t="shared" si="97"/>
        <v>2016</v>
      </c>
      <c r="C821">
        <f t="shared" si="98"/>
        <v>3</v>
      </c>
      <c r="D821" s="57" t="s">
        <v>346</v>
      </c>
      <c r="E821" s="57">
        <v>1587</v>
      </c>
      <c r="F821" s="57" t="s">
        <v>346</v>
      </c>
      <c r="G821" s="57">
        <v>49</v>
      </c>
      <c r="H821" s="57">
        <v>2094</v>
      </c>
      <c r="I821" s="57">
        <v>1645</v>
      </c>
      <c r="J821" s="57">
        <v>1435</v>
      </c>
      <c r="K821" s="57" t="s">
        <v>346</v>
      </c>
      <c r="L821" s="57" t="s">
        <v>346</v>
      </c>
      <c r="M821" s="57">
        <v>4770</v>
      </c>
      <c r="N821" s="57">
        <v>10418</v>
      </c>
      <c r="O821" s="57">
        <v>723</v>
      </c>
      <c r="P821" s="57" t="s">
        <v>346</v>
      </c>
      <c r="Q821" s="57" t="s">
        <v>346</v>
      </c>
      <c r="R821" s="57">
        <v>1435</v>
      </c>
      <c r="Y821" s="68">
        <f t="shared" si="99"/>
        <v>1474.25</v>
      </c>
      <c r="Z821" s="72">
        <f t="shared" si="96"/>
        <v>1.1148440626755237E-3</v>
      </c>
      <c r="AA821" s="71">
        <f t="shared" si="100"/>
        <v>2.337155465619572E-3</v>
      </c>
      <c r="AB821" s="72">
        <f t="shared" si="101"/>
        <v>1.538738531870701E-2</v>
      </c>
      <c r="AC821" s="68">
        <f t="shared" si="102"/>
        <v>95809</v>
      </c>
      <c r="AD821" s="72">
        <f t="shared" si="103"/>
        <v>7.2451819434206713E-2</v>
      </c>
    </row>
    <row r="822" spans="1:30" x14ac:dyDescent="0.25">
      <c r="A822" s="60">
        <v>42458</v>
      </c>
      <c r="B822">
        <f t="shared" si="97"/>
        <v>2016</v>
      </c>
      <c r="C822">
        <f t="shared" si="98"/>
        <v>3</v>
      </c>
      <c r="D822" s="57" t="s">
        <v>346</v>
      </c>
      <c r="E822" s="57">
        <v>2362</v>
      </c>
      <c r="F822" s="57" t="s">
        <v>346</v>
      </c>
      <c r="G822" s="57">
        <v>139</v>
      </c>
      <c r="H822" s="57">
        <v>4554</v>
      </c>
      <c r="I822" s="57">
        <v>2945</v>
      </c>
      <c r="J822" s="57">
        <v>3844</v>
      </c>
      <c r="K822" s="57" t="s">
        <v>346</v>
      </c>
      <c r="L822" s="57" t="s">
        <v>346</v>
      </c>
      <c r="M822" s="57">
        <v>1516</v>
      </c>
      <c r="N822" s="57">
        <v>23916</v>
      </c>
      <c r="O822" s="57">
        <v>2230</v>
      </c>
      <c r="P822" s="57" t="s">
        <v>346</v>
      </c>
      <c r="Q822" s="57" t="s">
        <v>346</v>
      </c>
      <c r="R822" s="57">
        <v>3844</v>
      </c>
      <c r="Y822" s="68">
        <f t="shared" si="99"/>
        <v>3393.25</v>
      </c>
      <c r="Z822" s="72">
        <f t="shared" si="96"/>
        <v>2.5660129663718639E-3</v>
      </c>
      <c r="AA822" s="71">
        <f t="shared" si="100"/>
        <v>2.337155465619572E-3</v>
      </c>
      <c r="AB822" s="72">
        <f t="shared" si="101"/>
        <v>3.5416818879228464E-2</v>
      </c>
      <c r="AC822" s="68">
        <f t="shared" si="102"/>
        <v>95809</v>
      </c>
      <c r="AD822" s="72">
        <f t="shared" si="103"/>
        <v>7.2451819434206713E-2</v>
      </c>
    </row>
    <row r="823" spans="1:30" x14ac:dyDescent="0.25">
      <c r="A823" s="60">
        <v>42459</v>
      </c>
      <c r="B823">
        <f t="shared" si="97"/>
        <v>2016</v>
      </c>
      <c r="C823">
        <f t="shared" si="98"/>
        <v>3</v>
      </c>
      <c r="D823" s="57" t="s">
        <v>346</v>
      </c>
      <c r="E823" s="57">
        <v>2671</v>
      </c>
      <c r="F823" s="57" t="s">
        <v>346</v>
      </c>
      <c r="G823" s="57">
        <v>125</v>
      </c>
      <c r="H823" s="57">
        <v>5213</v>
      </c>
      <c r="I823" s="57">
        <v>3497</v>
      </c>
      <c r="J823" s="57">
        <v>4408</v>
      </c>
      <c r="K823" s="57" t="s">
        <v>346</v>
      </c>
      <c r="L823" s="57" t="s">
        <v>346</v>
      </c>
      <c r="M823" s="57">
        <v>1739</v>
      </c>
      <c r="N823" s="57">
        <v>16518</v>
      </c>
      <c r="O823" s="57">
        <v>2518</v>
      </c>
      <c r="P823" s="57" t="s">
        <v>346</v>
      </c>
      <c r="Q823" s="57" t="s">
        <v>346</v>
      </c>
      <c r="R823" s="57">
        <v>4408</v>
      </c>
      <c r="Y823" s="68">
        <f t="shared" si="99"/>
        <v>3909</v>
      </c>
      <c r="Z823" s="72">
        <f t="shared" si="96"/>
        <v>2.9560287881964537E-3</v>
      </c>
      <c r="AA823" s="71">
        <f t="shared" si="100"/>
        <v>2.337155465619572E-3</v>
      </c>
      <c r="AB823" s="72">
        <f t="shared" si="101"/>
        <v>4.0799924850483775E-2</v>
      </c>
      <c r="AC823" s="68">
        <f t="shared" si="102"/>
        <v>95809</v>
      </c>
      <c r="AD823" s="72">
        <f t="shared" si="103"/>
        <v>7.2451819434206713E-2</v>
      </c>
    </row>
    <row r="824" spans="1:30" x14ac:dyDescent="0.25">
      <c r="A824" s="60">
        <v>42460</v>
      </c>
      <c r="B824">
        <f t="shared" si="97"/>
        <v>2016</v>
      </c>
      <c r="C824">
        <f t="shared" si="98"/>
        <v>3</v>
      </c>
      <c r="D824" s="57" t="s">
        <v>346</v>
      </c>
      <c r="E824" s="57">
        <v>3063</v>
      </c>
      <c r="F824" s="57" t="s">
        <v>346</v>
      </c>
      <c r="G824" s="57">
        <v>159</v>
      </c>
      <c r="H824" s="57">
        <v>6270</v>
      </c>
      <c r="I824" s="57">
        <v>4252</v>
      </c>
      <c r="J824" s="57">
        <v>5397</v>
      </c>
      <c r="K824" s="57">
        <v>479</v>
      </c>
      <c r="L824" s="57" t="s">
        <v>346</v>
      </c>
      <c r="M824" s="57">
        <v>2176</v>
      </c>
      <c r="N824" s="57">
        <v>3710</v>
      </c>
      <c r="O824" s="57">
        <v>3040</v>
      </c>
      <c r="P824" s="57" t="s">
        <v>346</v>
      </c>
      <c r="Q824" s="57" t="s">
        <v>346</v>
      </c>
      <c r="R824" s="57">
        <v>5397</v>
      </c>
      <c r="Y824" s="68">
        <f t="shared" si="99"/>
        <v>4739.75</v>
      </c>
      <c r="Z824" s="72">
        <f t="shared" si="96"/>
        <v>3.5842510741504584E-3</v>
      </c>
      <c r="AA824" s="71">
        <f t="shared" si="100"/>
        <v>2.337155465619572E-3</v>
      </c>
      <c r="AB824" s="72">
        <f t="shared" si="101"/>
        <v>4.947082215658237E-2</v>
      </c>
      <c r="AC824" s="68">
        <f t="shared" si="102"/>
        <v>95809</v>
      </c>
      <c r="AD824" s="72">
        <f t="shared" si="103"/>
        <v>7.2451819434206713E-2</v>
      </c>
    </row>
    <row r="825" spans="1:30" x14ac:dyDescent="0.25">
      <c r="A825" s="60">
        <v>42461</v>
      </c>
      <c r="B825">
        <f t="shared" si="97"/>
        <v>2016</v>
      </c>
      <c r="C825">
        <f t="shared" si="98"/>
        <v>4</v>
      </c>
      <c r="D825" s="57" t="s">
        <v>346</v>
      </c>
      <c r="E825" s="57">
        <v>2360</v>
      </c>
      <c r="F825" s="57" t="s">
        <v>346</v>
      </c>
      <c r="G825" s="57">
        <v>121</v>
      </c>
      <c r="H825" s="57">
        <v>4115</v>
      </c>
      <c r="I825" s="57">
        <v>2552</v>
      </c>
      <c r="J825" s="57">
        <v>3005</v>
      </c>
      <c r="K825" s="57">
        <v>336</v>
      </c>
      <c r="L825" s="57" t="s">
        <v>346</v>
      </c>
      <c r="M825" s="57">
        <v>1510</v>
      </c>
      <c r="N825" s="57">
        <v>864</v>
      </c>
      <c r="O825" s="57">
        <v>1704</v>
      </c>
      <c r="P825" s="57" t="s">
        <v>346</v>
      </c>
      <c r="Q825" s="57" t="s">
        <v>346</v>
      </c>
      <c r="R825" s="57">
        <v>3005</v>
      </c>
      <c r="Y825" s="68">
        <f t="shared" si="99"/>
        <v>2844</v>
      </c>
      <c r="Z825" s="72">
        <f t="shared" si="96"/>
        <v>2.1506640761398605E-3</v>
      </c>
      <c r="AA825" s="71">
        <f t="shared" si="100"/>
        <v>2.7190133563876864E-3</v>
      </c>
      <c r="AB825" s="72">
        <f t="shared" si="101"/>
        <v>2.6365741223587327E-2</v>
      </c>
      <c r="AC825" s="68">
        <f t="shared" si="102"/>
        <v>107867.25</v>
      </c>
      <c r="AD825" s="72">
        <f t="shared" si="103"/>
        <v>8.1570400691630573E-2</v>
      </c>
    </row>
    <row r="826" spans="1:30" x14ac:dyDescent="0.25">
      <c r="A826" s="60">
        <v>42462</v>
      </c>
      <c r="B826">
        <f t="shared" si="97"/>
        <v>2016</v>
      </c>
      <c r="C826">
        <f t="shared" si="98"/>
        <v>4</v>
      </c>
      <c r="D826" s="57" t="s">
        <v>346</v>
      </c>
      <c r="E826" s="57">
        <v>1822</v>
      </c>
      <c r="F826" s="57" t="s">
        <v>346</v>
      </c>
      <c r="G826" s="57">
        <v>75</v>
      </c>
      <c r="H826" s="57">
        <v>2565</v>
      </c>
      <c r="I826" s="57">
        <v>1884</v>
      </c>
      <c r="J826" s="57">
        <v>1571</v>
      </c>
      <c r="K826" s="57">
        <v>244</v>
      </c>
      <c r="L826" s="57" t="s">
        <v>346</v>
      </c>
      <c r="M826" s="57">
        <v>1215</v>
      </c>
      <c r="N826" s="57">
        <v>1785</v>
      </c>
      <c r="O826" s="57">
        <v>827</v>
      </c>
      <c r="P826" s="57" t="s">
        <v>346</v>
      </c>
      <c r="Q826" s="57" t="s">
        <v>346</v>
      </c>
      <c r="R826" s="57">
        <v>1571</v>
      </c>
      <c r="Y826" s="68">
        <f t="shared" si="99"/>
        <v>1711.75</v>
      </c>
      <c r="Z826" s="72">
        <f t="shared" si="96"/>
        <v>1.2944441745191301E-3</v>
      </c>
      <c r="AA826" s="71">
        <f t="shared" si="100"/>
        <v>2.7190133563876864E-3</v>
      </c>
      <c r="AB826" s="72">
        <f t="shared" si="101"/>
        <v>1.58690427353993E-2</v>
      </c>
      <c r="AC826" s="68">
        <f t="shared" si="102"/>
        <v>107867.24999999999</v>
      </c>
      <c r="AD826" s="72">
        <f t="shared" si="103"/>
        <v>8.1570400691630573E-2</v>
      </c>
    </row>
    <row r="827" spans="1:30" x14ac:dyDescent="0.25">
      <c r="A827" s="60">
        <v>42463</v>
      </c>
      <c r="B827">
        <f t="shared" si="97"/>
        <v>2016</v>
      </c>
      <c r="C827">
        <f t="shared" si="98"/>
        <v>4</v>
      </c>
      <c r="D827" s="57" t="s">
        <v>346</v>
      </c>
      <c r="E827" s="57">
        <v>1650</v>
      </c>
      <c r="F827" s="57" t="s">
        <v>346</v>
      </c>
      <c r="G827" s="57">
        <v>84</v>
      </c>
      <c r="H827" s="57">
        <v>1695</v>
      </c>
      <c r="I827" s="57">
        <v>1306</v>
      </c>
      <c r="J827" s="57">
        <v>1148</v>
      </c>
      <c r="K827" s="57">
        <v>115</v>
      </c>
      <c r="L827" s="57" t="s">
        <v>346</v>
      </c>
      <c r="M827" s="57">
        <v>645</v>
      </c>
      <c r="N827" s="57">
        <v>9812</v>
      </c>
      <c r="O827" s="57">
        <v>526</v>
      </c>
      <c r="P827" s="57" t="s">
        <v>346</v>
      </c>
      <c r="Q827" s="57" t="s">
        <v>346</v>
      </c>
      <c r="R827" s="57">
        <v>1148</v>
      </c>
      <c r="Y827" s="68">
        <f t="shared" si="99"/>
        <v>1168.75</v>
      </c>
      <c r="Z827" s="72">
        <f t="shared" si="96"/>
        <v>8.8382160301985304E-4</v>
      </c>
      <c r="AA827" s="71">
        <f t="shared" si="100"/>
        <v>2.7190133563876864E-3</v>
      </c>
      <c r="AB827" s="72">
        <f t="shared" si="101"/>
        <v>1.0835077375199609E-2</v>
      </c>
      <c r="AC827" s="68">
        <f t="shared" si="102"/>
        <v>107867.25</v>
      </c>
      <c r="AD827" s="72">
        <f t="shared" si="103"/>
        <v>8.1570400691630573E-2</v>
      </c>
    </row>
    <row r="828" spans="1:30" x14ac:dyDescent="0.25">
      <c r="A828" s="60">
        <v>42464</v>
      </c>
      <c r="B828">
        <f t="shared" si="97"/>
        <v>2016</v>
      </c>
      <c r="C828">
        <f t="shared" si="98"/>
        <v>4</v>
      </c>
      <c r="D828" s="57" t="s">
        <v>346</v>
      </c>
      <c r="E828" s="57">
        <v>1280</v>
      </c>
      <c r="F828" s="57" t="s">
        <v>346</v>
      </c>
      <c r="G828" s="57">
        <v>51</v>
      </c>
      <c r="H828" s="57">
        <v>1440</v>
      </c>
      <c r="I828" s="57">
        <v>1307</v>
      </c>
      <c r="J828" s="57">
        <v>1016</v>
      </c>
      <c r="K828" s="57">
        <v>210</v>
      </c>
      <c r="L828" s="57" t="s">
        <v>346</v>
      </c>
      <c r="M828" s="57">
        <v>494</v>
      </c>
      <c r="N828" s="57">
        <v>20727</v>
      </c>
      <c r="O828" s="57">
        <v>521</v>
      </c>
      <c r="P828" s="57" t="s">
        <v>346</v>
      </c>
      <c r="Q828" s="57" t="s">
        <v>346</v>
      </c>
      <c r="R828" s="57">
        <v>1016</v>
      </c>
      <c r="Y828" s="68">
        <f t="shared" si="99"/>
        <v>1071</v>
      </c>
      <c r="Z828" s="72">
        <f t="shared" si="96"/>
        <v>8.0990197804001077E-4</v>
      </c>
      <c r="AA828" s="71">
        <f t="shared" si="100"/>
        <v>2.7190133563876864E-3</v>
      </c>
      <c r="AB828" s="72">
        <f t="shared" si="101"/>
        <v>9.9288709038192775E-3</v>
      </c>
      <c r="AC828" s="68">
        <f t="shared" si="102"/>
        <v>107867.25</v>
      </c>
      <c r="AD828" s="72">
        <f t="shared" si="103"/>
        <v>8.1570400691630573E-2</v>
      </c>
    </row>
    <row r="829" spans="1:30" x14ac:dyDescent="0.25">
      <c r="A829" s="60">
        <v>42465</v>
      </c>
      <c r="B829">
        <f t="shared" si="97"/>
        <v>2016</v>
      </c>
      <c r="C829">
        <f t="shared" si="98"/>
        <v>4</v>
      </c>
      <c r="D829" s="57" t="s">
        <v>346</v>
      </c>
      <c r="E829" s="57">
        <v>2026</v>
      </c>
      <c r="F829" s="57" t="s">
        <v>346</v>
      </c>
      <c r="G829" s="57">
        <v>92</v>
      </c>
      <c r="H829" s="57">
        <v>3081</v>
      </c>
      <c r="I829" s="57">
        <v>2357</v>
      </c>
      <c r="J829" s="57">
        <v>2525</v>
      </c>
      <c r="K829" s="57">
        <v>303</v>
      </c>
      <c r="L829" s="57" t="s">
        <v>346</v>
      </c>
      <c r="M829" s="57">
        <v>991</v>
      </c>
      <c r="N829" s="57">
        <v>27022</v>
      </c>
      <c r="O829" s="57">
        <v>1416</v>
      </c>
      <c r="P829" s="57" t="s">
        <v>346</v>
      </c>
      <c r="Q829" s="57" t="s">
        <v>346</v>
      </c>
      <c r="R829" s="57">
        <v>2525</v>
      </c>
      <c r="Y829" s="68">
        <f t="shared" si="99"/>
        <v>2344.75</v>
      </c>
      <c r="Z829" s="72">
        <f t="shared" si="96"/>
        <v>1.7731257357696687E-3</v>
      </c>
      <c r="AA829" s="71">
        <f t="shared" si="100"/>
        <v>2.7190133563876864E-3</v>
      </c>
      <c r="AB829" s="72">
        <f t="shared" si="101"/>
        <v>2.17373669950796E-2</v>
      </c>
      <c r="AC829" s="68">
        <f t="shared" si="102"/>
        <v>107867.25</v>
      </c>
      <c r="AD829" s="72">
        <f t="shared" si="103"/>
        <v>8.1570400691630573E-2</v>
      </c>
    </row>
    <row r="830" spans="1:30" x14ac:dyDescent="0.25">
      <c r="A830" s="60">
        <v>42466</v>
      </c>
      <c r="B830">
        <f t="shared" si="97"/>
        <v>2016</v>
      </c>
      <c r="C830">
        <f t="shared" si="98"/>
        <v>4</v>
      </c>
      <c r="D830" s="57" t="s">
        <v>346</v>
      </c>
      <c r="E830" s="57">
        <v>2258</v>
      </c>
      <c r="F830" s="57" t="s">
        <v>346</v>
      </c>
      <c r="G830" s="57">
        <v>102</v>
      </c>
      <c r="H830" s="57">
        <v>3856</v>
      </c>
      <c r="I830" s="57">
        <v>2849</v>
      </c>
      <c r="J830" s="57">
        <v>3227</v>
      </c>
      <c r="K830" s="57">
        <v>374</v>
      </c>
      <c r="L830" s="57" t="s">
        <v>346</v>
      </c>
      <c r="M830" s="57">
        <v>1253</v>
      </c>
      <c r="N830" s="57">
        <v>20030</v>
      </c>
      <c r="O830" s="57">
        <v>1885</v>
      </c>
      <c r="P830" s="57" t="s">
        <v>346</v>
      </c>
      <c r="Q830" s="57" t="s">
        <v>346</v>
      </c>
      <c r="R830" s="57">
        <v>3227</v>
      </c>
      <c r="Y830" s="68">
        <f t="shared" si="99"/>
        <v>2954.25</v>
      </c>
      <c r="Z830" s="72">
        <f t="shared" si="96"/>
        <v>2.2340363385851556E-3</v>
      </c>
      <c r="AA830" s="71">
        <f t="shared" si="100"/>
        <v>2.7190133563876864E-3</v>
      </c>
      <c r="AB830" s="72">
        <f t="shared" si="101"/>
        <v>2.7387830875451075E-2</v>
      </c>
      <c r="AC830" s="68">
        <f t="shared" si="102"/>
        <v>107867.25</v>
      </c>
      <c r="AD830" s="72">
        <f t="shared" si="103"/>
        <v>8.1570400691630573E-2</v>
      </c>
    </row>
    <row r="831" spans="1:30" x14ac:dyDescent="0.25">
      <c r="A831" s="60">
        <v>42467</v>
      </c>
      <c r="B831">
        <f t="shared" si="97"/>
        <v>2016</v>
      </c>
      <c r="C831">
        <f t="shared" si="98"/>
        <v>4</v>
      </c>
      <c r="D831" s="57" t="s">
        <v>346</v>
      </c>
      <c r="E831" s="57">
        <v>2041</v>
      </c>
      <c r="F831" s="57" t="s">
        <v>346</v>
      </c>
      <c r="G831" s="57">
        <v>94</v>
      </c>
      <c r="H831" s="57">
        <v>3282</v>
      </c>
      <c r="I831" s="57">
        <v>2457</v>
      </c>
      <c r="J831" s="57">
        <v>2487</v>
      </c>
      <c r="K831" s="57">
        <v>293</v>
      </c>
      <c r="L831" s="57" t="s">
        <v>346</v>
      </c>
      <c r="M831" s="57">
        <v>1306</v>
      </c>
      <c r="N831" s="57">
        <v>10185</v>
      </c>
      <c r="O831" s="57">
        <v>1276</v>
      </c>
      <c r="P831" s="57" t="s">
        <v>346</v>
      </c>
      <c r="Q831" s="57" t="s">
        <v>346</v>
      </c>
      <c r="R831" s="57">
        <v>2487</v>
      </c>
      <c r="Y831" s="68">
        <f t="shared" si="99"/>
        <v>2375.5</v>
      </c>
      <c r="Z831" s="72">
        <f t="shared" si="96"/>
        <v>1.7963792239346829E-3</v>
      </c>
      <c r="AA831" s="71">
        <f t="shared" si="100"/>
        <v>2.7190133563876864E-3</v>
      </c>
      <c r="AB831" s="72">
        <f t="shared" si="101"/>
        <v>2.2022439619068808E-2</v>
      </c>
      <c r="AC831" s="68">
        <f t="shared" si="102"/>
        <v>107867.25</v>
      </c>
      <c r="AD831" s="72">
        <f t="shared" si="103"/>
        <v>8.1570400691630573E-2</v>
      </c>
    </row>
    <row r="832" spans="1:30" x14ac:dyDescent="0.25">
      <c r="A832" s="60">
        <v>42468</v>
      </c>
      <c r="B832">
        <f t="shared" si="97"/>
        <v>2016</v>
      </c>
      <c r="C832">
        <f t="shared" si="98"/>
        <v>4</v>
      </c>
      <c r="D832" s="57" t="s">
        <v>346</v>
      </c>
      <c r="E832" s="57">
        <v>2516</v>
      </c>
      <c r="F832" s="57" t="s">
        <v>346</v>
      </c>
      <c r="G832" s="57">
        <v>125</v>
      </c>
      <c r="H832" s="57">
        <v>4113</v>
      </c>
      <c r="I832" s="57">
        <v>3194</v>
      </c>
      <c r="J832" s="57">
        <v>3330</v>
      </c>
      <c r="K832" s="57">
        <v>411</v>
      </c>
      <c r="L832" s="57" t="s">
        <v>346</v>
      </c>
      <c r="M832" s="57">
        <v>1515</v>
      </c>
      <c r="N832" s="57">
        <v>27852</v>
      </c>
      <c r="O832" s="57">
        <v>1982</v>
      </c>
      <c r="P832" s="57" t="s">
        <v>346</v>
      </c>
      <c r="Q832" s="57" t="s">
        <v>346</v>
      </c>
      <c r="R832" s="57">
        <v>3330</v>
      </c>
      <c r="Y832" s="68">
        <f t="shared" si="99"/>
        <v>3154.75</v>
      </c>
      <c r="Z832" s="72">
        <f t="shared" si="96"/>
        <v>2.3856566435310213E-3</v>
      </c>
      <c r="AA832" s="71">
        <f t="shared" si="100"/>
        <v>2.7190133563876864E-3</v>
      </c>
      <c r="AB832" s="72">
        <f t="shared" si="101"/>
        <v>2.9246597090405103E-2</v>
      </c>
      <c r="AC832" s="68">
        <f t="shared" si="102"/>
        <v>107867.25</v>
      </c>
      <c r="AD832" s="72">
        <f t="shared" si="103"/>
        <v>8.1570400691630573E-2</v>
      </c>
    </row>
    <row r="833" spans="1:30" x14ac:dyDescent="0.25">
      <c r="A833" s="60">
        <v>42469</v>
      </c>
      <c r="B833">
        <f t="shared" si="97"/>
        <v>2016</v>
      </c>
      <c r="C833">
        <f t="shared" si="98"/>
        <v>4</v>
      </c>
      <c r="D833" s="57" t="s">
        <v>346</v>
      </c>
      <c r="E833" s="57">
        <v>1457</v>
      </c>
      <c r="F833" s="57" t="s">
        <v>346</v>
      </c>
      <c r="G833" s="57">
        <v>65</v>
      </c>
      <c r="H833" s="57">
        <v>1507</v>
      </c>
      <c r="I833" s="57">
        <v>1502</v>
      </c>
      <c r="J833" s="57">
        <v>932</v>
      </c>
      <c r="K833" s="57">
        <v>162</v>
      </c>
      <c r="L833" s="57" t="s">
        <v>346</v>
      </c>
      <c r="M833" s="57">
        <v>804</v>
      </c>
      <c r="N833" s="57">
        <v>16001</v>
      </c>
      <c r="O833" s="57">
        <v>504</v>
      </c>
      <c r="P833" s="57" t="s">
        <v>346</v>
      </c>
      <c r="Q833" s="57" t="s">
        <v>346</v>
      </c>
      <c r="R833" s="57">
        <v>932</v>
      </c>
      <c r="Y833" s="68">
        <f t="shared" si="99"/>
        <v>1111.25</v>
      </c>
      <c r="Z833" s="72">
        <f t="shared" si="96"/>
        <v>8.4033947067876935E-4</v>
      </c>
      <c r="AA833" s="71">
        <f t="shared" si="100"/>
        <v>2.7190133563876864E-3</v>
      </c>
      <c r="AB833" s="72">
        <f t="shared" si="101"/>
        <v>1.0302014744975885E-2</v>
      </c>
      <c r="AC833" s="68">
        <f t="shared" si="102"/>
        <v>107867.25</v>
      </c>
      <c r="AD833" s="72">
        <f t="shared" si="103"/>
        <v>8.1570400691630573E-2</v>
      </c>
    </row>
    <row r="834" spans="1:30" x14ac:dyDescent="0.25">
      <c r="A834" s="60">
        <v>42470</v>
      </c>
      <c r="B834">
        <f t="shared" si="97"/>
        <v>2016</v>
      </c>
      <c r="C834">
        <f t="shared" si="98"/>
        <v>4</v>
      </c>
      <c r="D834" s="57" t="s">
        <v>346</v>
      </c>
      <c r="E834" s="57">
        <v>1976</v>
      </c>
      <c r="F834" s="57" t="s">
        <v>346</v>
      </c>
      <c r="G834" s="57">
        <v>119</v>
      </c>
      <c r="H834" s="57">
        <v>3132</v>
      </c>
      <c r="I834" s="57">
        <v>2160</v>
      </c>
      <c r="J834" s="57">
        <v>2268</v>
      </c>
      <c r="K834" s="57">
        <v>202</v>
      </c>
      <c r="L834" s="57" t="s">
        <v>346</v>
      </c>
      <c r="M834" s="57">
        <v>1815</v>
      </c>
      <c r="N834" s="57">
        <v>27662</v>
      </c>
      <c r="O834" s="57">
        <v>1447</v>
      </c>
      <c r="P834" s="57" t="s">
        <v>346</v>
      </c>
      <c r="Q834" s="57" t="s">
        <v>346</v>
      </c>
      <c r="R834" s="57">
        <v>2268</v>
      </c>
      <c r="Y834" s="68">
        <f t="shared" si="99"/>
        <v>2251.75</v>
      </c>
      <c r="Z834" s="72">
        <f t="shared" si="96"/>
        <v>1.7027981130266986E-3</v>
      </c>
      <c r="AA834" s="71">
        <f t="shared" si="100"/>
        <v>2.7190133563876864E-3</v>
      </c>
      <c r="AB834" s="72">
        <f t="shared" si="101"/>
        <v>2.0875196132282968E-2</v>
      </c>
      <c r="AC834" s="68">
        <f t="shared" si="102"/>
        <v>107867.25</v>
      </c>
      <c r="AD834" s="72">
        <f t="shared" si="103"/>
        <v>8.1570400691630573E-2</v>
      </c>
    </row>
    <row r="835" spans="1:30" x14ac:dyDescent="0.25">
      <c r="A835" s="60">
        <v>42471</v>
      </c>
      <c r="B835">
        <f t="shared" si="97"/>
        <v>2016</v>
      </c>
      <c r="C835">
        <f t="shared" si="98"/>
        <v>4</v>
      </c>
      <c r="D835" s="57" t="s">
        <v>346</v>
      </c>
      <c r="E835" s="57">
        <v>2476</v>
      </c>
      <c r="F835" s="57" t="s">
        <v>346</v>
      </c>
      <c r="G835" s="57">
        <v>120</v>
      </c>
      <c r="H835" s="57">
        <v>4334</v>
      </c>
      <c r="I835" s="57">
        <v>3182</v>
      </c>
      <c r="J835" s="57">
        <v>3671</v>
      </c>
      <c r="K835" s="57">
        <v>343</v>
      </c>
      <c r="L835" s="57" t="s">
        <v>346</v>
      </c>
      <c r="M835" s="57">
        <v>1586</v>
      </c>
      <c r="N835" s="57">
        <v>20760</v>
      </c>
      <c r="O835" s="57">
        <v>2005</v>
      </c>
      <c r="P835" s="57" t="s">
        <v>346</v>
      </c>
      <c r="Q835" s="57" t="s">
        <v>346</v>
      </c>
      <c r="R835" s="57">
        <v>3671</v>
      </c>
      <c r="Y835" s="68">
        <f t="shared" si="99"/>
        <v>3298</v>
      </c>
      <c r="Z835" s="72">
        <f t="shared" si="96"/>
        <v>2.4939838688851123E-3</v>
      </c>
      <c r="AA835" s="71">
        <f t="shared" si="100"/>
        <v>2.7190133563876864E-3</v>
      </c>
      <c r="AB835" s="72">
        <f t="shared" si="101"/>
        <v>3.0574618338745078E-2</v>
      </c>
      <c r="AC835" s="68">
        <f t="shared" si="102"/>
        <v>107867.25</v>
      </c>
      <c r="AD835" s="72">
        <f t="shared" si="103"/>
        <v>8.1570400691630573E-2</v>
      </c>
    </row>
    <row r="836" spans="1:30" x14ac:dyDescent="0.25">
      <c r="A836" s="60">
        <v>42472</v>
      </c>
      <c r="B836">
        <f t="shared" si="97"/>
        <v>2016</v>
      </c>
      <c r="C836">
        <f t="shared" si="98"/>
        <v>4</v>
      </c>
      <c r="D836" s="57" t="s">
        <v>346</v>
      </c>
      <c r="E836" s="57">
        <v>1902</v>
      </c>
      <c r="F836" s="57" t="s">
        <v>346</v>
      </c>
      <c r="G836" s="57">
        <v>107</v>
      </c>
      <c r="H836" s="57">
        <v>2762</v>
      </c>
      <c r="I836" s="57">
        <v>2082</v>
      </c>
      <c r="J836" s="57">
        <v>2071</v>
      </c>
      <c r="K836" s="57">
        <v>313</v>
      </c>
      <c r="L836" s="57" t="s">
        <v>346</v>
      </c>
      <c r="M836" s="57">
        <v>2195</v>
      </c>
      <c r="N836" s="57">
        <v>14274</v>
      </c>
      <c r="O836" s="57">
        <v>1045</v>
      </c>
      <c r="P836" s="57" t="s">
        <v>346</v>
      </c>
      <c r="Q836" s="57" t="s">
        <v>346</v>
      </c>
      <c r="R836" s="57">
        <v>2071</v>
      </c>
      <c r="Y836" s="68">
        <f t="shared" si="99"/>
        <v>1990</v>
      </c>
      <c r="Z836" s="72">
        <f t="shared" ref="Z836:Z899" si="104">+Y836/SUMIF($B$4:$B$1829,B836,$Y$4:$Y$1829)</f>
        <v>1.5048598845001134E-3</v>
      </c>
      <c r="AA836" s="71">
        <f t="shared" si="100"/>
        <v>2.7190133563876864E-3</v>
      </c>
      <c r="AB836" s="72">
        <f t="shared" si="101"/>
        <v>1.8448602332960189E-2</v>
      </c>
      <c r="AC836" s="68">
        <f t="shared" si="102"/>
        <v>107867.25</v>
      </c>
      <c r="AD836" s="72">
        <f t="shared" si="103"/>
        <v>8.1570400691630573E-2</v>
      </c>
    </row>
    <row r="837" spans="1:30" x14ac:dyDescent="0.25">
      <c r="A837" s="60">
        <v>42473</v>
      </c>
      <c r="B837">
        <f t="shared" ref="B837:B900" si="105">+YEAR(A837)</f>
        <v>2016</v>
      </c>
      <c r="C837">
        <f t="shared" ref="C837:C900" si="106">+MONTH(A837)</f>
        <v>4</v>
      </c>
      <c r="D837" s="57" t="s">
        <v>346</v>
      </c>
      <c r="E837" s="57">
        <v>2923</v>
      </c>
      <c r="F837" s="57" t="s">
        <v>346</v>
      </c>
      <c r="G837" s="57">
        <v>126</v>
      </c>
      <c r="H837" s="57">
        <v>5995</v>
      </c>
      <c r="I837" s="57">
        <v>4192</v>
      </c>
      <c r="J837" s="57">
        <v>5269</v>
      </c>
      <c r="K837" s="57">
        <v>540</v>
      </c>
      <c r="L837" s="57" t="s">
        <v>346</v>
      </c>
      <c r="M837" s="57">
        <v>3161</v>
      </c>
      <c r="N837" s="57">
        <v>31805</v>
      </c>
      <c r="O837" s="57">
        <v>2840</v>
      </c>
      <c r="P837" s="57" t="s">
        <v>346</v>
      </c>
      <c r="Q837" s="57" t="s">
        <v>346</v>
      </c>
      <c r="R837" s="57">
        <v>5269</v>
      </c>
      <c r="Y837" s="68">
        <f t="shared" ref="Y837:Y900" si="107">AVERAGE(H837,I837,O837,R837)</f>
        <v>4574</v>
      </c>
      <c r="Z837" s="72">
        <f t="shared" si="104"/>
        <v>3.4589091013585518E-3</v>
      </c>
      <c r="AA837" s="71">
        <f t="shared" ref="AA837:AA900" si="108">+AVERAGEIFS($Z$4:$Z$1829,$B$4:$B$1829,B837,$C$4:$C$1829,C837)</f>
        <v>2.7190133563876864E-3</v>
      </c>
      <c r="AB837" s="72">
        <f t="shared" ref="AB837:AB900" si="109">+Y837/SUMIFS($Y$4:$Y$1829,$B$4:$B$1829,B837,$C$4:$C$1829,C837)</f>
        <v>4.2403973402492412E-2</v>
      </c>
      <c r="AC837" s="68">
        <f t="shared" ref="AC837:AC900" si="110">+Y837/AB837</f>
        <v>107867.25000000001</v>
      </c>
      <c r="AD837" s="72">
        <f t="shared" ref="AD837:AD900" si="111">+AC837/SUMIF($B$4:$B$1829,B837,$Y$4:$Y$1829)</f>
        <v>8.1570400691630587E-2</v>
      </c>
    </row>
    <row r="838" spans="1:30" x14ac:dyDescent="0.25">
      <c r="A838" s="60">
        <v>42474</v>
      </c>
      <c r="B838">
        <f t="shared" si="105"/>
        <v>2016</v>
      </c>
      <c r="C838">
        <f t="shared" si="106"/>
        <v>4</v>
      </c>
      <c r="D838" s="57" t="s">
        <v>346</v>
      </c>
      <c r="E838" s="57">
        <v>2991</v>
      </c>
      <c r="F838" s="57" t="s">
        <v>346</v>
      </c>
      <c r="G838" s="57">
        <v>183</v>
      </c>
      <c r="H838" s="57">
        <v>6030</v>
      </c>
      <c r="I838" s="57">
        <v>4115</v>
      </c>
      <c r="J838" s="57">
        <v>5126</v>
      </c>
      <c r="K838" s="57">
        <v>514</v>
      </c>
      <c r="L838" s="57" t="s">
        <v>346</v>
      </c>
      <c r="M838" s="57">
        <v>2891</v>
      </c>
      <c r="N838" s="57">
        <v>29554</v>
      </c>
      <c r="O838" s="57">
        <v>2861</v>
      </c>
      <c r="P838" s="57" t="s">
        <v>346</v>
      </c>
      <c r="Q838" s="57" t="s">
        <v>346</v>
      </c>
      <c r="R838" s="57">
        <v>5126</v>
      </c>
      <c r="Y838" s="68">
        <f t="shared" si="107"/>
        <v>4533</v>
      </c>
      <c r="Z838" s="72">
        <f t="shared" si="104"/>
        <v>3.4279044504718663E-3</v>
      </c>
      <c r="AA838" s="71">
        <f t="shared" si="108"/>
        <v>2.7190133563876864E-3</v>
      </c>
      <c r="AB838" s="72">
        <f t="shared" si="109"/>
        <v>4.2023876570506803E-2</v>
      </c>
      <c r="AC838" s="68">
        <f t="shared" si="110"/>
        <v>107867.25</v>
      </c>
      <c r="AD838" s="72">
        <f t="shared" si="111"/>
        <v>8.1570400691630573E-2</v>
      </c>
    </row>
    <row r="839" spans="1:30" x14ac:dyDescent="0.25">
      <c r="A839" s="60">
        <v>42475</v>
      </c>
      <c r="B839">
        <f t="shared" si="105"/>
        <v>2016</v>
      </c>
      <c r="C839">
        <f t="shared" si="106"/>
        <v>4</v>
      </c>
      <c r="D839" s="57" t="s">
        <v>346</v>
      </c>
      <c r="E839" s="57">
        <v>2963</v>
      </c>
      <c r="F839" s="57" t="s">
        <v>346</v>
      </c>
      <c r="G839" s="57">
        <v>160</v>
      </c>
      <c r="H839" s="57">
        <v>5816</v>
      </c>
      <c r="I839" s="57">
        <v>3912</v>
      </c>
      <c r="J839" s="57">
        <v>4912</v>
      </c>
      <c r="K839" s="57">
        <v>500</v>
      </c>
      <c r="L839" s="57" t="s">
        <v>346</v>
      </c>
      <c r="M839" s="57">
        <v>2925</v>
      </c>
      <c r="N839" s="57">
        <v>22107</v>
      </c>
      <c r="O839" s="57">
        <v>2770</v>
      </c>
      <c r="P839" s="57" t="s">
        <v>346</v>
      </c>
      <c r="Q839" s="57" t="s">
        <v>346</v>
      </c>
      <c r="R839" s="57">
        <v>4912</v>
      </c>
      <c r="Y839" s="68">
        <f t="shared" si="107"/>
        <v>4352.5</v>
      </c>
      <c r="Z839" s="72">
        <f t="shared" si="104"/>
        <v>3.2914083654707253E-3</v>
      </c>
      <c r="AA839" s="71">
        <f t="shared" si="108"/>
        <v>2.7190133563876864E-3</v>
      </c>
      <c r="AB839" s="72">
        <f t="shared" si="109"/>
        <v>4.0350523444326242E-2</v>
      </c>
      <c r="AC839" s="68">
        <f t="shared" si="110"/>
        <v>107867.25</v>
      </c>
      <c r="AD839" s="72">
        <f t="shared" si="111"/>
        <v>8.1570400691630573E-2</v>
      </c>
    </row>
    <row r="840" spans="1:30" x14ac:dyDescent="0.25">
      <c r="A840" s="60">
        <v>42476</v>
      </c>
      <c r="B840">
        <f t="shared" si="105"/>
        <v>2016</v>
      </c>
      <c r="C840">
        <f t="shared" si="106"/>
        <v>4</v>
      </c>
      <c r="D840" s="57" t="s">
        <v>346</v>
      </c>
      <c r="E840" s="57">
        <v>2540</v>
      </c>
      <c r="F840" s="57" t="s">
        <v>346</v>
      </c>
      <c r="G840" s="57">
        <v>191</v>
      </c>
      <c r="H840" s="57">
        <v>5624</v>
      </c>
      <c r="I840" s="57">
        <v>4051</v>
      </c>
      <c r="J840" s="57">
        <v>4125</v>
      </c>
      <c r="K840" s="57">
        <v>437</v>
      </c>
      <c r="L840" s="57" t="s">
        <v>346</v>
      </c>
      <c r="M840" s="57">
        <v>3575</v>
      </c>
      <c r="N840" s="57">
        <v>13903</v>
      </c>
      <c r="O840" s="57">
        <v>2384</v>
      </c>
      <c r="P840" s="57" t="s">
        <v>346</v>
      </c>
      <c r="Q840" s="57" t="s">
        <v>346</v>
      </c>
      <c r="R840" s="57">
        <v>4125</v>
      </c>
      <c r="Y840" s="68">
        <f t="shared" si="107"/>
        <v>4046</v>
      </c>
      <c r="Z840" s="72">
        <f t="shared" si="104"/>
        <v>3.0596296948178182E-3</v>
      </c>
      <c r="AA840" s="71">
        <f t="shared" si="108"/>
        <v>2.7190133563876864E-3</v>
      </c>
      <c r="AB840" s="72">
        <f t="shared" si="109"/>
        <v>3.7509067858872827E-2</v>
      </c>
      <c r="AC840" s="68">
        <f t="shared" si="110"/>
        <v>107867.25</v>
      </c>
      <c r="AD840" s="72">
        <f t="shared" si="111"/>
        <v>8.1570400691630573E-2</v>
      </c>
    </row>
    <row r="841" spans="1:30" x14ac:dyDescent="0.25">
      <c r="A841" s="60">
        <v>42477</v>
      </c>
      <c r="B841">
        <f t="shared" si="105"/>
        <v>2016</v>
      </c>
      <c r="C841">
        <f t="shared" si="106"/>
        <v>4</v>
      </c>
      <c r="D841" s="57" t="s">
        <v>346</v>
      </c>
      <c r="E841" s="57">
        <v>2797</v>
      </c>
      <c r="F841" s="57" t="s">
        <v>346</v>
      </c>
      <c r="G841" s="57">
        <v>238</v>
      </c>
      <c r="H841" s="57">
        <v>5867</v>
      </c>
      <c r="I841" s="57">
        <v>4197</v>
      </c>
      <c r="J841" s="57">
        <v>4731</v>
      </c>
      <c r="K841" s="57">
        <v>1448</v>
      </c>
      <c r="L841" s="57" t="s">
        <v>346</v>
      </c>
      <c r="M841" s="57">
        <v>4289</v>
      </c>
      <c r="N841" s="57">
        <v>9519</v>
      </c>
      <c r="O841" s="57">
        <v>3147</v>
      </c>
      <c r="P841" s="57" t="s">
        <v>346</v>
      </c>
      <c r="Q841" s="57" t="s">
        <v>346</v>
      </c>
      <c r="R841" s="57">
        <v>4731</v>
      </c>
      <c r="Y841" s="68">
        <f t="shared" si="107"/>
        <v>4485.5</v>
      </c>
      <c r="Z841" s="72">
        <f t="shared" si="104"/>
        <v>3.3919844281031447E-3</v>
      </c>
      <c r="AA841" s="71">
        <f t="shared" si="108"/>
        <v>2.7190133563876864E-3</v>
      </c>
      <c r="AB841" s="72">
        <f t="shared" si="109"/>
        <v>4.1583520484669817E-2</v>
      </c>
      <c r="AC841" s="68">
        <f t="shared" si="110"/>
        <v>107867.24999999999</v>
      </c>
      <c r="AD841" s="72">
        <f t="shared" si="111"/>
        <v>8.1570400691630573E-2</v>
      </c>
    </row>
    <row r="842" spans="1:30" x14ac:dyDescent="0.25">
      <c r="A842" s="60">
        <v>42478</v>
      </c>
      <c r="B842">
        <f t="shared" si="105"/>
        <v>2016</v>
      </c>
      <c r="C842">
        <f t="shared" si="106"/>
        <v>4</v>
      </c>
      <c r="D842" s="57" t="s">
        <v>346</v>
      </c>
      <c r="E842" s="57">
        <v>3478</v>
      </c>
      <c r="F842" s="57" t="s">
        <v>346</v>
      </c>
      <c r="G842" s="57">
        <v>206</v>
      </c>
      <c r="H842" s="57">
        <v>7432</v>
      </c>
      <c r="I842" s="57">
        <v>4964</v>
      </c>
      <c r="J842" s="57">
        <v>6617</v>
      </c>
      <c r="K842" s="57">
        <v>535</v>
      </c>
      <c r="L842" s="57" t="s">
        <v>346</v>
      </c>
      <c r="M842" s="57">
        <v>2666</v>
      </c>
      <c r="N842" s="57">
        <v>5564</v>
      </c>
      <c r="O842" s="57">
        <v>3871</v>
      </c>
      <c r="P842" s="57" t="s">
        <v>346</v>
      </c>
      <c r="Q842" s="57" t="s">
        <v>346</v>
      </c>
      <c r="R842" s="57">
        <v>6617</v>
      </c>
      <c r="Y842" s="68">
        <f t="shared" si="107"/>
        <v>5721</v>
      </c>
      <c r="Z842" s="72">
        <f t="shared" si="104"/>
        <v>4.3262831151885169E-3</v>
      </c>
      <c r="AA842" s="71">
        <f t="shared" si="108"/>
        <v>2.7190133563876864E-3</v>
      </c>
      <c r="AB842" s="72">
        <f t="shared" si="109"/>
        <v>5.303741404365088E-2</v>
      </c>
      <c r="AC842" s="68">
        <f t="shared" si="110"/>
        <v>107867.25</v>
      </c>
      <c r="AD842" s="72">
        <f t="shared" si="111"/>
        <v>8.1570400691630573E-2</v>
      </c>
    </row>
    <row r="843" spans="1:30" x14ac:dyDescent="0.25">
      <c r="A843" s="60">
        <v>42479</v>
      </c>
      <c r="B843">
        <f t="shared" si="105"/>
        <v>2016</v>
      </c>
      <c r="C843">
        <f t="shared" si="106"/>
        <v>4</v>
      </c>
      <c r="D843" s="57" t="s">
        <v>346</v>
      </c>
      <c r="E843" s="57">
        <v>3555</v>
      </c>
      <c r="F843" s="57" t="s">
        <v>346</v>
      </c>
      <c r="G843" s="57">
        <v>216</v>
      </c>
      <c r="H843" s="57">
        <v>7834</v>
      </c>
      <c r="I843" s="57">
        <v>5032</v>
      </c>
      <c r="J843" s="57">
        <v>6735</v>
      </c>
      <c r="K843" s="57">
        <v>596</v>
      </c>
      <c r="L843" s="57" t="s">
        <v>346</v>
      </c>
      <c r="M843" s="57">
        <v>2663</v>
      </c>
      <c r="N843" s="57">
        <v>3830</v>
      </c>
      <c r="O843" s="57">
        <v>3501</v>
      </c>
      <c r="P843" s="57" t="s">
        <v>346</v>
      </c>
      <c r="Q843" s="57" t="s">
        <v>346</v>
      </c>
      <c r="R843" s="57">
        <v>6735</v>
      </c>
      <c r="Y843" s="68">
        <f t="shared" si="107"/>
        <v>5775.5</v>
      </c>
      <c r="Z843" s="72">
        <f t="shared" si="104"/>
        <v>4.3674966145378922E-3</v>
      </c>
      <c r="AA843" s="71">
        <f t="shared" si="108"/>
        <v>2.7190133563876864E-3</v>
      </c>
      <c r="AB843" s="72">
        <f t="shared" si="109"/>
        <v>5.3542664710558581E-2</v>
      </c>
      <c r="AC843" s="68">
        <f t="shared" si="110"/>
        <v>107867.25</v>
      </c>
      <c r="AD843" s="72">
        <f t="shared" si="111"/>
        <v>8.1570400691630573E-2</v>
      </c>
    </row>
    <row r="844" spans="1:30" x14ac:dyDescent="0.25">
      <c r="A844" s="60">
        <v>42480</v>
      </c>
      <c r="B844">
        <f t="shared" si="105"/>
        <v>2016</v>
      </c>
      <c r="C844">
        <f t="shared" si="106"/>
        <v>4</v>
      </c>
      <c r="D844" s="57" t="s">
        <v>346</v>
      </c>
      <c r="E844" s="57">
        <v>3522</v>
      </c>
      <c r="F844" s="57" t="s">
        <v>346</v>
      </c>
      <c r="G844" s="57">
        <v>208</v>
      </c>
      <c r="H844" s="57">
        <v>7639</v>
      </c>
      <c r="I844" s="57">
        <v>4928</v>
      </c>
      <c r="J844" s="57">
        <v>6366</v>
      </c>
      <c r="K844" s="57">
        <v>587</v>
      </c>
      <c r="L844" s="57" t="s">
        <v>346</v>
      </c>
      <c r="M844" s="57">
        <v>2509</v>
      </c>
      <c r="N844" s="57">
        <v>15213</v>
      </c>
      <c r="O844" s="57">
        <v>3450</v>
      </c>
      <c r="P844" s="57" t="s">
        <v>346</v>
      </c>
      <c r="Q844" s="57" t="s">
        <v>346</v>
      </c>
      <c r="R844" s="57">
        <v>6366</v>
      </c>
      <c r="Y844" s="68">
        <f t="shared" si="107"/>
        <v>5595.75</v>
      </c>
      <c r="Z844" s="72">
        <f t="shared" si="104"/>
        <v>4.2315676877846776E-3</v>
      </c>
      <c r="AA844" s="71">
        <f t="shared" si="108"/>
        <v>2.7190133563876864E-3</v>
      </c>
      <c r="AB844" s="72">
        <f t="shared" si="109"/>
        <v>5.1876264575207026E-2</v>
      </c>
      <c r="AC844" s="68">
        <f t="shared" si="110"/>
        <v>107867.25</v>
      </c>
      <c r="AD844" s="72">
        <f t="shared" si="111"/>
        <v>8.1570400691630573E-2</v>
      </c>
    </row>
    <row r="845" spans="1:30" x14ac:dyDescent="0.25">
      <c r="A845" s="60">
        <v>42481</v>
      </c>
      <c r="B845">
        <f t="shared" si="105"/>
        <v>2016</v>
      </c>
      <c r="C845">
        <f t="shared" si="106"/>
        <v>4</v>
      </c>
      <c r="D845" s="57" t="s">
        <v>346</v>
      </c>
      <c r="E845" s="57">
        <v>3407</v>
      </c>
      <c r="F845" s="57" t="s">
        <v>346</v>
      </c>
      <c r="G845" s="57">
        <v>200</v>
      </c>
      <c r="H845" s="57">
        <v>7426</v>
      </c>
      <c r="I845" s="57">
        <v>4813</v>
      </c>
      <c r="J845" s="57">
        <v>6252</v>
      </c>
      <c r="K845" s="57">
        <v>571</v>
      </c>
      <c r="L845" s="57" t="s">
        <v>346</v>
      </c>
      <c r="M845" s="57">
        <v>2673</v>
      </c>
      <c r="N845" s="57">
        <v>10064</v>
      </c>
      <c r="O845" s="57">
        <v>3436</v>
      </c>
      <c r="P845" s="57" t="s">
        <v>346</v>
      </c>
      <c r="Q845" s="57" t="s">
        <v>346</v>
      </c>
      <c r="R845" s="57">
        <v>6252</v>
      </c>
      <c r="Y845" s="68">
        <f t="shared" si="107"/>
        <v>5481.75</v>
      </c>
      <c r="Z845" s="72">
        <f t="shared" si="104"/>
        <v>4.145359634099747E-3</v>
      </c>
      <c r="AA845" s="71">
        <f t="shared" si="108"/>
        <v>2.7190133563876864E-3</v>
      </c>
      <c r="AB845" s="72">
        <f t="shared" si="109"/>
        <v>5.0819409969198252E-2</v>
      </c>
      <c r="AC845" s="68">
        <f t="shared" si="110"/>
        <v>107867.25</v>
      </c>
      <c r="AD845" s="72">
        <f t="shared" si="111"/>
        <v>8.1570400691630573E-2</v>
      </c>
    </row>
    <row r="846" spans="1:30" x14ac:dyDescent="0.25">
      <c r="A846" s="60">
        <v>42482</v>
      </c>
      <c r="B846">
        <f t="shared" si="105"/>
        <v>2016</v>
      </c>
      <c r="C846">
        <f t="shared" si="106"/>
        <v>4</v>
      </c>
      <c r="D846" s="57" t="s">
        <v>346</v>
      </c>
      <c r="E846" s="57">
        <v>3124</v>
      </c>
      <c r="F846" s="57" t="s">
        <v>346</v>
      </c>
      <c r="G846" s="57">
        <v>207</v>
      </c>
      <c r="H846" s="57">
        <v>6093</v>
      </c>
      <c r="I846" s="57">
        <v>3862</v>
      </c>
      <c r="J846" s="57">
        <v>4700</v>
      </c>
      <c r="K846" s="57">
        <v>469</v>
      </c>
      <c r="L846" s="57" t="s">
        <v>346</v>
      </c>
      <c r="M846" s="57">
        <v>2284</v>
      </c>
      <c r="N846" s="57">
        <v>0</v>
      </c>
      <c r="O846" s="57">
        <v>2975</v>
      </c>
      <c r="P846" s="57" t="s">
        <v>346</v>
      </c>
      <c r="Q846" s="57" t="s">
        <v>346</v>
      </c>
      <c r="R846" s="57">
        <v>4700</v>
      </c>
      <c r="Y846" s="68">
        <f t="shared" si="107"/>
        <v>4407.5</v>
      </c>
      <c r="Z846" s="72">
        <f t="shared" si="104"/>
        <v>3.3329999703187183E-3</v>
      </c>
      <c r="AA846" s="71">
        <f t="shared" si="108"/>
        <v>2.7190133563876864E-3</v>
      </c>
      <c r="AB846" s="72">
        <f t="shared" si="109"/>
        <v>4.0860409438453281E-2</v>
      </c>
      <c r="AC846" s="68">
        <f t="shared" si="110"/>
        <v>107867.25000000001</v>
      </c>
      <c r="AD846" s="72">
        <f t="shared" si="111"/>
        <v>8.1570400691630587E-2</v>
      </c>
    </row>
    <row r="847" spans="1:30" x14ac:dyDescent="0.25">
      <c r="A847" s="60">
        <v>42483</v>
      </c>
      <c r="B847">
        <f t="shared" si="105"/>
        <v>2016</v>
      </c>
      <c r="C847">
        <f t="shared" si="106"/>
        <v>4</v>
      </c>
      <c r="D847" s="57" t="s">
        <v>346</v>
      </c>
      <c r="E847" s="57">
        <v>2433</v>
      </c>
      <c r="F847" s="57" t="s">
        <v>346</v>
      </c>
      <c r="G847" s="57">
        <v>191</v>
      </c>
      <c r="H847" s="57">
        <v>4856</v>
      </c>
      <c r="I847" s="57">
        <v>3239</v>
      </c>
      <c r="J847" s="57">
        <v>3085</v>
      </c>
      <c r="K847" s="57">
        <v>331</v>
      </c>
      <c r="L847" s="57" t="s">
        <v>346</v>
      </c>
      <c r="M847" s="57">
        <v>3279</v>
      </c>
      <c r="N847" s="57">
        <v>0</v>
      </c>
      <c r="O847" s="57">
        <v>2055</v>
      </c>
      <c r="P847" s="57" t="s">
        <v>346</v>
      </c>
      <c r="Q847" s="57" t="s">
        <v>346</v>
      </c>
      <c r="R847" s="57">
        <v>3085</v>
      </c>
      <c r="Y847" s="68">
        <f t="shared" si="107"/>
        <v>3308.75</v>
      </c>
      <c r="Z847" s="72">
        <f t="shared" si="104"/>
        <v>2.5021131371054019E-3</v>
      </c>
      <c r="AA847" s="71">
        <f t="shared" si="108"/>
        <v>2.7190133563876864E-3</v>
      </c>
      <c r="AB847" s="72">
        <f t="shared" si="109"/>
        <v>3.0674277873960817E-2</v>
      </c>
      <c r="AC847" s="68">
        <f t="shared" si="110"/>
        <v>107867.25</v>
      </c>
      <c r="AD847" s="72">
        <f t="shared" si="111"/>
        <v>8.1570400691630573E-2</v>
      </c>
    </row>
    <row r="848" spans="1:30" x14ac:dyDescent="0.25">
      <c r="A848" s="60">
        <v>42484</v>
      </c>
      <c r="B848">
        <f t="shared" si="105"/>
        <v>2016</v>
      </c>
      <c r="C848">
        <f t="shared" si="106"/>
        <v>4</v>
      </c>
      <c r="D848" s="57" t="s">
        <v>346</v>
      </c>
      <c r="E848" s="57">
        <v>2712</v>
      </c>
      <c r="F848" s="57" t="s">
        <v>346</v>
      </c>
      <c r="G848" s="57">
        <v>190</v>
      </c>
      <c r="H848" s="57">
        <v>5335</v>
      </c>
      <c r="I848" s="57">
        <v>3957</v>
      </c>
      <c r="J848" s="57">
        <v>4460</v>
      </c>
      <c r="K848" s="57">
        <v>476</v>
      </c>
      <c r="L848" s="57" t="s">
        <v>346</v>
      </c>
      <c r="M848" s="57">
        <v>4025</v>
      </c>
      <c r="N848" s="57">
        <v>0</v>
      </c>
      <c r="O848" s="57">
        <v>2798</v>
      </c>
      <c r="P848" s="57" t="s">
        <v>346</v>
      </c>
      <c r="Q848" s="57" t="s">
        <v>346</v>
      </c>
      <c r="R848" s="57">
        <v>4460</v>
      </c>
      <c r="Y848" s="68">
        <f t="shared" si="107"/>
        <v>4137.5</v>
      </c>
      <c r="Z848" s="72">
        <f t="shared" si="104"/>
        <v>3.1288230010649339E-3</v>
      </c>
      <c r="AA848" s="71">
        <f t="shared" si="108"/>
        <v>2.7190133563876864E-3</v>
      </c>
      <c r="AB848" s="72">
        <f t="shared" si="109"/>
        <v>3.8357332740011449E-2</v>
      </c>
      <c r="AC848" s="68">
        <f t="shared" si="110"/>
        <v>107867.25</v>
      </c>
      <c r="AD848" s="72">
        <f t="shared" si="111"/>
        <v>8.1570400691630573E-2</v>
      </c>
    </row>
    <row r="849" spans="1:30" x14ac:dyDescent="0.25">
      <c r="A849" s="60">
        <v>42485</v>
      </c>
      <c r="B849">
        <f t="shared" si="105"/>
        <v>2016</v>
      </c>
      <c r="C849">
        <f t="shared" si="106"/>
        <v>4</v>
      </c>
      <c r="D849" s="57" t="s">
        <v>346</v>
      </c>
      <c r="E849" s="57">
        <v>3329</v>
      </c>
      <c r="F849" s="57" t="s">
        <v>346</v>
      </c>
      <c r="G849" s="57">
        <v>214</v>
      </c>
      <c r="H849" s="57">
        <v>6845</v>
      </c>
      <c r="I849" s="57">
        <v>4564</v>
      </c>
      <c r="J849" s="57">
        <v>5764</v>
      </c>
      <c r="K849" s="57">
        <v>563</v>
      </c>
      <c r="L849" s="57" t="s">
        <v>346</v>
      </c>
      <c r="M849" s="57">
        <v>2345</v>
      </c>
      <c r="N849" s="57">
        <v>0</v>
      </c>
      <c r="O849" s="57">
        <v>3463</v>
      </c>
      <c r="P849" s="57" t="s">
        <v>346</v>
      </c>
      <c r="Q849" s="57" t="s">
        <v>346</v>
      </c>
      <c r="R849" s="57">
        <v>5764</v>
      </c>
      <c r="Y849" s="68">
        <f t="shared" si="107"/>
        <v>5159</v>
      </c>
      <c r="Z849" s="72">
        <f t="shared" si="104"/>
        <v>3.9012925347417511E-3</v>
      </c>
      <c r="AA849" s="71">
        <f t="shared" si="108"/>
        <v>2.7190133563876864E-3</v>
      </c>
      <c r="AB849" s="72">
        <f t="shared" si="109"/>
        <v>4.7827306249116394E-2</v>
      </c>
      <c r="AC849" s="68">
        <f t="shared" si="110"/>
        <v>107867.24999999999</v>
      </c>
      <c r="AD849" s="72">
        <f t="shared" si="111"/>
        <v>8.1570400691630573E-2</v>
      </c>
    </row>
    <row r="850" spans="1:30" x14ac:dyDescent="0.25">
      <c r="A850" s="60">
        <v>42486</v>
      </c>
      <c r="B850">
        <f t="shared" si="105"/>
        <v>2016</v>
      </c>
      <c r="C850">
        <f t="shared" si="106"/>
        <v>4</v>
      </c>
      <c r="D850" s="57" t="s">
        <v>346</v>
      </c>
      <c r="E850" s="57">
        <v>2476</v>
      </c>
      <c r="F850" s="57" t="s">
        <v>346</v>
      </c>
      <c r="G850" s="57">
        <v>147</v>
      </c>
      <c r="H850" s="57">
        <v>4559</v>
      </c>
      <c r="I850" s="57">
        <v>2929</v>
      </c>
      <c r="J850" s="57">
        <v>3373</v>
      </c>
      <c r="K850" s="57">
        <v>400</v>
      </c>
      <c r="L850" s="57" t="s">
        <v>346</v>
      </c>
      <c r="M850" s="57">
        <v>1376</v>
      </c>
      <c r="N850" s="57">
        <v>0</v>
      </c>
      <c r="O850" s="57">
        <v>1997</v>
      </c>
      <c r="P850" s="57" t="s">
        <v>346</v>
      </c>
      <c r="Q850" s="57" t="s">
        <v>346</v>
      </c>
      <c r="R850" s="57">
        <v>3373</v>
      </c>
      <c r="Y850" s="68">
        <f t="shared" si="107"/>
        <v>3214.5</v>
      </c>
      <c r="Z850" s="72">
        <f t="shared" si="104"/>
        <v>2.4308402506158866E-3</v>
      </c>
      <c r="AA850" s="71">
        <f t="shared" si="108"/>
        <v>2.7190133563876864E-3</v>
      </c>
      <c r="AB850" s="72">
        <f t="shared" si="109"/>
        <v>2.9800518693115844E-2</v>
      </c>
      <c r="AC850" s="68">
        <f t="shared" si="110"/>
        <v>107867.25</v>
      </c>
      <c r="AD850" s="72">
        <f t="shared" si="111"/>
        <v>8.1570400691630573E-2</v>
      </c>
    </row>
    <row r="851" spans="1:30" x14ac:dyDescent="0.25">
      <c r="A851" s="60">
        <v>42487</v>
      </c>
      <c r="B851">
        <f t="shared" si="105"/>
        <v>2016</v>
      </c>
      <c r="C851">
        <f t="shared" si="106"/>
        <v>4</v>
      </c>
      <c r="D851" s="57" t="s">
        <v>346</v>
      </c>
      <c r="E851" s="57">
        <v>3077</v>
      </c>
      <c r="F851" s="57" t="s">
        <v>346</v>
      </c>
      <c r="G851" s="57">
        <v>190</v>
      </c>
      <c r="H851" s="57">
        <v>6577</v>
      </c>
      <c r="I851" s="57">
        <v>4388</v>
      </c>
      <c r="J851" s="57">
        <v>5416</v>
      </c>
      <c r="K851" s="57">
        <v>536</v>
      </c>
      <c r="L851" s="57" t="s">
        <v>346</v>
      </c>
      <c r="M851" s="57">
        <v>2235</v>
      </c>
      <c r="N851" s="57">
        <v>0</v>
      </c>
      <c r="O851" s="57">
        <v>3343</v>
      </c>
      <c r="P851" s="57" t="s">
        <v>346</v>
      </c>
      <c r="Q851" s="57" t="s">
        <v>346</v>
      </c>
      <c r="R851" s="57">
        <v>5416</v>
      </c>
      <c r="Y851" s="68">
        <f t="shared" si="107"/>
        <v>4931</v>
      </c>
      <c r="Z851" s="72">
        <f t="shared" si="104"/>
        <v>3.7288764273718891E-3</v>
      </c>
      <c r="AA851" s="71">
        <f t="shared" si="108"/>
        <v>2.7190133563876864E-3</v>
      </c>
      <c r="AB851" s="72">
        <f t="shared" si="109"/>
        <v>4.571359703709884E-2</v>
      </c>
      <c r="AC851" s="68">
        <f t="shared" si="110"/>
        <v>107867.25</v>
      </c>
      <c r="AD851" s="72">
        <f t="shared" si="111"/>
        <v>8.1570400691630573E-2</v>
      </c>
    </row>
    <row r="852" spans="1:30" x14ac:dyDescent="0.25">
      <c r="A852" s="60">
        <v>42488</v>
      </c>
      <c r="B852">
        <f t="shared" si="105"/>
        <v>2016</v>
      </c>
      <c r="C852">
        <f t="shared" si="106"/>
        <v>4</v>
      </c>
      <c r="D852" s="57" t="s">
        <v>346</v>
      </c>
      <c r="E852" s="57">
        <v>2730</v>
      </c>
      <c r="F852" s="57" t="s">
        <v>346</v>
      </c>
      <c r="G852" s="57">
        <v>133</v>
      </c>
      <c r="H852" s="57">
        <v>5336</v>
      </c>
      <c r="I852" s="57">
        <v>3657</v>
      </c>
      <c r="J852" s="57">
        <v>4019</v>
      </c>
      <c r="K852" s="57">
        <v>464</v>
      </c>
      <c r="L852" s="57" t="s">
        <v>346</v>
      </c>
      <c r="M852" s="57">
        <v>1780</v>
      </c>
      <c r="N852" s="57">
        <v>0</v>
      </c>
      <c r="O852" s="57">
        <v>2486</v>
      </c>
      <c r="P852" s="57" t="s">
        <v>346</v>
      </c>
      <c r="Q852" s="57" t="s">
        <v>346</v>
      </c>
      <c r="R852" s="57">
        <v>4019</v>
      </c>
      <c r="Y852" s="68">
        <f t="shared" si="107"/>
        <v>3874.5</v>
      </c>
      <c r="Z852" s="72">
        <f t="shared" si="104"/>
        <v>2.9299395087918037E-3</v>
      </c>
      <c r="AA852" s="71">
        <f t="shared" si="108"/>
        <v>2.7190133563876864E-3</v>
      </c>
      <c r="AB852" s="72">
        <f t="shared" si="109"/>
        <v>3.5919150622640332E-2</v>
      </c>
      <c r="AC852" s="68">
        <f t="shared" si="110"/>
        <v>107867.24999999999</v>
      </c>
      <c r="AD852" s="72">
        <f t="shared" si="111"/>
        <v>8.1570400691630573E-2</v>
      </c>
    </row>
    <row r="853" spans="1:30" x14ac:dyDescent="0.25">
      <c r="A853" s="60">
        <v>42489</v>
      </c>
      <c r="B853">
        <f t="shared" si="105"/>
        <v>2016</v>
      </c>
      <c r="C853">
        <f t="shared" si="106"/>
        <v>4</v>
      </c>
      <c r="D853" s="57" t="s">
        <v>346</v>
      </c>
      <c r="E853" s="57">
        <v>2787</v>
      </c>
      <c r="F853" s="57" t="s">
        <v>346</v>
      </c>
      <c r="G853" s="57">
        <v>165</v>
      </c>
      <c r="H853" s="57">
        <v>5053</v>
      </c>
      <c r="I853" s="57">
        <v>3348</v>
      </c>
      <c r="J853" s="57">
        <v>4013</v>
      </c>
      <c r="K853" s="57">
        <v>506</v>
      </c>
      <c r="L853" s="57" t="s">
        <v>346</v>
      </c>
      <c r="M853" s="57">
        <v>1646</v>
      </c>
      <c r="N853" s="57">
        <v>0</v>
      </c>
      <c r="O853" s="57">
        <v>2375</v>
      </c>
      <c r="P853" s="57" t="s">
        <v>346</v>
      </c>
      <c r="Q853" s="57" t="s">
        <v>346</v>
      </c>
      <c r="R853" s="57">
        <v>4013</v>
      </c>
      <c r="Y853" s="68">
        <f t="shared" si="107"/>
        <v>3697.25</v>
      </c>
      <c r="Z853" s="72">
        <f t="shared" si="104"/>
        <v>2.7959011095316805E-3</v>
      </c>
      <c r="AA853" s="71">
        <f t="shared" si="108"/>
        <v>2.7190133563876864E-3</v>
      </c>
      <c r="AB853" s="72">
        <f t="shared" si="109"/>
        <v>3.4275927123385459E-2</v>
      </c>
      <c r="AC853" s="68">
        <f t="shared" si="110"/>
        <v>107867.25</v>
      </c>
      <c r="AD853" s="72">
        <f t="shared" si="111"/>
        <v>8.1570400691630573E-2</v>
      </c>
    </row>
    <row r="854" spans="1:30" x14ac:dyDescent="0.25">
      <c r="A854" s="60">
        <v>42490</v>
      </c>
      <c r="B854">
        <f t="shared" si="105"/>
        <v>2016</v>
      </c>
      <c r="C854">
        <f t="shared" si="106"/>
        <v>4</v>
      </c>
      <c r="D854" s="57" t="s">
        <v>346</v>
      </c>
      <c r="E854" s="57">
        <v>2815</v>
      </c>
      <c r="F854" s="57" t="s">
        <v>346</v>
      </c>
      <c r="G854" s="57">
        <v>246</v>
      </c>
      <c r="H854" s="57">
        <v>5675</v>
      </c>
      <c r="I854" s="57">
        <v>3606</v>
      </c>
      <c r="J854" s="57">
        <v>4706</v>
      </c>
      <c r="K854" s="57">
        <v>709</v>
      </c>
      <c r="L854" s="57" t="s">
        <v>346</v>
      </c>
      <c r="M854" s="57">
        <v>3830</v>
      </c>
      <c r="N854" s="57">
        <v>0</v>
      </c>
      <c r="O854" s="57">
        <v>3199</v>
      </c>
      <c r="P854" s="57" t="s">
        <v>346</v>
      </c>
      <c r="Q854" s="57" t="s">
        <v>346</v>
      </c>
      <c r="R854" s="57">
        <v>4706</v>
      </c>
      <c r="Y854" s="68">
        <f t="shared" si="107"/>
        <v>4296.5</v>
      </c>
      <c r="Z854" s="72">
        <f t="shared" si="104"/>
        <v>3.249060549625496E-3</v>
      </c>
      <c r="AA854" s="71">
        <f t="shared" si="108"/>
        <v>2.7190133563876864E-3</v>
      </c>
      <c r="AB854" s="72">
        <f t="shared" si="109"/>
        <v>3.9831366795760527E-2</v>
      </c>
      <c r="AC854" s="68">
        <f t="shared" si="110"/>
        <v>107867.25000000001</v>
      </c>
      <c r="AD854" s="72">
        <f t="shared" si="111"/>
        <v>8.1570400691630587E-2</v>
      </c>
    </row>
    <row r="855" spans="1:30" x14ac:dyDescent="0.25">
      <c r="A855" s="60">
        <v>42491</v>
      </c>
      <c r="B855">
        <f t="shared" si="105"/>
        <v>2016</v>
      </c>
      <c r="C855">
        <f t="shared" si="106"/>
        <v>5</v>
      </c>
      <c r="D855" s="57" t="s">
        <v>346</v>
      </c>
      <c r="E855" s="57">
        <v>2029</v>
      </c>
      <c r="F855" s="57" t="s">
        <v>346</v>
      </c>
      <c r="G855" s="57">
        <v>108</v>
      </c>
      <c r="H855" s="57">
        <v>2062</v>
      </c>
      <c r="I855" s="57">
        <v>1408</v>
      </c>
      <c r="J855" s="57">
        <v>1417</v>
      </c>
      <c r="K855" s="57">
        <v>582</v>
      </c>
      <c r="L855" s="57" t="s">
        <v>346</v>
      </c>
      <c r="M855" s="57">
        <v>3609</v>
      </c>
      <c r="N855" s="57">
        <v>0</v>
      </c>
      <c r="O855" s="57">
        <v>2634</v>
      </c>
      <c r="P855" s="57" t="s">
        <v>346</v>
      </c>
      <c r="Q855" s="57" t="s">
        <v>346</v>
      </c>
      <c r="R855" s="57">
        <v>1417</v>
      </c>
      <c r="Y855" s="68">
        <f t="shared" si="107"/>
        <v>1880.25</v>
      </c>
      <c r="Z855" s="72">
        <f t="shared" si="104"/>
        <v>1.4218657275534361E-3</v>
      </c>
      <c r="AA855" s="71">
        <f t="shared" si="108"/>
        <v>3.1432154039155598E-3</v>
      </c>
      <c r="AB855" s="72">
        <f t="shared" si="109"/>
        <v>1.4592266351060321E-2</v>
      </c>
      <c r="AC855" s="68">
        <f t="shared" si="110"/>
        <v>128852.5</v>
      </c>
      <c r="AD855" s="72">
        <f t="shared" si="111"/>
        <v>9.7439677521382342E-2</v>
      </c>
    </row>
    <row r="856" spans="1:30" x14ac:dyDescent="0.25">
      <c r="A856" s="60">
        <v>42492</v>
      </c>
      <c r="B856">
        <f t="shared" si="105"/>
        <v>2016</v>
      </c>
      <c r="C856">
        <f t="shared" si="106"/>
        <v>5</v>
      </c>
      <c r="D856" s="57" t="s">
        <v>346</v>
      </c>
      <c r="E856" s="57">
        <v>2771</v>
      </c>
      <c r="F856" s="57" t="s">
        <v>346</v>
      </c>
      <c r="G856" s="57">
        <v>155</v>
      </c>
      <c r="H856" s="57">
        <v>4864</v>
      </c>
      <c r="I856" s="57">
        <v>3575</v>
      </c>
      <c r="J856" s="57">
        <v>3994</v>
      </c>
      <c r="K856" s="57">
        <v>424</v>
      </c>
      <c r="L856" s="57" t="s">
        <v>346</v>
      </c>
      <c r="M856" s="57">
        <v>1795</v>
      </c>
      <c r="N856" s="57">
        <v>0</v>
      </c>
      <c r="O856" s="57">
        <v>2505</v>
      </c>
      <c r="P856" s="57" t="s">
        <v>346</v>
      </c>
      <c r="Q856" s="57" t="s">
        <v>346</v>
      </c>
      <c r="R856" s="57">
        <v>3994</v>
      </c>
      <c r="Y856" s="68">
        <f t="shared" si="107"/>
        <v>3734.5</v>
      </c>
      <c r="Z856" s="72">
        <f t="shared" si="104"/>
        <v>2.8240699691787301E-3</v>
      </c>
      <c r="AA856" s="71">
        <f t="shared" si="108"/>
        <v>3.1432154039155598E-3</v>
      </c>
      <c r="AB856" s="72">
        <f t="shared" si="109"/>
        <v>2.8982751595816921E-2</v>
      </c>
      <c r="AC856" s="68">
        <f t="shared" si="110"/>
        <v>128852.5</v>
      </c>
      <c r="AD856" s="72">
        <f t="shared" si="111"/>
        <v>9.7439677521382342E-2</v>
      </c>
    </row>
    <row r="857" spans="1:30" x14ac:dyDescent="0.25">
      <c r="A857" s="60">
        <v>42493</v>
      </c>
      <c r="B857">
        <f t="shared" si="105"/>
        <v>2016</v>
      </c>
      <c r="C857">
        <f t="shared" si="106"/>
        <v>5</v>
      </c>
      <c r="D857" s="57" t="s">
        <v>346</v>
      </c>
      <c r="E857" s="57">
        <v>1735</v>
      </c>
      <c r="F857" s="57" t="s">
        <v>346</v>
      </c>
      <c r="G857" s="57">
        <v>103</v>
      </c>
      <c r="H857" s="57">
        <v>2614</v>
      </c>
      <c r="I857" s="57">
        <v>1741</v>
      </c>
      <c r="J857" s="57">
        <v>1883</v>
      </c>
      <c r="K857" s="57">
        <v>246</v>
      </c>
      <c r="L857" s="57" t="s">
        <v>346</v>
      </c>
      <c r="M857" s="57">
        <v>985</v>
      </c>
      <c r="N857" s="57">
        <v>0</v>
      </c>
      <c r="O857" s="57">
        <v>1059</v>
      </c>
      <c r="P857" s="57" t="s">
        <v>346</v>
      </c>
      <c r="Q857" s="57" t="s">
        <v>346</v>
      </c>
      <c r="R857" s="57">
        <v>1883</v>
      </c>
      <c r="Y857" s="68">
        <f t="shared" si="107"/>
        <v>1824.25</v>
      </c>
      <c r="Z857" s="72">
        <f t="shared" si="104"/>
        <v>1.379517911708207E-3</v>
      </c>
      <c r="AA857" s="71">
        <f t="shared" si="108"/>
        <v>3.1432154039155598E-3</v>
      </c>
      <c r="AB857" s="72">
        <f t="shared" si="109"/>
        <v>1.4157660891329233E-2</v>
      </c>
      <c r="AC857" s="68">
        <f t="shared" si="110"/>
        <v>128852.5</v>
      </c>
      <c r="AD857" s="72">
        <f t="shared" si="111"/>
        <v>9.7439677521382342E-2</v>
      </c>
    </row>
    <row r="858" spans="1:30" x14ac:dyDescent="0.25">
      <c r="A858" s="60">
        <v>42494</v>
      </c>
      <c r="B858">
        <f t="shared" si="105"/>
        <v>2016</v>
      </c>
      <c r="C858">
        <f t="shared" si="106"/>
        <v>5</v>
      </c>
      <c r="D858" s="57" t="s">
        <v>346</v>
      </c>
      <c r="E858" s="57">
        <v>2270</v>
      </c>
      <c r="F858" s="57" t="s">
        <v>346</v>
      </c>
      <c r="G858" s="57">
        <v>121</v>
      </c>
      <c r="H858" s="57">
        <v>3797</v>
      </c>
      <c r="I858" s="57">
        <v>2693</v>
      </c>
      <c r="J858" s="57">
        <v>2784</v>
      </c>
      <c r="K858" s="57">
        <v>387</v>
      </c>
      <c r="L858" s="57" t="s">
        <v>346</v>
      </c>
      <c r="M858" s="57">
        <v>1308</v>
      </c>
      <c r="N858" s="57">
        <v>0</v>
      </c>
      <c r="O858" s="57">
        <v>1710</v>
      </c>
      <c r="P858" s="57" t="s">
        <v>346</v>
      </c>
      <c r="Q858" s="57" t="s">
        <v>346</v>
      </c>
      <c r="R858" s="57">
        <v>2784</v>
      </c>
      <c r="Y858" s="68">
        <f t="shared" si="107"/>
        <v>2746</v>
      </c>
      <c r="Z858" s="72">
        <f t="shared" si="104"/>
        <v>2.0765553984107093E-3</v>
      </c>
      <c r="AA858" s="71">
        <f t="shared" si="108"/>
        <v>3.1432154039155598E-3</v>
      </c>
      <c r="AB858" s="72">
        <f t="shared" si="109"/>
        <v>2.1311189150385129E-2</v>
      </c>
      <c r="AC858" s="68">
        <f t="shared" si="110"/>
        <v>128852.5</v>
      </c>
      <c r="AD858" s="72">
        <f t="shared" si="111"/>
        <v>9.7439677521382342E-2</v>
      </c>
    </row>
    <row r="859" spans="1:30" x14ac:dyDescent="0.25">
      <c r="A859" s="60">
        <v>42495</v>
      </c>
      <c r="B859">
        <f t="shared" si="105"/>
        <v>2016</v>
      </c>
      <c r="C859">
        <f t="shared" si="106"/>
        <v>5</v>
      </c>
      <c r="D859" s="57" t="s">
        <v>346</v>
      </c>
      <c r="E859" s="57">
        <v>2759</v>
      </c>
      <c r="F859" s="57" t="s">
        <v>346</v>
      </c>
      <c r="G859" s="57">
        <v>169</v>
      </c>
      <c r="H859" s="57">
        <v>4971</v>
      </c>
      <c r="I859" s="57">
        <v>3619</v>
      </c>
      <c r="J859" s="57">
        <v>4027</v>
      </c>
      <c r="K859" s="57">
        <v>438</v>
      </c>
      <c r="L859" s="57" t="s">
        <v>346</v>
      </c>
      <c r="M859" s="57">
        <v>1705</v>
      </c>
      <c r="N859" s="57">
        <v>0</v>
      </c>
      <c r="O859" s="57">
        <v>2582</v>
      </c>
      <c r="P859" s="57" t="s">
        <v>346</v>
      </c>
      <c r="Q859" s="57" t="s">
        <v>346</v>
      </c>
      <c r="R859" s="57">
        <v>4027</v>
      </c>
      <c r="Y859" s="68">
        <f t="shared" si="107"/>
        <v>3799.75</v>
      </c>
      <c r="Z859" s="72">
        <f t="shared" si="104"/>
        <v>2.8734127367483946E-3</v>
      </c>
      <c r="AA859" s="71">
        <f t="shared" si="108"/>
        <v>3.1432154039155598E-3</v>
      </c>
      <c r="AB859" s="72">
        <f t="shared" si="109"/>
        <v>2.9489144564521449E-2</v>
      </c>
      <c r="AC859" s="68">
        <f t="shared" si="110"/>
        <v>128852.5</v>
      </c>
      <c r="AD859" s="72">
        <f t="shared" si="111"/>
        <v>9.7439677521382342E-2</v>
      </c>
    </row>
    <row r="860" spans="1:30" x14ac:dyDescent="0.25">
      <c r="A860" s="60">
        <v>42496</v>
      </c>
      <c r="B860">
        <f t="shared" si="105"/>
        <v>2016</v>
      </c>
      <c r="C860">
        <f t="shared" si="106"/>
        <v>5</v>
      </c>
      <c r="D860" s="57" t="s">
        <v>346</v>
      </c>
      <c r="E860" s="57">
        <v>1749</v>
      </c>
      <c r="F860" s="57" t="s">
        <v>346</v>
      </c>
      <c r="G860" s="57">
        <v>65</v>
      </c>
      <c r="H860" s="57">
        <v>2122</v>
      </c>
      <c r="I860" s="57">
        <v>1612</v>
      </c>
      <c r="J860" s="57">
        <v>1388</v>
      </c>
      <c r="K860" s="57">
        <v>242</v>
      </c>
      <c r="L860" s="57" t="s">
        <v>346</v>
      </c>
      <c r="M860" s="57">
        <v>775</v>
      </c>
      <c r="N860" s="57">
        <v>0</v>
      </c>
      <c r="O860" s="57">
        <v>652</v>
      </c>
      <c r="P860" s="57" t="s">
        <v>346</v>
      </c>
      <c r="Q860" s="57" t="s">
        <v>346</v>
      </c>
      <c r="R860" s="57">
        <v>1388</v>
      </c>
      <c r="Y860" s="68">
        <f t="shared" si="107"/>
        <v>1443.5</v>
      </c>
      <c r="Z860" s="72">
        <f t="shared" si="104"/>
        <v>1.0915905745105094E-3</v>
      </c>
      <c r="AA860" s="71">
        <f t="shared" si="108"/>
        <v>3.1432154039155598E-3</v>
      </c>
      <c r="AB860" s="72">
        <f t="shared" si="109"/>
        <v>1.1202731805746881E-2</v>
      </c>
      <c r="AC860" s="68">
        <f t="shared" si="110"/>
        <v>128852.5</v>
      </c>
      <c r="AD860" s="72">
        <f t="shared" si="111"/>
        <v>9.7439677521382342E-2</v>
      </c>
    </row>
    <row r="861" spans="1:30" x14ac:dyDescent="0.25">
      <c r="A861" s="60">
        <v>42497</v>
      </c>
      <c r="B861">
        <f t="shared" si="105"/>
        <v>2016</v>
      </c>
      <c r="C861">
        <f t="shared" si="106"/>
        <v>5</v>
      </c>
      <c r="D861" s="57" t="s">
        <v>346</v>
      </c>
      <c r="E861" s="57">
        <v>2279</v>
      </c>
      <c r="F861" s="57" t="s">
        <v>346</v>
      </c>
      <c r="G861" s="57">
        <v>222</v>
      </c>
      <c r="H861" s="57">
        <v>3789</v>
      </c>
      <c r="I861" s="57">
        <v>2749</v>
      </c>
      <c r="J861" s="57">
        <v>2935</v>
      </c>
      <c r="K861" s="57">
        <v>258</v>
      </c>
      <c r="L861" s="57" t="s">
        <v>346</v>
      </c>
      <c r="M861" s="57">
        <v>2473</v>
      </c>
      <c r="N861" s="57">
        <v>0</v>
      </c>
      <c r="O861" s="57">
        <v>1867</v>
      </c>
      <c r="P861" s="57" t="s">
        <v>346</v>
      </c>
      <c r="Q861" s="57" t="s">
        <v>346</v>
      </c>
      <c r="R861" s="57">
        <v>2935</v>
      </c>
      <c r="Y861" s="68">
        <f t="shared" si="107"/>
        <v>2835</v>
      </c>
      <c r="Z861" s="72">
        <f t="shared" si="104"/>
        <v>2.1438581771647345E-3</v>
      </c>
      <c r="AA861" s="71">
        <f t="shared" si="108"/>
        <v>3.1432154039155598E-3</v>
      </c>
      <c r="AB861" s="72">
        <f t="shared" si="109"/>
        <v>2.2001901398886324E-2</v>
      </c>
      <c r="AC861" s="68">
        <f t="shared" si="110"/>
        <v>128852.5</v>
      </c>
      <c r="AD861" s="72">
        <f t="shared" si="111"/>
        <v>9.7439677521382342E-2</v>
      </c>
    </row>
    <row r="862" spans="1:30" x14ac:dyDescent="0.25">
      <c r="A862" s="60">
        <v>42498</v>
      </c>
      <c r="B862">
        <f t="shared" si="105"/>
        <v>2016</v>
      </c>
      <c r="C862">
        <f t="shared" si="106"/>
        <v>5</v>
      </c>
      <c r="D862" s="57" t="s">
        <v>346</v>
      </c>
      <c r="E862" s="57">
        <v>2114</v>
      </c>
      <c r="F862" s="57" t="s">
        <v>346</v>
      </c>
      <c r="G862" s="57">
        <v>138</v>
      </c>
      <c r="H862" s="57">
        <v>3948</v>
      </c>
      <c r="I862" s="57">
        <v>2463</v>
      </c>
      <c r="J862" s="57">
        <v>2789</v>
      </c>
      <c r="K862" s="57">
        <v>266</v>
      </c>
      <c r="L862" s="57" t="s">
        <v>346</v>
      </c>
      <c r="M862" s="57">
        <v>2469</v>
      </c>
      <c r="N862" s="57">
        <v>0</v>
      </c>
      <c r="O862" s="57">
        <v>1916</v>
      </c>
      <c r="P862" s="57" t="s">
        <v>346</v>
      </c>
      <c r="Q862" s="57" t="s">
        <v>346</v>
      </c>
      <c r="R862" s="57">
        <v>2789</v>
      </c>
      <c r="Y862" s="68">
        <f t="shared" si="107"/>
        <v>2779</v>
      </c>
      <c r="Z862" s="72">
        <f t="shared" si="104"/>
        <v>2.1015103613195051E-3</v>
      </c>
      <c r="AA862" s="71">
        <f t="shared" si="108"/>
        <v>3.1432154039155598E-3</v>
      </c>
      <c r="AB862" s="72">
        <f t="shared" si="109"/>
        <v>2.1567295939155236E-2</v>
      </c>
      <c r="AC862" s="68">
        <f t="shared" si="110"/>
        <v>128852.5</v>
      </c>
      <c r="AD862" s="72">
        <f t="shared" si="111"/>
        <v>9.7439677521382342E-2</v>
      </c>
    </row>
    <row r="863" spans="1:30" x14ac:dyDescent="0.25">
      <c r="A863" s="60">
        <v>42499</v>
      </c>
      <c r="B863">
        <f t="shared" si="105"/>
        <v>2016</v>
      </c>
      <c r="C863">
        <f t="shared" si="106"/>
        <v>5</v>
      </c>
      <c r="D863" s="57" t="s">
        <v>346</v>
      </c>
      <c r="E863" s="57">
        <v>3546</v>
      </c>
      <c r="F863" s="57" t="s">
        <v>346</v>
      </c>
      <c r="G863" s="57">
        <v>172</v>
      </c>
      <c r="H863" s="57">
        <v>7386</v>
      </c>
      <c r="I863" s="57">
        <v>4951</v>
      </c>
      <c r="J863" s="57">
        <v>6419</v>
      </c>
      <c r="K863" s="57">
        <v>590</v>
      </c>
      <c r="L863" s="57" t="s">
        <v>346</v>
      </c>
      <c r="M863" s="57">
        <v>2658</v>
      </c>
      <c r="N863" s="57">
        <v>0</v>
      </c>
      <c r="O863" s="57">
        <v>3650</v>
      </c>
      <c r="P863" s="57" t="s">
        <v>346</v>
      </c>
      <c r="Q863" s="57" t="s">
        <v>346</v>
      </c>
      <c r="R863" s="57">
        <v>6419</v>
      </c>
      <c r="Y863" s="68">
        <f t="shared" si="107"/>
        <v>5601.5</v>
      </c>
      <c r="Z863" s="72">
        <f t="shared" si="104"/>
        <v>4.2359159010187863E-3</v>
      </c>
      <c r="AA863" s="71">
        <f t="shared" si="108"/>
        <v>3.1432154039155598E-3</v>
      </c>
      <c r="AB863" s="72">
        <f t="shared" si="109"/>
        <v>4.3472187190780158E-2</v>
      </c>
      <c r="AC863" s="68">
        <f t="shared" si="110"/>
        <v>128852.5</v>
      </c>
      <c r="AD863" s="72">
        <f t="shared" si="111"/>
        <v>9.7439677521382342E-2</v>
      </c>
    </row>
    <row r="864" spans="1:30" x14ac:dyDescent="0.25">
      <c r="A864" s="60">
        <v>42500</v>
      </c>
      <c r="B864">
        <f t="shared" si="105"/>
        <v>2016</v>
      </c>
      <c r="C864">
        <f t="shared" si="106"/>
        <v>5</v>
      </c>
      <c r="D864" s="57" t="s">
        <v>346</v>
      </c>
      <c r="E864" s="57">
        <v>3361</v>
      </c>
      <c r="F864" s="57" t="s">
        <v>346</v>
      </c>
      <c r="G864" s="57">
        <v>151</v>
      </c>
      <c r="H864" s="57">
        <v>7335</v>
      </c>
      <c r="I864" s="57">
        <v>4796</v>
      </c>
      <c r="J864" s="57">
        <v>6132</v>
      </c>
      <c r="K864" s="57">
        <v>540</v>
      </c>
      <c r="L864" s="57" t="s">
        <v>346</v>
      </c>
      <c r="M864" s="57">
        <v>2562</v>
      </c>
      <c r="N864" s="57">
        <v>0</v>
      </c>
      <c r="O864" s="57">
        <v>3384</v>
      </c>
      <c r="P864" s="57" t="s">
        <v>346</v>
      </c>
      <c r="Q864" s="57" t="s">
        <v>346</v>
      </c>
      <c r="R864" s="57">
        <v>6132</v>
      </c>
      <c r="Y864" s="68">
        <f t="shared" si="107"/>
        <v>5411.75</v>
      </c>
      <c r="Z864" s="72">
        <f t="shared" si="104"/>
        <v>4.0924248642932098E-3</v>
      </c>
      <c r="AA864" s="71">
        <f t="shared" si="108"/>
        <v>3.1432154039155598E-3</v>
      </c>
      <c r="AB864" s="72">
        <f t="shared" si="109"/>
        <v>4.1999573155352049E-2</v>
      </c>
      <c r="AC864" s="68">
        <f t="shared" si="110"/>
        <v>128852.5</v>
      </c>
      <c r="AD864" s="72">
        <f t="shared" si="111"/>
        <v>9.7439677521382342E-2</v>
      </c>
    </row>
    <row r="865" spans="1:30" x14ac:dyDescent="0.25">
      <c r="A865" s="60">
        <v>42501</v>
      </c>
      <c r="B865">
        <f t="shared" si="105"/>
        <v>2016</v>
      </c>
      <c r="C865">
        <f t="shared" si="106"/>
        <v>5</v>
      </c>
      <c r="D865" s="57" t="s">
        <v>346</v>
      </c>
      <c r="E865" s="57">
        <v>3591</v>
      </c>
      <c r="F865" s="57" t="s">
        <v>346</v>
      </c>
      <c r="G865" s="57">
        <v>192</v>
      </c>
      <c r="H865" s="57">
        <v>8231</v>
      </c>
      <c r="I865" s="57">
        <v>5327</v>
      </c>
      <c r="J865" s="57">
        <v>7024</v>
      </c>
      <c r="K865" s="57">
        <v>595</v>
      </c>
      <c r="L865" s="57" t="s">
        <v>346</v>
      </c>
      <c r="M865" s="57">
        <v>3181</v>
      </c>
      <c r="N865" s="57">
        <v>0</v>
      </c>
      <c r="O865" s="57">
        <v>3883</v>
      </c>
      <c r="P865" s="57" t="s">
        <v>346</v>
      </c>
      <c r="Q865" s="57" t="s">
        <v>346</v>
      </c>
      <c r="R865" s="57">
        <v>7024</v>
      </c>
      <c r="Y865" s="68">
        <f t="shared" si="107"/>
        <v>6116.25</v>
      </c>
      <c r="Z865" s="72">
        <f t="shared" si="104"/>
        <v>4.6251755118461397E-3</v>
      </c>
      <c r="AA865" s="71">
        <f t="shared" si="108"/>
        <v>3.1432154039155598E-3</v>
      </c>
      <c r="AB865" s="72">
        <f t="shared" si="109"/>
        <v>4.7467065055004753E-2</v>
      </c>
      <c r="AC865" s="68">
        <f t="shared" si="110"/>
        <v>128852.5</v>
      </c>
      <c r="AD865" s="72">
        <f t="shared" si="111"/>
        <v>9.7439677521382342E-2</v>
      </c>
    </row>
    <row r="866" spans="1:30" x14ac:dyDescent="0.25">
      <c r="A866" s="60">
        <v>42502</v>
      </c>
      <c r="B866">
        <f t="shared" si="105"/>
        <v>2016</v>
      </c>
      <c r="C866">
        <f t="shared" si="106"/>
        <v>5</v>
      </c>
      <c r="D866" s="57" t="s">
        <v>346</v>
      </c>
      <c r="E866" s="57">
        <v>3548</v>
      </c>
      <c r="F866" s="57" t="s">
        <v>346</v>
      </c>
      <c r="G866" s="57">
        <v>214</v>
      </c>
      <c r="H866" s="57">
        <v>8333</v>
      </c>
      <c r="I866" s="57">
        <v>5735</v>
      </c>
      <c r="J866" s="57">
        <v>6889</v>
      </c>
      <c r="K866" s="57">
        <v>634</v>
      </c>
      <c r="L866" s="57" t="s">
        <v>346</v>
      </c>
      <c r="M866" s="57">
        <v>3064</v>
      </c>
      <c r="N866" s="57">
        <v>0</v>
      </c>
      <c r="O866" s="57">
        <v>3960</v>
      </c>
      <c r="P866" s="57" t="s">
        <v>346</v>
      </c>
      <c r="Q866" s="57" t="s">
        <v>346</v>
      </c>
      <c r="R866" s="57">
        <v>6889</v>
      </c>
      <c r="Y866" s="68">
        <f t="shared" si="107"/>
        <v>6229.25</v>
      </c>
      <c r="Z866" s="72">
        <f t="shared" si="104"/>
        <v>4.7106273545338348E-3</v>
      </c>
      <c r="AA866" s="71">
        <f t="shared" si="108"/>
        <v>3.1432154039155598E-3</v>
      </c>
      <c r="AB866" s="72">
        <f t="shared" si="109"/>
        <v>4.8344036786247845E-2</v>
      </c>
      <c r="AC866" s="68">
        <f t="shared" si="110"/>
        <v>128852.49999999999</v>
      </c>
      <c r="AD866" s="72">
        <f t="shared" si="111"/>
        <v>9.7439677521382329E-2</v>
      </c>
    </row>
    <row r="867" spans="1:30" x14ac:dyDescent="0.25">
      <c r="A867" s="60">
        <v>42503</v>
      </c>
      <c r="B867">
        <f t="shared" si="105"/>
        <v>2016</v>
      </c>
      <c r="C867">
        <f t="shared" si="106"/>
        <v>5</v>
      </c>
      <c r="D867" s="57" t="s">
        <v>346</v>
      </c>
      <c r="E867" s="57">
        <v>2296</v>
      </c>
      <c r="F867" s="57" t="s">
        <v>346</v>
      </c>
      <c r="G867" s="57">
        <v>109</v>
      </c>
      <c r="H867" s="57">
        <v>4229</v>
      </c>
      <c r="I867" s="57">
        <v>3121</v>
      </c>
      <c r="J867" s="57">
        <v>2963</v>
      </c>
      <c r="K867" s="57">
        <v>421</v>
      </c>
      <c r="L867" s="57" t="s">
        <v>346</v>
      </c>
      <c r="M867" s="57">
        <v>1559</v>
      </c>
      <c r="N867" s="57">
        <v>0</v>
      </c>
      <c r="O867" s="57">
        <v>1780</v>
      </c>
      <c r="P867" s="57" t="s">
        <v>346</v>
      </c>
      <c r="Q867" s="57" t="s">
        <v>346</v>
      </c>
      <c r="R867" s="57">
        <v>2963</v>
      </c>
      <c r="Y867" s="68">
        <f t="shared" si="107"/>
        <v>3023.25</v>
      </c>
      <c r="Z867" s="72">
        <f t="shared" si="104"/>
        <v>2.286214897394456E-3</v>
      </c>
      <c r="AA867" s="71">
        <f t="shared" si="108"/>
        <v>3.1432154039155598E-3</v>
      </c>
      <c r="AB867" s="72">
        <f t="shared" si="109"/>
        <v>2.3462874216643059E-2</v>
      </c>
      <c r="AC867" s="68">
        <f t="shared" si="110"/>
        <v>128852.50000000001</v>
      </c>
      <c r="AD867" s="72">
        <f t="shared" si="111"/>
        <v>9.7439677521382356E-2</v>
      </c>
    </row>
    <row r="868" spans="1:30" x14ac:dyDescent="0.25">
      <c r="A868" s="60">
        <v>42504</v>
      </c>
      <c r="B868">
        <f t="shared" si="105"/>
        <v>2016</v>
      </c>
      <c r="C868">
        <f t="shared" si="106"/>
        <v>5</v>
      </c>
      <c r="D868" s="57" t="s">
        <v>346</v>
      </c>
      <c r="E868" s="57">
        <v>2626</v>
      </c>
      <c r="F868" s="57" t="s">
        <v>346</v>
      </c>
      <c r="G868" s="57">
        <v>184</v>
      </c>
      <c r="H868" s="57">
        <v>5479</v>
      </c>
      <c r="I868" s="57">
        <v>3951</v>
      </c>
      <c r="J868" s="57">
        <v>3858</v>
      </c>
      <c r="K868" s="57">
        <v>426</v>
      </c>
      <c r="L868" s="57" t="s">
        <v>346</v>
      </c>
      <c r="M868" s="57">
        <v>3791</v>
      </c>
      <c r="N868" s="57">
        <v>0</v>
      </c>
      <c r="O868" s="57">
        <v>2556</v>
      </c>
      <c r="P868" s="57" t="s">
        <v>346</v>
      </c>
      <c r="Q868" s="57" t="s">
        <v>346</v>
      </c>
      <c r="R868" s="57">
        <v>3858</v>
      </c>
      <c r="Y868" s="68">
        <f t="shared" si="107"/>
        <v>3961</v>
      </c>
      <c r="Z868" s="72">
        <f t="shared" si="104"/>
        <v>2.995351760052738E-3</v>
      </c>
      <c r="AA868" s="71">
        <f t="shared" si="108"/>
        <v>3.1432154039155598E-3</v>
      </c>
      <c r="AB868" s="72">
        <f t="shared" si="109"/>
        <v>3.0740575464193554E-2</v>
      </c>
      <c r="AC868" s="68">
        <f t="shared" si="110"/>
        <v>128852.5</v>
      </c>
      <c r="AD868" s="72">
        <f t="shared" si="111"/>
        <v>9.7439677521382342E-2</v>
      </c>
    </row>
    <row r="869" spans="1:30" x14ac:dyDescent="0.25">
      <c r="A869" s="60">
        <v>42505</v>
      </c>
      <c r="B869">
        <f t="shared" si="105"/>
        <v>2016</v>
      </c>
      <c r="C869">
        <f t="shared" si="106"/>
        <v>5</v>
      </c>
      <c r="D869" s="57" t="s">
        <v>346</v>
      </c>
      <c r="E869" s="57">
        <v>2321</v>
      </c>
      <c r="F869" s="57" t="s">
        <v>346</v>
      </c>
      <c r="G869" s="57">
        <v>143</v>
      </c>
      <c r="H869" s="57">
        <v>3486</v>
      </c>
      <c r="I869" s="57">
        <v>2696</v>
      </c>
      <c r="J869" s="57">
        <v>2828</v>
      </c>
      <c r="K869" s="57">
        <v>338</v>
      </c>
      <c r="L869" s="57" t="s">
        <v>346</v>
      </c>
      <c r="M869" s="57">
        <v>2266</v>
      </c>
      <c r="N869" s="57">
        <v>0</v>
      </c>
      <c r="O869" s="57">
        <v>1738</v>
      </c>
      <c r="P869" s="57" t="s">
        <v>346</v>
      </c>
      <c r="Q869" s="57" t="s">
        <v>346</v>
      </c>
      <c r="R869" s="57">
        <v>2828</v>
      </c>
      <c r="Y869" s="68">
        <f t="shared" si="107"/>
        <v>2687</v>
      </c>
      <c r="Z869" s="72">
        <f t="shared" si="104"/>
        <v>2.0319389495737712E-3</v>
      </c>
      <c r="AA869" s="71">
        <f t="shared" si="108"/>
        <v>3.1432154039155598E-3</v>
      </c>
      <c r="AB869" s="72">
        <f t="shared" si="109"/>
        <v>2.0853301255311305E-2</v>
      </c>
      <c r="AC869" s="68">
        <f t="shared" si="110"/>
        <v>128852.5</v>
      </c>
      <c r="AD869" s="72">
        <f t="shared" si="111"/>
        <v>9.7439677521382342E-2</v>
      </c>
    </row>
    <row r="870" spans="1:30" x14ac:dyDescent="0.25">
      <c r="A870" s="60">
        <v>42506</v>
      </c>
      <c r="B870">
        <f t="shared" si="105"/>
        <v>2016</v>
      </c>
      <c r="C870">
        <f t="shared" si="106"/>
        <v>5</v>
      </c>
      <c r="D870" s="57" t="s">
        <v>346</v>
      </c>
      <c r="E870" s="57">
        <v>3078</v>
      </c>
      <c r="F870" s="57" t="s">
        <v>346</v>
      </c>
      <c r="G870" s="57">
        <v>176</v>
      </c>
      <c r="H870" s="57">
        <v>5961</v>
      </c>
      <c r="I870" s="57">
        <v>4016</v>
      </c>
      <c r="J870" s="57">
        <v>5078</v>
      </c>
      <c r="K870" s="57">
        <v>502</v>
      </c>
      <c r="L870" s="57" t="s">
        <v>346</v>
      </c>
      <c r="M870" s="57">
        <v>2239</v>
      </c>
      <c r="N870" s="57">
        <v>0</v>
      </c>
      <c r="O870" s="57">
        <v>2907</v>
      </c>
      <c r="P870" s="57" t="s">
        <v>346</v>
      </c>
      <c r="Q870" s="57" t="s">
        <v>346</v>
      </c>
      <c r="R870" s="57">
        <v>5078</v>
      </c>
      <c r="Y870" s="68">
        <f t="shared" si="107"/>
        <v>4490.5</v>
      </c>
      <c r="Z870" s="72">
        <f t="shared" si="104"/>
        <v>3.3957654830893262E-3</v>
      </c>
      <c r="AA870" s="71">
        <f t="shared" si="108"/>
        <v>3.1432154039155598E-3</v>
      </c>
      <c r="AB870" s="72">
        <f t="shared" si="109"/>
        <v>3.4849925302186606E-2</v>
      </c>
      <c r="AC870" s="68">
        <f t="shared" si="110"/>
        <v>128852.50000000001</v>
      </c>
      <c r="AD870" s="72">
        <f t="shared" si="111"/>
        <v>9.7439677521382356E-2</v>
      </c>
    </row>
    <row r="871" spans="1:30" x14ac:dyDescent="0.25">
      <c r="A871" s="60">
        <v>42507</v>
      </c>
      <c r="B871">
        <f t="shared" si="105"/>
        <v>2016</v>
      </c>
      <c r="C871">
        <f t="shared" si="106"/>
        <v>5</v>
      </c>
      <c r="D871" s="57" t="s">
        <v>346</v>
      </c>
      <c r="E871" s="57">
        <v>3070</v>
      </c>
      <c r="F871" s="57" t="s">
        <v>346</v>
      </c>
      <c r="G871" s="57">
        <v>152</v>
      </c>
      <c r="H871" s="57">
        <v>6219</v>
      </c>
      <c r="I871" s="57">
        <v>4344</v>
      </c>
      <c r="J871" s="57">
        <v>5078</v>
      </c>
      <c r="K871" s="57">
        <v>507</v>
      </c>
      <c r="L871" s="57" t="s">
        <v>346</v>
      </c>
      <c r="M871" s="57">
        <v>2138</v>
      </c>
      <c r="N871" s="57">
        <v>0</v>
      </c>
      <c r="O871" s="57">
        <v>2812</v>
      </c>
      <c r="P871" s="57" t="s">
        <v>346</v>
      </c>
      <c r="Q871" s="57" t="s">
        <v>346</v>
      </c>
      <c r="R871" s="57">
        <v>5078</v>
      </c>
      <c r="Y871" s="68">
        <f t="shared" si="107"/>
        <v>4613.25</v>
      </c>
      <c r="Z871" s="72">
        <f t="shared" si="104"/>
        <v>3.4885903830000741E-3</v>
      </c>
      <c r="AA871" s="71">
        <f t="shared" si="108"/>
        <v>3.1432154039155598E-3</v>
      </c>
      <c r="AB871" s="72">
        <f t="shared" si="109"/>
        <v>3.5802564948293591E-2</v>
      </c>
      <c r="AC871" s="68">
        <f t="shared" si="110"/>
        <v>128852.5</v>
      </c>
      <c r="AD871" s="72">
        <f t="shared" si="111"/>
        <v>9.7439677521382342E-2</v>
      </c>
    </row>
    <row r="872" spans="1:30" x14ac:dyDescent="0.25">
      <c r="A872" s="60">
        <v>42508</v>
      </c>
      <c r="B872">
        <f t="shared" si="105"/>
        <v>2016</v>
      </c>
      <c r="C872">
        <f t="shared" si="106"/>
        <v>5</v>
      </c>
      <c r="D872" s="57" t="s">
        <v>346</v>
      </c>
      <c r="E872" s="57">
        <v>3252</v>
      </c>
      <c r="F872" s="57" t="s">
        <v>346</v>
      </c>
      <c r="G872" s="57">
        <v>195</v>
      </c>
      <c r="H872" s="57">
        <v>6739</v>
      </c>
      <c r="I872" s="57">
        <v>4603</v>
      </c>
      <c r="J872" s="57">
        <v>5617</v>
      </c>
      <c r="K872" s="57">
        <v>577</v>
      </c>
      <c r="L872" s="57" t="s">
        <v>346</v>
      </c>
      <c r="M872" s="57">
        <v>2423</v>
      </c>
      <c r="N872" s="57">
        <v>0</v>
      </c>
      <c r="O872" s="57">
        <v>3309</v>
      </c>
      <c r="P872" s="57" t="s">
        <v>346</v>
      </c>
      <c r="Q872" s="57" t="s">
        <v>346</v>
      </c>
      <c r="R872" s="57">
        <v>5617</v>
      </c>
      <c r="Y872" s="68">
        <f t="shared" si="107"/>
        <v>5067</v>
      </c>
      <c r="Z872" s="72">
        <f t="shared" si="104"/>
        <v>3.8317211229960172E-3</v>
      </c>
      <c r="AA872" s="71">
        <f t="shared" si="108"/>
        <v>3.1432154039155598E-3</v>
      </c>
      <c r="AB872" s="72">
        <f t="shared" si="109"/>
        <v>3.9324033293882538E-2</v>
      </c>
      <c r="AC872" s="68">
        <f t="shared" si="110"/>
        <v>128852.50000000001</v>
      </c>
      <c r="AD872" s="72">
        <f t="shared" si="111"/>
        <v>9.7439677521382356E-2</v>
      </c>
    </row>
    <row r="873" spans="1:30" x14ac:dyDescent="0.25">
      <c r="A873" s="60">
        <v>42509</v>
      </c>
      <c r="B873">
        <f t="shared" si="105"/>
        <v>2016</v>
      </c>
      <c r="C873">
        <f t="shared" si="106"/>
        <v>5</v>
      </c>
      <c r="D873" s="57" t="s">
        <v>346</v>
      </c>
      <c r="E873" s="57">
        <v>3562</v>
      </c>
      <c r="F873" s="57" t="s">
        <v>346</v>
      </c>
      <c r="G873" s="57">
        <v>199</v>
      </c>
      <c r="H873" s="57">
        <v>7485</v>
      </c>
      <c r="I873" s="57">
        <v>4763</v>
      </c>
      <c r="J873" s="57">
        <v>6015</v>
      </c>
      <c r="K873" s="57">
        <v>615</v>
      </c>
      <c r="L873" s="57" t="s">
        <v>346</v>
      </c>
      <c r="M873" s="57">
        <v>2954</v>
      </c>
      <c r="N873" s="57">
        <v>0</v>
      </c>
      <c r="O873" s="57">
        <v>3474</v>
      </c>
      <c r="P873" s="57" t="s">
        <v>346</v>
      </c>
      <c r="Q873" s="57" t="s">
        <v>346</v>
      </c>
      <c r="R873" s="57">
        <v>6015</v>
      </c>
      <c r="Y873" s="68">
        <f t="shared" si="107"/>
        <v>5434.25</v>
      </c>
      <c r="Z873" s="72">
        <f t="shared" si="104"/>
        <v>4.1094396117310255E-3</v>
      </c>
      <c r="AA873" s="71">
        <f t="shared" si="108"/>
        <v>3.1432154039155598E-3</v>
      </c>
      <c r="AB873" s="72">
        <f t="shared" si="109"/>
        <v>4.2174191420422578E-2</v>
      </c>
      <c r="AC873" s="68">
        <f t="shared" si="110"/>
        <v>128852.5</v>
      </c>
      <c r="AD873" s="72">
        <f t="shared" si="111"/>
        <v>9.7439677521382342E-2</v>
      </c>
    </row>
    <row r="874" spans="1:30" x14ac:dyDescent="0.25">
      <c r="A874" s="60">
        <v>42510</v>
      </c>
      <c r="B874">
        <f t="shared" si="105"/>
        <v>2016</v>
      </c>
      <c r="C874">
        <f t="shared" si="106"/>
        <v>5</v>
      </c>
      <c r="D874" s="57" t="s">
        <v>346</v>
      </c>
      <c r="E874" s="57">
        <v>3649</v>
      </c>
      <c r="F874" s="57" t="s">
        <v>346</v>
      </c>
      <c r="G874" s="57">
        <v>224</v>
      </c>
      <c r="H874" s="57">
        <v>7776</v>
      </c>
      <c r="I874" s="57">
        <v>5221</v>
      </c>
      <c r="J874" s="57">
        <v>6770</v>
      </c>
      <c r="K874" s="57">
        <v>723</v>
      </c>
      <c r="L874" s="57" t="s">
        <v>346</v>
      </c>
      <c r="M874" s="57">
        <v>3295</v>
      </c>
      <c r="N874" s="57">
        <v>0</v>
      </c>
      <c r="O874" s="57">
        <v>3976</v>
      </c>
      <c r="P874" s="57" t="s">
        <v>346</v>
      </c>
      <c r="Q874" s="57" t="s">
        <v>346</v>
      </c>
      <c r="R874" s="57">
        <v>6770</v>
      </c>
      <c r="Y874" s="68">
        <f t="shared" si="107"/>
        <v>5935.75</v>
      </c>
      <c r="Z874" s="72">
        <f t="shared" si="104"/>
        <v>4.4886794268449992E-3</v>
      </c>
      <c r="AA874" s="71">
        <f t="shared" si="108"/>
        <v>3.1432154039155598E-3</v>
      </c>
      <c r="AB874" s="72">
        <f t="shared" si="109"/>
        <v>4.6066238528550088E-2</v>
      </c>
      <c r="AC874" s="68">
        <f t="shared" si="110"/>
        <v>128852.5</v>
      </c>
      <c r="AD874" s="72">
        <f t="shared" si="111"/>
        <v>9.7439677521382342E-2</v>
      </c>
    </row>
    <row r="875" spans="1:30" x14ac:dyDescent="0.25">
      <c r="A875" s="60">
        <v>42511</v>
      </c>
      <c r="B875">
        <f t="shared" si="105"/>
        <v>2016</v>
      </c>
      <c r="C875">
        <f t="shared" si="106"/>
        <v>5</v>
      </c>
      <c r="D875" s="57" t="s">
        <v>346</v>
      </c>
      <c r="E875" s="57">
        <v>2397</v>
      </c>
      <c r="F875" s="57" t="s">
        <v>346</v>
      </c>
      <c r="G875" s="57">
        <v>138</v>
      </c>
      <c r="H875" s="57">
        <v>3978</v>
      </c>
      <c r="I875" s="57">
        <v>2928</v>
      </c>
      <c r="J875" s="57">
        <v>2726</v>
      </c>
      <c r="K875" s="57">
        <v>330</v>
      </c>
      <c r="L875" s="57" t="s">
        <v>346</v>
      </c>
      <c r="M875" s="57">
        <v>2318</v>
      </c>
      <c r="N875" s="57">
        <v>0</v>
      </c>
      <c r="O875" s="57">
        <v>1665</v>
      </c>
      <c r="P875" s="57" t="s">
        <v>346</v>
      </c>
      <c r="Q875" s="57" t="s">
        <v>346</v>
      </c>
      <c r="R875" s="57">
        <v>2726</v>
      </c>
      <c r="Y875" s="68">
        <f t="shared" si="107"/>
        <v>2824.25</v>
      </c>
      <c r="Z875" s="72">
        <f t="shared" si="104"/>
        <v>2.1357289089444448E-3</v>
      </c>
      <c r="AA875" s="71">
        <f t="shared" si="108"/>
        <v>3.1432154039155598E-3</v>
      </c>
      <c r="AB875" s="72">
        <f t="shared" si="109"/>
        <v>2.1918472672241517E-2</v>
      </c>
      <c r="AC875" s="68">
        <f t="shared" si="110"/>
        <v>128852.5</v>
      </c>
      <c r="AD875" s="72">
        <f t="shared" si="111"/>
        <v>9.7439677521382342E-2</v>
      </c>
    </row>
    <row r="876" spans="1:30" x14ac:dyDescent="0.25">
      <c r="A876" s="60">
        <v>42512</v>
      </c>
      <c r="B876">
        <f t="shared" si="105"/>
        <v>2016</v>
      </c>
      <c r="C876">
        <f t="shared" si="106"/>
        <v>5</v>
      </c>
      <c r="D876" s="57" t="s">
        <v>346</v>
      </c>
      <c r="E876" s="57">
        <v>2561</v>
      </c>
      <c r="F876" s="57" t="s">
        <v>346</v>
      </c>
      <c r="G876" s="57">
        <v>212</v>
      </c>
      <c r="H876" s="57">
        <v>4633</v>
      </c>
      <c r="I876" s="57">
        <v>2956</v>
      </c>
      <c r="J876" s="57">
        <v>3517</v>
      </c>
      <c r="K876" s="57">
        <v>313</v>
      </c>
      <c r="L876" s="57" t="s">
        <v>346</v>
      </c>
      <c r="M876" s="57">
        <v>3435</v>
      </c>
      <c r="N876" s="57">
        <v>0</v>
      </c>
      <c r="O876" s="57">
        <v>2117</v>
      </c>
      <c r="P876" s="57" t="s">
        <v>346</v>
      </c>
      <c r="Q876" s="57" t="s">
        <v>346</v>
      </c>
      <c r="R876" s="57">
        <v>3517</v>
      </c>
      <c r="Y876" s="68">
        <f t="shared" si="107"/>
        <v>3305.75</v>
      </c>
      <c r="Z876" s="72">
        <f t="shared" si="104"/>
        <v>2.4998445041136933E-3</v>
      </c>
      <c r="AA876" s="71">
        <f t="shared" si="108"/>
        <v>3.1432154039155598E-3</v>
      </c>
      <c r="AB876" s="72">
        <f t="shared" si="109"/>
        <v>2.565530354475078E-2</v>
      </c>
      <c r="AC876" s="68">
        <f t="shared" si="110"/>
        <v>128852.5</v>
      </c>
      <c r="AD876" s="72">
        <f t="shared" si="111"/>
        <v>9.7439677521382342E-2</v>
      </c>
    </row>
    <row r="877" spans="1:30" x14ac:dyDescent="0.25">
      <c r="A877" s="60">
        <v>42513</v>
      </c>
      <c r="B877">
        <f t="shared" si="105"/>
        <v>2016</v>
      </c>
      <c r="C877">
        <f t="shared" si="106"/>
        <v>5</v>
      </c>
      <c r="D877" s="57" t="s">
        <v>346</v>
      </c>
      <c r="E877" s="57">
        <v>3509</v>
      </c>
      <c r="F877" s="57" t="s">
        <v>346</v>
      </c>
      <c r="G877" s="57">
        <v>164</v>
      </c>
      <c r="H877" s="57">
        <v>7769</v>
      </c>
      <c r="I877" s="57">
        <v>5135</v>
      </c>
      <c r="J877" s="57">
        <v>6679</v>
      </c>
      <c r="K877" s="57">
        <v>599</v>
      </c>
      <c r="L877" s="57" t="s">
        <v>346</v>
      </c>
      <c r="M877" s="57">
        <v>2932</v>
      </c>
      <c r="N877" s="57">
        <v>0</v>
      </c>
      <c r="O877" s="57">
        <v>3928</v>
      </c>
      <c r="P877" s="57" t="s">
        <v>346</v>
      </c>
      <c r="Q877" s="57" t="s">
        <v>346</v>
      </c>
      <c r="R877" s="57">
        <v>6679</v>
      </c>
      <c r="Y877" s="68">
        <f t="shared" si="107"/>
        <v>5877.75</v>
      </c>
      <c r="Z877" s="72">
        <f t="shared" si="104"/>
        <v>4.4448191890052967E-3</v>
      </c>
      <c r="AA877" s="71">
        <f t="shared" si="108"/>
        <v>3.1432154039155598E-3</v>
      </c>
      <c r="AB877" s="72">
        <f t="shared" si="109"/>
        <v>4.5616111445257172E-2</v>
      </c>
      <c r="AC877" s="68">
        <f t="shared" si="110"/>
        <v>128852.5</v>
      </c>
      <c r="AD877" s="72">
        <f t="shared" si="111"/>
        <v>9.7439677521382342E-2</v>
      </c>
    </row>
    <row r="878" spans="1:30" x14ac:dyDescent="0.25">
      <c r="A878" s="60">
        <v>42514</v>
      </c>
      <c r="B878">
        <f t="shared" si="105"/>
        <v>2016</v>
      </c>
      <c r="C878">
        <f t="shared" si="106"/>
        <v>5</v>
      </c>
      <c r="D878" s="57" t="s">
        <v>346</v>
      </c>
      <c r="E878" s="57">
        <v>2404</v>
      </c>
      <c r="F878" s="57" t="s">
        <v>346</v>
      </c>
      <c r="G878" s="57">
        <v>114</v>
      </c>
      <c r="H878" s="57">
        <v>4260</v>
      </c>
      <c r="I878" s="57">
        <v>2392</v>
      </c>
      <c r="J878" s="57">
        <v>2905</v>
      </c>
      <c r="K878" s="57">
        <v>363</v>
      </c>
      <c r="L878" s="57" t="s">
        <v>346</v>
      </c>
      <c r="M878" s="57">
        <v>1611</v>
      </c>
      <c r="N878" s="57">
        <v>0</v>
      </c>
      <c r="O878" s="57">
        <v>1482</v>
      </c>
      <c r="P878" s="57" t="s">
        <v>346</v>
      </c>
      <c r="Q878" s="57" t="s">
        <v>346</v>
      </c>
      <c r="R878" s="57">
        <v>2905</v>
      </c>
      <c r="Y878" s="68">
        <f t="shared" si="107"/>
        <v>2759.75</v>
      </c>
      <c r="Z878" s="72">
        <f t="shared" si="104"/>
        <v>2.0869532996227076E-3</v>
      </c>
      <c r="AA878" s="71">
        <f t="shared" si="108"/>
        <v>3.1432154039155598E-3</v>
      </c>
      <c r="AB878" s="72">
        <f t="shared" si="109"/>
        <v>2.1417900312372673E-2</v>
      </c>
      <c r="AC878" s="68">
        <f t="shared" si="110"/>
        <v>128852.5</v>
      </c>
      <c r="AD878" s="72">
        <f t="shared" si="111"/>
        <v>9.7439677521382342E-2</v>
      </c>
    </row>
    <row r="879" spans="1:30" x14ac:dyDescent="0.25">
      <c r="A879" s="60">
        <v>42515</v>
      </c>
      <c r="B879">
        <f t="shared" si="105"/>
        <v>2016</v>
      </c>
      <c r="C879">
        <f t="shared" si="106"/>
        <v>5</v>
      </c>
      <c r="D879" s="57" t="s">
        <v>346</v>
      </c>
      <c r="E879" s="57">
        <v>3862</v>
      </c>
      <c r="F879" s="57" t="s">
        <v>346</v>
      </c>
      <c r="G879" s="57">
        <v>220</v>
      </c>
      <c r="H879" s="57">
        <v>8959</v>
      </c>
      <c r="I879" s="57">
        <v>5906</v>
      </c>
      <c r="J879" s="57">
        <v>7649</v>
      </c>
      <c r="K879" s="57">
        <v>667</v>
      </c>
      <c r="L879" s="57" t="s">
        <v>346</v>
      </c>
      <c r="M879" s="57">
        <v>3583</v>
      </c>
      <c r="N879" s="57">
        <v>0</v>
      </c>
      <c r="O879" s="57">
        <v>4244</v>
      </c>
      <c r="P879" s="57" t="s">
        <v>346</v>
      </c>
      <c r="Q879" s="57" t="s">
        <v>346</v>
      </c>
      <c r="R879" s="57">
        <v>7649</v>
      </c>
      <c r="Y879" s="68">
        <f t="shared" si="107"/>
        <v>6689.5</v>
      </c>
      <c r="Z879" s="72">
        <f t="shared" si="104"/>
        <v>5.058673466011813E-3</v>
      </c>
      <c r="AA879" s="71">
        <f t="shared" si="108"/>
        <v>3.1432154039155598E-3</v>
      </c>
      <c r="AB879" s="72">
        <f t="shared" si="109"/>
        <v>5.1915950408412723E-2</v>
      </c>
      <c r="AC879" s="68">
        <f t="shared" si="110"/>
        <v>128852.5</v>
      </c>
      <c r="AD879" s="72">
        <f t="shared" si="111"/>
        <v>9.7439677521382342E-2</v>
      </c>
    </row>
    <row r="880" spans="1:30" x14ac:dyDescent="0.25">
      <c r="A880" s="60">
        <v>42516</v>
      </c>
      <c r="B880">
        <f t="shared" si="105"/>
        <v>2016</v>
      </c>
      <c r="C880">
        <f t="shared" si="106"/>
        <v>5</v>
      </c>
      <c r="D880" s="57" t="s">
        <v>346</v>
      </c>
      <c r="E880" s="57">
        <v>3797</v>
      </c>
      <c r="F880" s="57" t="s">
        <v>346</v>
      </c>
      <c r="G880" s="57">
        <v>199</v>
      </c>
      <c r="H880" s="57">
        <v>8231</v>
      </c>
      <c r="I880" s="57">
        <v>5451</v>
      </c>
      <c r="J880" s="57">
        <v>6838</v>
      </c>
      <c r="K880" s="57">
        <v>669</v>
      </c>
      <c r="L880" s="57" t="s">
        <v>346</v>
      </c>
      <c r="M880" s="57">
        <v>3222</v>
      </c>
      <c r="N880" s="57">
        <v>0</v>
      </c>
      <c r="O880" s="57">
        <v>3887</v>
      </c>
      <c r="P880" s="57" t="s">
        <v>346</v>
      </c>
      <c r="Q880" s="57" t="s">
        <v>346</v>
      </c>
      <c r="R880" s="57">
        <v>6838</v>
      </c>
      <c r="Y880" s="68">
        <f t="shared" si="107"/>
        <v>6101.75</v>
      </c>
      <c r="Z880" s="72">
        <f t="shared" si="104"/>
        <v>4.6142104523862141E-3</v>
      </c>
      <c r="AA880" s="71">
        <f t="shared" si="108"/>
        <v>3.1432154039155598E-3</v>
      </c>
      <c r="AB880" s="72">
        <f t="shared" si="109"/>
        <v>4.7354533284181523E-2</v>
      </c>
      <c r="AC880" s="68">
        <f t="shared" si="110"/>
        <v>128852.5</v>
      </c>
      <c r="AD880" s="72">
        <f t="shared" si="111"/>
        <v>9.7439677521382342E-2</v>
      </c>
    </row>
    <row r="881" spans="1:30" x14ac:dyDescent="0.25">
      <c r="A881" s="60">
        <v>42517</v>
      </c>
      <c r="B881">
        <f t="shared" si="105"/>
        <v>2016</v>
      </c>
      <c r="C881">
        <f t="shared" si="106"/>
        <v>5</v>
      </c>
      <c r="D881" s="57" t="s">
        <v>346</v>
      </c>
      <c r="E881" s="57">
        <v>3413</v>
      </c>
      <c r="F881" s="57" t="s">
        <v>346</v>
      </c>
      <c r="G881" s="57">
        <v>238</v>
      </c>
      <c r="H881" s="57">
        <v>7054</v>
      </c>
      <c r="I881" s="57">
        <v>4592</v>
      </c>
      <c r="J881" s="57">
        <v>5432</v>
      </c>
      <c r="K881" s="57">
        <v>596</v>
      </c>
      <c r="L881" s="57" t="s">
        <v>346</v>
      </c>
      <c r="M881" s="57">
        <v>2975</v>
      </c>
      <c r="N881" s="57">
        <v>0</v>
      </c>
      <c r="O881" s="57">
        <v>3302</v>
      </c>
      <c r="P881" s="57" t="s">
        <v>346</v>
      </c>
      <c r="Q881" s="57" t="s">
        <v>346</v>
      </c>
      <c r="R881" s="57">
        <v>5432</v>
      </c>
      <c r="Y881" s="68">
        <f t="shared" si="107"/>
        <v>5095</v>
      </c>
      <c r="Z881" s="72">
        <f t="shared" si="104"/>
        <v>3.8528950309186321E-3</v>
      </c>
      <c r="AA881" s="71">
        <f t="shared" si="108"/>
        <v>3.1432154039155598E-3</v>
      </c>
      <c r="AB881" s="72">
        <f t="shared" si="109"/>
        <v>3.9541336023748083E-2</v>
      </c>
      <c r="AC881" s="68">
        <f t="shared" si="110"/>
        <v>128852.5</v>
      </c>
      <c r="AD881" s="72">
        <f t="shared" si="111"/>
        <v>9.7439677521382342E-2</v>
      </c>
    </row>
    <row r="882" spans="1:30" x14ac:dyDescent="0.25">
      <c r="A882" s="60">
        <v>42518</v>
      </c>
      <c r="B882">
        <f t="shared" si="105"/>
        <v>2016</v>
      </c>
      <c r="C882">
        <f t="shared" si="106"/>
        <v>5</v>
      </c>
      <c r="D882" s="57" t="s">
        <v>346</v>
      </c>
      <c r="E882" s="57">
        <v>2523</v>
      </c>
      <c r="F882" s="57" t="s">
        <v>346</v>
      </c>
      <c r="G882" s="57">
        <v>220</v>
      </c>
      <c r="H882" s="57">
        <v>5327</v>
      </c>
      <c r="I882" s="57">
        <v>3895</v>
      </c>
      <c r="J882" s="57">
        <v>3778</v>
      </c>
      <c r="K882" s="57">
        <v>563</v>
      </c>
      <c r="L882" s="57" t="s">
        <v>346</v>
      </c>
      <c r="M882" s="57">
        <v>3485</v>
      </c>
      <c r="N882" s="57">
        <v>0</v>
      </c>
      <c r="O882" s="57">
        <v>2664</v>
      </c>
      <c r="P882" s="57" t="s">
        <v>346</v>
      </c>
      <c r="Q882" s="57" t="s">
        <v>346</v>
      </c>
      <c r="R882" s="57">
        <v>3778</v>
      </c>
      <c r="Y882" s="68">
        <f t="shared" si="107"/>
        <v>3916</v>
      </c>
      <c r="Z882" s="72">
        <f t="shared" si="104"/>
        <v>2.9613222651771074E-3</v>
      </c>
      <c r="AA882" s="71">
        <f t="shared" si="108"/>
        <v>3.1432154039155598E-3</v>
      </c>
      <c r="AB882" s="72">
        <f t="shared" si="109"/>
        <v>3.0391338934052502E-2</v>
      </c>
      <c r="AC882" s="68">
        <f t="shared" si="110"/>
        <v>128852.5</v>
      </c>
      <c r="AD882" s="72">
        <f t="shared" si="111"/>
        <v>9.7439677521382342E-2</v>
      </c>
    </row>
    <row r="883" spans="1:30" x14ac:dyDescent="0.25">
      <c r="A883" s="60">
        <v>42519</v>
      </c>
      <c r="B883">
        <f t="shared" si="105"/>
        <v>2016</v>
      </c>
      <c r="C883">
        <f t="shared" si="106"/>
        <v>5</v>
      </c>
      <c r="D883" s="57" t="s">
        <v>346</v>
      </c>
      <c r="E883" s="57">
        <v>2298</v>
      </c>
      <c r="F883" s="57" t="s">
        <v>346</v>
      </c>
      <c r="G883" s="57">
        <v>245</v>
      </c>
      <c r="H883" s="57">
        <v>4918</v>
      </c>
      <c r="I883" s="57">
        <v>3635</v>
      </c>
      <c r="J883" s="57">
        <v>3909</v>
      </c>
      <c r="K883" s="57">
        <v>571</v>
      </c>
      <c r="L883" s="57" t="s">
        <v>346</v>
      </c>
      <c r="M883" s="57">
        <v>3343</v>
      </c>
      <c r="N883" s="57">
        <v>0</v>
      </c>
      <c r="O883" s="57">
        <v>3193</v>
      </c>
      <c r="P883" s="57" t="s">
        <v>346</v>
      </c>
      <c r="Q883" s="57" t="s">
        <v>346</v>
      </c>
      <c r="R883" s="57">
        <v>3909</v>
      </c>
      <c r="Y883" s="68">
        <f t="shared" si="107"/>
        <v>3913.75</v>
      </c>
      <c r="Z883" s="72">
        <f t="shared" si="104"/>
        <v>2.959620790433326E-3</v>
      </c>
      <c r="AA883" s="71">
        <f t="shared" si="108"/>
        <v>3.1432154039155598E-3</v>
      </c>
      <c r="AB883" s="72">
        <f t="shared" si="109"/>
        <v>3.0373877107545449E-2</v>
      </c>
      <c r="AC883" s="68">
        <f t="shared" si="110"/>
        <v>128852.5</v>
      </c>
      <c r="AD883" s="72">
        <f t="shared" si="111"/>
        <v>9.7439677521382342E-2</v>
      </c>
    </row>
    <row r="884" spans="1:30" x14ac:dyDescent="0.25">
      <c r="A884" s="60">
        <v>42520</v>
      </c>
      <c r="B884">
        <f t="shared" si="105"/>
        <v>2016</v>
      </c>
      <c r="C884">
        <f t="shared" si="106"/>
        <v>5</v>
      </c>
      <c r="D884" s="57" t="s">
        <v>346</v>
      </c>
      <c r="E884" s="57">
        <v>2229</v>
      </c>
      <c r="F884" s="57" t="s">
        <v>346</v>
      </c>
      <c r="G884" s="57">
        <v>181</v>
      </c>
      <c r="H884" s="57">
        <v>3759</v>
      </c>
      <c r="I884" s="57">
        <v>2689</v>
      </c>
      <c r="J884" s="57">
        <v>2569</v>
      </c>
      <c r="K884" s="57">
        <v>313</v>
      </c>
      <c r="L884" s="57" t="s">
        <v>346</v>
      </c>
      <c r="M884" s="57">
        <v>2604</v>
      </c>
      <c r="N884" s="57">
        <v>0</v>
      </c>
      <c r="O884" s="57">
        <v>1719</v>
      </c>
      <c r="P884" s="57" t="s">
        <v>346</v>
      </c>
      <c r="Q884" s="57" t="s">
        <v>346</v>
      </c>
      <c r="R884" s="57">
        <v>2569</v>
      </c>
      <c r="Y884" s="68">
        <f t="shared" si="107"/>
        <v>2684</v>
      </c>
      <c r="Z884" s="72">
        <f t="shared" si="104"/>
        <v>2.0296703165820626E-3</v>
      </c>
      <c r="AA884" s="71">
        <f t="shared" si="108"/>
        <v>3.1432154039155598E-3</v>
      </c>
      <c r="AB884" s="72">
        <f t="shared" si="109"/>
        <v>2.0830018819968567E-2</v>
      </c>
      <c r="AC884" s="68">
        <f t="shared" si="110"/>
        <v>128852.50000000001</v>
      </c>
      <c r="AD884" s="72">
        <f t="shared" si="111"/>
        <v>9.7439677521382356E-2</v>
      </c>
    </row>
    <row r="885" spans="1:30" x14ac:dyDescent="0.25">
      <c r="A885" s="60">
        <v>42521</v>
      </c>
      <c r="B885">
        <f t="shared" si="105"/>
        <v>2016</v>
      </c>
      <c r="C885">
        <f t="shared" si="106"/>
        <v>5</v>
      </c>
      <c r="D885" s="57" t="s">
        <v>346</v>
      </c>
      <c r="E885" s="57">
        <v>3840</v>
      </c>
      <c r="F885" s="57" t="s">
        <v>346</v>
      </c>
      <c r="G885" s="57">
        <v>189</v>
      </c>
      <c r="H885" s="57">
        <v>7957</v>
      </c>
      <c r="I885" s="57">
        <v>5556</v>
      </c>
      <c r="J885" s="57">
        <v>6827</v>
      </c>
      <c r="K885" s="57">
        <v>604</v>
      </c>
      <c r="L885" s="57" t="s">
        <v>346</v>
      </c>
      <c r="M885" s="57">
        <v>3143</v>
      </c>
      <c r="N885" s="57">
        <v>0</v>
      </c>
      <c r="O885" s="57">
        <v>3948</v>
      </c>
      <c r="P885" s="57" t="s">
        <v>346</v>
      </c>
      <c r="Q885" s="57" t="s">
        <v>346</v>
      </c>
      <c r="R885" s="57">
        <v>6827</v>
      </c>
      <c r="Y885" s="68">
        <f t="shared" si="107"/>
        <v>6072</v>
      </c>
      <c r="Z885" s="72">
        <f t="shared" si="104"/>
        <v>4.591713175218436E-3</v>
      </c>
      <c r="AA885" s="71">
        <f t="shared" si="108"/>
        <v>3.1432154039155598E-3</v>
      </c>
      <c r="AB885" s="72">
        <f t="shared" si="109"/>
        <v>4.7123649133699382E-2</v>
      </c>
      <c r="AC885" s="68">
        <f t="shared" si="110"/>
        <v>128852.50000000001</v>
      </c>
      <c r="AD885" s="72">
        <f t="shared" si="111"/>
        <v>9.7439677521382356E-2</v>
      </c>
    </row>
    <row r="886" spans="1:30" x14ac:dyDescent="0.25">
      <c r="A886" s="60">
        <v>42522</v>
      </c>
      <c r="B886">
        <f t="shared" si="105"/>
        <v>2016</v>
      </c>
      <c r="C886">
        <f t="shared" si="106"/>
        <v>6</v>
      </c>
      <c r="D886" s="57" t="s">
        <v>346</v>
      </c>
      <c r="E886" s="57">
        <v>4100</v>
      </c>
      <c r="F886" s="57" t="s">
        <v>346</v>
      </c>
      <c r="G886" s="57">
        <v>209</v>
      </c>
      <c r="H886" s="57">
        <v>9028</v>
      </c>
      <c r="I886" s="57">
        <v>5823</v>
      </c>
      <c r="J886" s="57">
        <v>7356</v>
      </c>
      <c r="K886" s="57">
        <v>687</v>
      </c>
      <c r="L886" s="57" t="s">
        <v>346</v>
      </c>
      <c r="M886" s="57">
        <v>3637</v>
      </c>
      <c r="N886" s="57">
        <v>0</v>
      </c>
      <c r="O886" s="57">
        <v>4126</v>
      </c>
      <c r="P886" s="57" t="s">
        <v>346</v>
      </c>
      <c r="Q886" s="57" t="s">
        <v>346</v>
      </c>
      <c r="R886" s="57">
        <v>7356</v>
      </c>
      <c r="Y886" s="68">
        <f t="shared" si="107"/>
        <v>6583.25</v>
      </c>
      <c r="Z886" s="72">
        <f t="shared" si="104"/>
        <v>4.978326047555463E-3</v>
      </c>
      <c r="AA886" s="71">
        <f t="shared" si="108"/>
        <v>4.0674509961094833E-3</v>
      </c>
      <c r="AB886" s="72">
        <f t="shared" si="109"/>
        <v>4.079808256913426E-2</v>
      </c>
      <c r="AC886" s="68">
        <f t="shared" si="110"/>
        <v>161361.75</v>
      </c>
      <c r="AD886" s="72">
        <f t="shared" si="111"/>
        <v>0.12202352988328451</v>
      </c>
    </row>
    <row r="887" spans="1:30" x14ac:dyDescent="0.25">
      <c r="A887" s="60">
        <v>42523</v>
      </c>
      <c r="B887">
        <f t="shared" si="105"/>
        <v>2016</v>
      </c>
      <c r="C887">
        <f t="shared" si="106"/>
        <v>6</v>
      </c>
      <c r="D887" s="57" t="s">
        <v>346</v>
      </c>
      <c r="E887" s="57">
        <v>3820</v>
      </c>
      <c r="F887" s="57" t="s">
        <v>346</v>
      </c>
      <c r="G887" s="57">
        <v>216</v>
      </c>
      <c r="H887" s="57">
        <v>8764</v>
      </c>
      <c r="I887" s="57">
        <v>5833</v>
      </c>
      <c r="J887" s="57">
        <v>7013</v>
      </c>
      <c r="K887" s="57">
        <v>626</v>
      </c>
      <c r="L887" s="57" t="s">
        <v>346</v>
      </c>
      <c r="M887" s="57">
        <v>3371</v>
      </c>
      <c r="N887" s="57">
        <v>0</v>
      </c>
      <c r="O887" s="57">
        <v>4161</v>
      </c>
      <c r="P887" s="57" t="s">
        <v>346</v>
      </c>
      <c r="Q887" s="57" t="s">
        <v>346</v>
      </c>
      <c r="R887" s="57">
        <v>7013</v>
      </c>
      <c r="Y887" s="68">
        <f t="shared" si="107"/>
        <v>6442.75</v>
      </c>
      <c r="Z887" s="72">
        <f t="shared" si="104"/>
        <v>4.8720784024437712E-3</v>
      </c>
      <c r="AA887" s="71">
        <f t="shared" si="108"/>
        <v>4.0674509961094833E-3</v>
      </c>
      <c r="AB887" s="72">
        <f t="shared" si="109"/>
        <v>3.9927368165008123E-2</v>
      </c>
      <c r="AC887" s="68">
        <f t="shared" si="110"/>
        <v>161361.75</v>
      </c>
      <c r="AD887" s="72">
        <f t="shared" si="111"/>
        <v>0.12202352988328451</v>
      </c>
    </row>
    <row r="888" spans="1:30" x14ac:dyDescent="0.25">
      <c r="A888" s="60">
        <v>42524</v>
      </c>
      <c r="B888">
        <f t="shared" si="105"/>
        <v>2016</v>
      </c>
      <c r="C888">
        <f t="shared" si="106"/>
        <v>6</v>
      </c>
      <c r="D888" s="57" t="s">
        <v>346</v>
      </c>
      <c r="E888" s="57">
        <v>2869</v>
      </c>
      <c r="F888" s="57" t="s">
        <v>346</v>
      </c>
      <c r="G888" s="57">
        <v>137</v>
      </c>
      <c r="H888" s="57">
        <v>4961</v>
      </c>
      <c r="I888" s="57">
        <v>3189</v>
      </c>
      <c r="J888" s="57">
        <v>3571</v>
      </c>
      <c r="K888" s="57">
        <v>444</v>
      </c>
      <c r="L888" s="57" t="s">
        <v>346</v>
      </c>
      <c r="M888" s="57">
        <v>2069</v>
      </c>
      <c r="N888" s="57">
        <v>0</v>
      </c>
      <c r="O888" s="57">
        <v>1864</v>
      </c>
      <c r="P888" s="57" t="s">
        <v>346</v>
      </c>
      <c r="Q888" s="57" t="s">
        <v>346</v>
      </c>
      <c r="R888" s="57">
        <v>3571</v>
      </c>
      <c r="Y888" s="68">
        <f t="shared" si="107"/>
        <v>3396.25</v>
      </c>
      <c r="Z888" s="72">
        <f t="shared" si="104"/>
        <v>2.5682815993635726E-3</v>
      </c>
      <c r="AA888" s="71">
        <f t="shared" si="108"/>
        <v>4.0674509961094833E-3</v>
      </c>
      <c r="AB888" s="72">
        <f t="shared" si="109"/>
        <v>2.1047429146002692E-2</v>
      </c>
      <c r="AC888" s="68">
        <f t="shared" si="110"/>
        <v>161361.75</v>
      </c>
      <c r="AD888" s="72">
        <f t="shared" si="111"/>
        <v>0.12202352988328451</v>
      </c>
    </row>
    <row r="889" spans="1:30" x14ac:dyDescent="0.25">
      <c r="A889" s="60">
        <v>42525</v>
      </c>
      <c r="B889">
        <f t="shared" si="105"/>
        <v>2016</v>
      </c>
      <c r="C889">
        <f t="shared" si="106"/>
        <v>6</v>
      </c>
      <c r="D889" s="57" t="s">
        <v>346</v>
      </c>
      <c r="E889" s="57">
        <v>2985</v>
      </c>
      <c r="F889" s="57" t="s">
        <v>346</v>
      </c>
      <c r="G889" s="57">
        <v>240</v>
      </c>
      <c r="H889" s="57">
        <v>6051</v>
      </c>
      <c r="I889" s="57">
        <v>4193</v>
      </c>
      <c r="J889" s="57">
        <v>4600</v>
      </c>
      <c r="K889" s="57">
        <v>516</v>
      </c>
      <c r="L889" s="57" t="s">
        <v>346</v>
      </c>
      <c r="M889" s="57">
        <v>4253</v>
      </c>
      <c r="N889" s="57">
        <v>0</v>
      </c>
      <c r="O889" s="57">
        <v>3134</v>
      </c>
      <c r="P889" s="57" t="s">
        <v>346</v>
      </c>
      <c r="Q889" s="57" t="s">
        <v>346</v>
      </c>
      <c r="R889" s="57">
        <v>4600</v>
      </c>
      <c r="Y889" s="68">
        <f t="shared" si="107"/>
        <v>4494.5</v>
      </c>
      <c r="Z889" s="72">
        <f t="shared" si="104"/>
        <v>3.3987903270782712E-3</v>
      </c>
      <c r="AA889" s="71">
        <f t="shared" si="108"/>
        <v>4.0674509961094833E-3</v>
      </c>
      <c r="AB889" s="72">
        <f t="shared" si="109"/>
        <v>2.7853565048718176E-2</v>
      </c>
      <c r="AC889" s="68">
        <f t="shared" si="110"/>
        <v>161361.75</v>
      </c>
      <c r="AD889" s="72">
        <f t="shared" si="111"/>
        <v>0.12202352988328451</v>
      </c>
    </row>
    <row r="890" spans="1:30" x14ac:dyDescent="0.25">
      <c r="A890" s="60">
        <v>42526</v>
      </c>
      <c r="B890">
        <f t="shared" si="105"/>
        <v>2016</v>
      </c>
      <c r="C890">
        <f t="shared" si="106"/>
        <v>6</v>
      </c>
      <c r="D890" s="57" t="s">
        <v>346</v>
      </c>
      <c r="E890" s="57">
        <v>1960</v>
      </c>
      <c r="F890" s="57" t="s">
        <v>346</v>
      </c>
      <c r="G890" s="57">
        <v>94</v>
      </c>
      <c r="H890" s="57">
        <v>2473</v>
      </c>
      <c r="I890" s="57">
        <v>1805</v>
      </c>
      <c r="J890" s="57">
        <v>1499</v>
      </c>
      <c r="K890" s="57">
        <v>198</v>
      </c>
      <c r="L890" s="57" t="s">
        <v>346</v>
      </c>
      <c r="M890" s="57">
        <v>1438</v>
      </c>
      <c r="N890" s="57">
        <v>0</v>
      </c>
      <c r="O890" s="57">
        <v>918</v>
      </c>
      <c r="P890" s="57" t="s">
        <v>346</v>
      </c>
      <c r="Q890" s="57" t="s">
        <v>346</v>
      </c>
      <c r="R890" s="57">
        <v>1499</v>
      </c>
      <c r="Y890" s="68">
        <f t="shared" si="107"/>
        <v>1673.75</v>
      </c>
      <c r="Z890" s="72">
        <f t="shared" si="104"/>
        <v>1.265708156624153E-3</v>
      </c>
      <c r="AA890" s="71">
        <f t="shared" si="108"/>
        <v>4.0674509961094833E-3</v>
      </c>
      <c r="AB890" s="72">
        <f t="shared" si="109"/>
        <v>1.0372656469082666E-2</v>
      </c>
      <c r="AC890" s="68">
        <f t="shared" si="110"/>
        <v>161361.75</v>
      </c>
      <c r="AD890" s="72">
        <f t="shared" si="111"/>
        <v>0.12202352988328451</v>
      </c>
    </row>
    <row r="891" spans="1:30" x14ac:dyDescent="0.25">
      <c r="A891" s="60">
        <v>42527</v>
      </c>
      <c r="B891">
        <f t="shared" si="105"/>
        <v>2016</v>
      </c>
      <c r="C891">
        <f t="shared" si="106"/>
        <v>6</v>
      </c>
      <c r="D891" s="57" t="s">
        <v>346</v>
      </c>
      <c r="E891" s="57">
        <v>3895</v>
      </c>
      <c r="F891" s="57" t="s">
        <v>346</v>
      </c>
      <c r="G891" s="57">
        <v>247</v>
      </c>
      <c r="H891" s="57">
        <v>8489</v>
      </c>
      <c r="I891" s="57">
        <v>5654</v>
      </c>
      <c r="J891" s="57">
        <v>7295</v>
      </c>
      <c r="K891" s="57">
        <v>636</v>
      </c>
      <c r="L891" s="57" t="s">
        <v>346</v>
      </c>
      <c r="M891" s="57">
        <v>3263</v>
      </c>
      <c r="N891" s="57">
        <v>0</v>
      </c>
      <c r="O891" s="57">
        <v>4280</v>
      </c>
      <c r="P891" s="57" t="s">
        <v>346</v>
      </c>
      <c r="Q891" s="57" t="s">
        <v>346</v>
      </c>
      <c r="R891" s="57">
        <v>7295</v>
      </c>
      <c r="Y891" s="68">
        <f t="shared" si="107"/>
        <v>6429.5</v>
      </c>
      <c r="Z891" s="72">
        <f t="shared" si="104"/>
        <v>4.8620586067303915E-3</v>
      </c>
      <c r="AA891" s="71">
        <f t="shared" si="108"/>
        <v>4.0674509961094833E-3</v>
      </c>
      <c r="AB891" s="72">
        <f t="shared" si="109"/>
        <v>3.9845254529031815E-2</v>
      </c>
      <c r="AC891" s="68">
        <f t="shared" si="110"/>
        <v>161361.75</v>
      </c>
      <c r="AD891" s="72">
        <f t="shared" si="111"/>
        <v>0.12202352988328451</v>
      </c>
    </row>
    <row r="892" spans="1:30" x14ac:dyDescent="0.25">
      <c r="A892" s="60">
        <v>42528</v>
      </c>
      <c r="B892">
        <f t="shared" si="105"/>
        <v>2016</v>
      </c>
      <c r="C892">
        <f t="shared" si="106"/>
        <v>6</v>
      </c>
      <c r="D892" s="57" t="s">
        <v>346</v>
      </c>
      <c r="E892" s="57">
        <v>3923</v>
      </c>
      <c r="F892" s="57" t="s">
        <v>346</v>
      </c>
      <c r="G892" s="57">
        <v>225</v>
      </c>
      <c r="H892" s="57">
        <v>8527</v>
      </c>
      <c r="I892" s="57">
        <v>5447</v>
      </c>
      <c r="J892" s="57">
        <v>7094</v>
      </c>
      <c r="K892" s="57">
        <v>655</v>
      </c>
      <c r="L892" s="57" t="s">
        <v>346</v>
      </c>
      <c r="M892" s="57">
        <v>3229</v>
      </c>
      <c r="N892" s="57">
        <v>0</v>
      </c>
      <c r="O892" s="57">
        <v>3956</v>
      </c>
      <c r="P892" s="57" t="s">
        <v>346</v>
      </c>
      <c r="Q892" s="57" t="s">
        <v>346</v>
      </c>
      <c r="R892" s="57">
        <v>7094</v>
      </c>
      <c r="Y892" s="68">
        <f t="shared" si="107"/>
        <v>6256</v>
      </c>
      <c r="Z892" s="72">
        <f t="shared" si="104"/>
        <v>4.7308559987099038E-3</v>
      </c>
      <c r="AA892" s="71">
        <f t="shared" si="108"/>
        <v>4.0674509961094833E-3</v>
      </c>
      <c r="AB892" s="72">
        <f t="shared" si="109"/>
        <v>3.877003069190809E-2</v>
      </c>
      <c r="AC892" s="68">
        <f t="shared" si="110"/>
        <v>161361.75</v>
      </c>
      <c r="AD892" s="72">
        <f t="shared" si="111"/>
        <v>0.12202352988328451</v>
      </c>
    </row>
    <row r="893" spans="1:30" x14ac:dyDescent="0.25">
      <c r="A893" s="60">
        <v>42529</v>
      </c>
      <c r="B893">
        <f t="shared" si="105"/>
        <v>2016</v>
      </c>
      <c r="C893">
        <f t="shared" si="106"/>
        <v>6</v>
      </c>
      <c r="D893" s="57" t="s">
        <v>346</v>
      </c>
      <c r="E893" s="57">
        <v>3049</v>
      </c>
      <c r="F893" s="57" t="s">
        <v>346</v>
      </c>
      <c r="G893" s="57">
        <v>119</v>
      </c>
      <c r="H893" s="57">
        <v>6325</v>
      </c>
      <c r="I893" s="57">
        <v>4094</v>
      </c>
      <c r="J893" s="57">
        <v>5147</v>
      </c>
      <c r="K893" s="57">
        <v>453</v>
      </c>
      <c r="L893" s="57" t="s">
        <v>346</v>
      </c>
      <c r="M893" s="57">
        <v>2320</v>
      </c>
      <c r="N893" s="57">
        <v>0</v>
      </c>
      <c r="O893" s="57">
        <v>2630</v>
      </c>
      <c r="P893" s="57" t="s">
        <v>346</v>
      </c>
      <c r="Q893" s="57" t="s">
        <v>346</v>
      </c>
      <c r="R893" s="57">
        <v>5147</v>
      </c>
      <c r="Y893" s="68">
        <f t="shared" si="107"/>
        <v>4549</v>
      </c>
      <c r="Z893" s="72">
        <f t="shared" si="104"/>
        <v>3.440003826427646E-3</v>
      </c>
      <c r="AA893" s="71">
        <f t="shared" si="108"/>
        <v>4.0674509961094833E-3</v>
      </c>
      <c r="AB893" s="72">
        <f t="shared" si="109"/>
        <v>2.8191315475941479E-2</v>
      </c>
      <c r="AC893" s="68">
        <f t="shared" si="110"/>
        <v>161361.75</v>
      </c>
      <c r="AD893" s="72">
        <f t="shared" si="111"/>
        <v>0.12202352988328451</v>
      </c>
    </row>
    <row r="894" spans="1:30" x14ac:dyDescent="0.25">
      <c r="A894" s="60">
        <v>42530</v>
      </c>
      <c r="B894">
        <f t="shared" si="105"/>
        <v>2016</v>
      </c>
      <c r="C894">
        <f t="shared" si="106"/>
        <v>6</v>
      </c>
      <c r="D894" s="57" t="s">
        <v>346</v>
      </c>
      <c r="E894" s="57">
        <v>3533</v>
      </c>
      <c r="F894" s="57" t="s">
        <v>346</v>
      </c>
      <c r="G894" s="57">
        <v>198</v>
      </c>
      <c r="H894" s="57">
        <v>7913</v>
      </c>
      <c r="I894" s="57">
        <v>5017</v>
      </c>
      <c r="J894" s="57">
        <v>6735</v>
      </c>
      <c r="K894" s="57">
        <v>609</v>
      </c>
      <c r="L894" s="57" t="s">
        <v>346</v>
      </c>
      <c r="M894" s="57">
        <v>3103</v>
      </c>
      <c r="N894" s="57">
        <v>0</v>
      </c>
      <c r="O894" s="57">
        <v>3733</v>
      </c>
      <c r="P894" s="57" t="s">
        <v>346</v>
      </c>
      <c r="Q894" s="57" t="s">
        <v>346</v>
      </c>
      <c r="R894" s="57">
        <v>6735</v>
      </c>
      <c r="Y894" s="68">
        <f t="shared" si="107"/>
        <v>5849.5</v>
      </c>
      <c r="Z894" s="72">
        <f t="shared" si="104"/>
        <v>4.4234562283333731E-3</v>
      </c>
      <c r="AA894" s="71">
        <f t="shared" si="108"/>
        <v>4.0674509961094833E-3</v>
      </c>
      <c r="AB894" s="72">
        <f t="shared" si="109"/>
        <v>3.6250846312710416E-2</v>
      </c>
      <c r="AC894" s="68">
        <f t="shared" si="110"/>
        <v>161361.75</v>
      </c>
      <c r="AD894" s="72">
        <f t="shared" si="111"/>
        <v>0.12202352988328451</v>
      </c>
    </row>
    <row r="895" spans="1:30" x14ac:dyDescent="0.25">
      <c r="A895" s="60">
        <v>42531</v>
      </c>
      <c r="B895">
        <f t="shared" si="105"/>
        <v>2016</v>
      </c>
      <c r="C895">
        <f t="shared" si="106"/>
        <v>6</v>
      </c>
      <c r="D895" s="57" t="s">
        <v>346</v>
      </c>
      <c r="E895" s="57">
        <v>3703</v>
      </c>
      <c r="F895" s="57" t="s">
        <v>346</v>
      </c>
      <c r="G895" s="57">
        <v>223</v>
      </c>
      <c r="H895" s="57">
        <v>8077</v>
      </c>
      <c r="I895" s="57">
        <v>5079</v>
      </c>
      <c r="J895" s="57">
        <v>6474</v>
      </c>
      <c r="K895" s="57">
        <v>603</v>
      </c>
      <c r="L895" s="57" t="s">
        <v>346</v>
      </c>
      <c r="M895" s="57">
        <v>3405</v>
      </c>
      <c r="N895" s="57">
        <v>0</v>
      </c>
      <c r="O895" s="57">
        <v>3932</v>
      </c>
      <c r="P895" s="57" t="s">
        <v>346</v>
      </c>
      <c r="Q895" s="57" t="s">
        <v>346</v>
      </c>
      <c r="R895" s="57">
        <v>6474</v>
      </c>
      <c r="Y895" s="68">
        <f t="shared" si="107"/>
        <v>5890.5</v>
      </c>
      <c r="Z895" s="72">
        <f t="shared" si="104"/>
        <v>4.4544608792200591E-3</v>
      </c>
      <c r="AA895" s="71">
        <f t="shared" si="108"/>
        <v>4.0674509961094833E-3</v>
      </c>
      <c r="AB895" s="72">
        <f t="shared" si="109"/>
        <v>3.6504933790071067E-2</v>
      </c>
      <c r="AC895" s="68">
        <f t="shared" si="110"/>
        <v>161361.75</v>
      </c>
      <c r="AD895" s="72">
        <f t="shared" si="111"/>
        <v>0.12202352988328451</v>
      </c>
    </row>
    <row r="896" spans="1:30" x14ac:dyDescent="0.25">
      <c r="A896" s="60">
        <v>42532</v>
      </c>
      <c r="B896">
        <f t="shared" si="105"/>
        <v>2016</v>
      </c>
      <c r="C896">
        <f t="shared" si="106"/>
        <v>6</v>
      </c>
      <c r="D896" s="57" t="s">
        <v>346</v>
      </c>
      <c r="E896" s="57">
        <v>2546</v>
      </c>
      <c r="F896" s="57" t="s">
        <v>346</v>
      </c>
      <c r="G896" s="57">
        <v>184</v>
      </c>
      <c r="H896" s="57">
        <v>5632</v>
      </c>
      <c r="I896" s="57">
        <v>3661</v>
      </c>
      <c r="J896" s="57">
        <v>3902</v>
      </c>
      <c r="K896" s="57">
        <v>477</v>
      </c>
      <c r="L896" s="57" t="s">
        <v>346</v>
      </c>
      <c r="M896" s="57">
        <v>3643</v>
      </c>
      <c r="N896" s="57">
        <v>0</v>
      </c>
      <c r="O896" s="57">
        <v>2507</v>
      </c>
      <c r="P896" s="57" t="s">
        <v>346</v>
      </c>
      <c r="Q896" s="57" t="s">
        <v>346</v>
      </c>
      <c r="R896" s="57">
        <v>3902</v>
      </c>
      <c r="Y896" s="68">
        <f t="shared" si="107"/>
        <v>3925.5</v>
      </c>
      <c r="Z896" s="72">
        <f t="shared" si="104"/>
        <v>2.9685062696508517E-3</v>
      </c>
      <c r="AA896" s="71">
        <f t="shared" si="108"/>
        <v>4.0674509961094833E-3</v>
      </c>
      <c r="AB896" s="72">
        <f t="shared" si="109"/>
        <v>2.4327326643395972E-2</v>
      </c>
      <c r="AC896" s="68">
        <f t="shared" si="110"/>
        <v>161361.75</v>
      </c>
      <c r="AD896" s="72">
        <f t="shared" si="111"/>
        <v>0.12202352988328451</v>
      </c>
    </row>
    <row r="897" spans="1:30" x14ac:dyDescent="0.25">
      <c r="A897" s="60">
        <v>42533</v>
      </c>
      <c r="B897">
        <f t="shared" si="105"/>
        <v>2016</v>
      </c>
      <c r="C897">
        <f t="shared" si="106"/>
        <v>6</v>
      </c>
      <c r="D897" s="57" t="s">
        <v>346</v>
      </c>
      <c r="E897" s="57">
        <v>2812</v>
      </c>
      <c r="F897" s="57" t="s">
        <v>346</v>
      </c>
      <c r="G897" s="57">
        <v>205</v>
      </c>
      <c r="H897" s="57">
        <v>5513</v>
      </c>
      <c r="I897" s="57">
        <v>3855</v>
      </c>
      <c r="J897" s="57">
        <v>4270</v>
      </c>
      <c r="K897" s="57">
        <v>593</v>
      </c>
      <c r="L897" s="57" t="s">
        <v>346</v>
      </c>
      <c r="M897" s="57">
        <v>4666</v>
      </c>
      <c r="N897" s="57">
        <v>0</v>
      </c>
      <c r="O897" s="57">
        <v>2684</v>
      </c>
      <c r="P897" s="57" t="s">
        <v>346</v>
      </c>
      <c r="Q897" s="57" t="s">
        <v>346</v>
      </c>
      <c r="R897" s="57">
        <v>4270</v>
      </c>
      <c r="Y897" s="68">
        <f t="shared" si="107"/>
        <v>4080.5</v>
      </c>
      <c r="Z897" s="72">
        <f t="shared" si="104"/>
        <v>3.0857189742224686E-3</v>
      </c>
      <c r="AA897" s="71">
        <f t="shared" si="108"/>
        <v>4.0674509961094833E-3</v>
      </c>
      <c r="AB897" s="72">
        <f t="shared" si="109"/>
        <v>2.528790125293014E-2</v>
      </c>
      <c r="AC897" s="68">
        <f t="shared" si="110"/>
        <v>161361.75</v>
      </c>
      <c r="AD897" s="72">
        <f t="shared" si="111"/>
        <v>0.12202352988328451</v>
      </c>
    </row>
    <row r="898" spans="1:30" x14ac:dyDescent="0.25">
      <c r="A898" s="60">
        <v>42534</v>
      </c>
      <c r="B898">
        <f t="shared" si="105"/>
        <v>2016</v>
      </c>
      <c r="C898">
        <f t="shared" si="106"/>
        <v>6</v>
      </c>
      <c r="D898" s="57" t="s">
        <v>346</v>
      </c>
      <c r="E898" s="57">
        <v>3699</v>
      </c>
      <c r="F898" s="57" t="s">
        <v>346</v>
      </c>
      <c r="G898" s="57">
        <v>193</v>
      </c>
      <c r="H898" s="57">
        <v>7913</v>
      </c>
      <c r="I898" s="57">
        <v>5108</v>
      </c>
      <c r="J898" s="57">
        <v>6759</v>
      </c>
      <c r="K898" s="57">
        <v>624</v>
      </c>
      <c r="L898" s="57" t="s">
        <v>346</v>
      </c>
      <c r="M898" s="57">
        <v>2940</v>
      </c>
      <c r="N898" s="57">
        <v>0</v>
      </c>
      <c r="O898" s="57">
        <v>3696</v>
      </c>
      <c r="P898" s="57" t="s">
        <v>346</v>
      </c>
      <c r="Q898" s="57" t="s">
        <v>346</v>
      </c>
      <c r="R898" s="57">
        <v>6759</v>
      </c>
      <c r="Y898" s="68">
        <f t="shared" si="107"/>
        <v>5869</v>
      </c>
      <c r="Z898" s="72">
        <f t="shared" si="104"/>
        <v>4.4382023427794797E-3</v>
      </c>
      <c r="AA898" s="71">
        <f t="shared" si="108"/>
        <v>4.0674509961094833E-3</v>
      </c>
      <c r="AB898" s="72">
        <f t="shared" si="109"/>
        <v>3.6371692795845359E-2</v>
      </c>
      <c r="AC898" s="68">
        <f t="shared" si="110"/>
        <v>161361.75</v>
      </c>
      <c r="AD898" s="72">
        <f t="shared" si="111"/>
        <v>0.12202352988328451</v>
      </c>
    </row>
    <row r="899" spans="1:30" x14ac:dyDescent="0.25">
      <c r="A899" s="60">
        <v>42535</v>
      </c>
      <c r="B899">
        <f t="shared" si="105"/>
        <v>2016</v>
      </c>
      <c r="C899">
        <f t="shared" si="106"/>
        <v>6</v>
      </c>
      <c r="D899" s="57" t="s">
        <v>346</v>
      </c>
      <c r="E899" s="57">
        <v>4076</v>
      </c>
      <c r="F899" s="57" t="s">
        <v>346</v>
      </c>
      <c r="G899" s="57">
        <v>231</v>
      </c>
      <c r="H899" s="57">
        <v>8942</v>
      </c>
      <c r="I899" s="57">
        <v>5600</v>
      </c>
      <c r="J899" s="57">
        <v>7520</v>
      </c>
      <c r="K899" s="57">
        <v>691</v>
      </c>
      <c r="L899" s="57" t="s">
        <v>346</v>
      </c>
      <c r="M899" s="57">
        <v>3467</v>
      </c>
      <c r="N899" s="57">
        <v>0</v>
      </c>
      <c r="O899" s="57">
        <v>4075</v>
      </c>
      <c r="P899" s="57" t="s">
        <v>346</v>
      </c>
      <c r="Q899" s="57" t="s">
        <v>346</v>
      </c>
      <c r="R899" s="57">
        <v>7520</v>
      </c>
      <c r="Y899" s="68">
        <f t="shared" si="107"/>
        <v>6534.25</v>
      </c>
      <c r="Z899" s="72">
        <f t="shared" si="104"/>
        <v>4.9412717086908869E-3</v>
      </c>
      <c r="AA899" s="71">
        <f t="shared" si="108"/>
        <v>4.0674509961094833E-3</v>
      </c>
      <c r="AB899" s="72">
        <f t="shared" si="109"/>
        <v>4.0494417047410552E-2</v>
      </c>
      <c r="AC899" s="68">
        <f t="shared" si="110"/>
        <v>161361.75</v>
      </c>
      <c r="AD899" s="72">
        <f t="shared" si="111"/>
        <v>0.12202352988328451</v>
      </c>
    </row>
    <row r="900" spans="1:30" x14ac:dyDescent="0.25">
      <c r="A900" s="60">
        <v>42536</v>
      </c>
      <c r="B900">
        <f t="shared" si="105"/>
        <v>2016</v>
      </c>
      <c r="C900">
        <f t="shared" si="106"/>
        <v>6</v>
      </c>
      <c r="D900" s="57" t="s">
        <v>346</v>
      </c>
      <c r="E900" s="57">
        <v>4015</v>
      </c>
      <c r="F900" s="57" t="s">
        <v>346</v>
      </c>
      <c r="G900" s="57">
        <v>213</v>
      </c>
      <c r="H900" s="57">
        <v>9037</v>
      </c>
      <c r="I900" s="57">
        <v>5840</v>
      </c>
      <c r="J900" s="57">
        <v>7346</v>
      </c>
      <c r="K900" s="57">
        <v>725</v>
      </c>
      <c r="L900" s="57" t="s">
        <v>346</v>
      </c>
      <c r="M900" s="57">
        <v>3600</v>
      </c>
      <c r="N900" s="57">
        <v>0</v>
      </c>
      <c r="O900" s="57">
        <v>3966</v>
      </c>
      <c r="P900" s="57" t="s">
        <v>346</v>
      </c>
      <c r="Q900" s="57" t="s">
        <v>346</v>
      </c>
      <c r="R900" s="57">
        <v>7346</v>
      </c>
      <c r="Y900" s="68">
        <f t="shared" si="107"/>
        <v>6547.25</v>
      </c>
      <c r="Z900" s="72">
        <f t="shared" ref="Z900:Z963" si="112">+Y900/SUMIF($B$4:$B$1829,B900,$Y$4:$Y$1829)</f>
        <v>4.951102451654958E-3</v>
      </c>
      <c r="AA900" s="71">
        <f t="shared" si="108"/>
        <v>4.0674509961094833E-3</v>
      </c>
      <c r="AB900" s="72">
        <f t="shared" si="109"/>
        <v>4.0574981369500517E-2</v>
      </c>
      <c r="AC900" s="68">
        <f t="shared" si="110"/>
        <v>161361.75</v>
      </c>
      <c r="AD900" s="72">
        <f t="shared" si="111"/>
        <v>0.12202352988328451</v>
      </c>
    </row>
    <row r="901" spans="1:30" x14ac:dyDescent="0.25">
      <c r="A901" s="60">
        <v>42537</v>
      </c>
      <c r="B901">
        <f t="shared" ref="B901:B964" si="113">+YEAR(A901)</f>
        <v>2016</v>
      </c>
      <c r="C901">
        <f t="shared" ref="C901:C964" si="114">+MONTH(A901)</f>
        <v>6</v>
      </c>
      <c r="D901" s="57" t="s">
        <v>346</v>
      </c>
      <c r="E901" s="57">
        <v>3117</v>
      </c>
      <c r="F901" s="57" t="s">
        <v>346</v>
      </c>
      <c r="G901" s="57">
        <v>158</v>
      </c>
      <c r="H901" s="57">
        <v>6184</v>
      </c>
      <c r="I901" s="57">
        <v>3633</v>
      </c>
      <c r="J901" s="57">
        <v>5038</v>
      </c>
      <c r="K901" s="57">
        <v>551</v>
      </c>
      <c r="L901" s="57" t="s">
        <v>346</v>
      </c>
      <c r="M901" s="57">
        <v>2480</v>
      </c>
      <c r="N901" s="57">
        <v>0</v>
      </c>
      <c r="O901" s="57">
        <v>3385</v>
      </c>
      <c r="P901" s="57" t="s">
        <v>346</v>
      </c>
      <c r="Q901" s="57" t="s">
        <v>346</v>
      </c>
      <c r="R901" s="57">
        <v>5038</v>
      </c>
      <c r="Y901" s="68">
        <f t="shared" ref="Y901:Y964" si="115">AVERAGE(H901,I901,O901,R901)</f>
        <v>4560</v>
      </c>
      <c r="Z901" s="72">
        <f t="shared" si="112"/>
        <v>3.4483221473972448E-3</v>
      </c>
      <c r="AA901" s="71">
        <f t="shared" ref="AA901:AA964" si="116">+AVERAGEIFS($Z$4:$Z$1829,$B$4:$B$1829,B901,$C$4:$C$1829,C901)</f>
        <v>4.0674509961094833E-3</v>
      </c>
      <c r="AB901" s="72">
        <f t="shared" ref="AB901:AB964" si="117">+Y901/SUMIFS($Y$4:$Y$1829,$B$4:$B$1829,B901,$C$4:$C$1829,C901)</f>
        <v>2.8259485286940677E-2</v>
      </c>
      <c r="AC901" s="68">
        <f t="shared" ref="AC901:AC964" si="118">+Y901/AB901</f>
        <v>161361.75</v>
      </c>
      <c r="AD901" s="72">
        <f t="shared" ref="AD901:AD964" si="119">+AC901/SUMIF($B$4:$B$1829,B901,$Y$4:$Y$1829)</f>
        <v>0.12202352988328451</v>
      </c>
    </row>
    <row r="902" spans="1:30" x14ac:dyDescent="0.25">
      <c r="A902" s="60">
        <v>42538</v>
      </c>
      <c r="B902">
        <f t="shared" si="113"/>
        <v>2016</v>
      </c>
      <c r="C902">
        <f t="shared" si="114"/>
        <v>6</v>
      </c>
      <c r="D902" s="57" t="s">
        <v>346</v>
      </c>
      <c r="E902" s="57">
        <v>3784</v>
      </c>
      <c r="F902" s="57" t="s">
        <v>346</v>
      </c>
      <c r="G902" s="57">
        <v>202</v>
      </c>
      <c r="H902" s="57">
        <v>8106</v>
      </c>
      <c r="I902" s="57">
        <v>5179</v>
      </c>
      <c r="J902" s="57">
        <v>6387</v>
      </c>
      <c r="K902" s="57">
        <v>692</v>
      </c>
      <c r="L902" s="57" t="s">
        <v>346</v>
      </c>
      <c r="M902" s="57">
        <v>3347</v>
      </c>
      <c r="N902" s="57">
        <v>0</v>
      </c>
      <c r="O902" s="57">
        <v>5357</v>
      </c>
      <c r="P902" s="57" t="s">
        <v>346</v>
      </c>
      <c r="Q902" s="57" t="s">
        <v>346</v>
      </c>
      <c r="R902" s="57">
        <v>6387</v>
      </c>
      <c r="Y902" s="68">
        <f t="shared" si="115"/>
        <v>6257.25</v>
      </c>
      <c r="Z902" s="72">
        <f t="shared" si="112"/>
        <v>4.7318012624564497E-3</v>
      </c>
      <c r="AA902" s="71">
        <f t="shared" si="116"/>
        <v>4.0674509961094833E-3</v>
      </c>
      <c r="AB902" s="72">
        <f t="shared" si="117"/>
        <v>3.8777777261339817E-2</v>
      </c>
      <c r="AC902" s="68">
        <f t="shared" si="118"/>
        <v>161361.75</v>
      </c>
      <c r="AD902" s="72">
        <f t="shared" si="119"/>
        <v>0.12202352988328451</v>
      </c>
    </row>
    <row r="903" spans="1:30" x14ac:dyDescent="0.25">
      <c r="A903" s="60">
        <v>42539</v>
      </c>
      <c r="B903">
        <f t="shared" si="113"/>
        <v>2016</v>
      </c>
      <c r="C903">
        <f t="shared" si="114"/>
        <v>6</v>
      </c>
      <c r="D903" s="57" t="s">
        <v>346</v>
      </c>
      <c r="E903" s="57">
        <v>2876</v>
      </c>
      <c r="F903" s="57" t="s">
        <v>346</v>
      </c>
      <c r="G903" s="57">
        <v>265</v>
      </c>
      <c r="H903" s="57">
        <v>6344</v>
      </c>
      <c r="I903" s="57">
        <v>4309</v>
      </c>
      <c r="J903" s="57">
        <v>4812</v>
      </c>
      <c r="K903" s="57">
        <v>608</v>
      </c>
      <c r="L903" s="57" t="s">
        <v>346</v>
      </c>
      <c r="M903" s="57">
        <v>4517</v>
      </c>
      <c r="N903" s="57">
        <v>0</v>
      </c>
      <c r="O903" s="57">
        <v>4804</v>
      </c>
      <c r="P903" s="57" t="s">
        <v>346</v>
      </c>
      <c r="Q903" s="57" t="s">
        <v>346</v>
      </c>
      <c r="R903" s="57">
        <v>4812</v>
      </c>
      <c r="Y903" s="68">
        <f t="shared" si="115"/>
        <v>5067.25</v>
      </c>
      <c r="Z903" s="72">
        <f t="shared" si="112"/>
        <v>3.8319101757453263E-3</v>
      </c>
      <c r="AA903" s="71">
        <f t="shared" si="116"/>
        <v>4.0674509961094833E-3</v>
      </c>
      <c r="AB903" s="72">
        <f t="shared" si="117"/>
        <v>3.140304316233556E-2</v>
      </c>
      <c r="AC903" s="68">
        <f t="shared" si="118"/>
        <v>161361.75</v>
      </c>
      <c r="AD903" s="72">
        <f t="shared" si="119"/>
        <v>0.12202352988328451</v>
      </c>
    </row>
    <row r="904" spans="1:30" x14ac:dyDescent="0.25">
      <c r="A904" s="60">
        <v>42540</v>
      </c>
      <c r="B904">
        <f t="shared" si="113"/>
        <v>2016</v>
      </c>
      <c r="C904">
        <f t="shared" si="114"/>
        <v>6</v>
      </c>
      <c r="D904" s="57" t="s">
        <v>346</v>
      </c>
      <c r="E904" s="57">
        <v>2828</v>
      </c>
      <c r="F904" s="57" t="s">
        <v>346</v>
      </c>
      <c r="G904" s="57">
        <v>221</v>
      </c>
      <c r="H904" s="57">
        <v>5339</v>
      </c>
      <c r="I904" s="57">
        <v>4000</v>
      </c>
      <c r="J904" s="57">
        <v>4401</v>
      </c>
      <c r="K904" s="57">
        <v>532</v>
      </c>
      <c r="L904" s="57" t="s">
        <v>346</v>
      </c>
      <c r="M904" s="57">
        <v>4060</v>
      </c>
      <c r="N904" s="57">
        <v>0</v>
      </c>
      <c r="O904" s="57">
        <v>4134</v>
      </c>
      <c r="P904" s="57" t="s">
        <v>346</v>
      </c>
      <c r="Q904" s="57" t="s">
        <v>346</v>
      </c>
      <c r="R904" s="57">
        <v>4401</v>
      </c>
      <c r="Y904" s="68">
        <f t="shared" si="115"/>
        <v>4468.5</v>
      </c>
      <c r="Z904" s="72">
        <f t="shared" si="112"/>
        <v>3.3791288411501291E-3</v>
      </c>
      <c r="AA904" s="71">
        <f t="shared" si="116"/>
        <v>4.0674509961094833E-3</v>
      </c>
      <c r="AB904" s="72">
        <f t="shared" si="117"/>
        <v>2.7692436404538251E-2</v>
      </c>
      <c r="AC904" s="68">
        <f t="shared" si="118"/>
        <v>161361.75</v>
      </c>
      <c r="AD904" s="72">
        <f t="shared" si="119"/>
        <v>0.12202352988328451</v>
      </c>
    </row>
    <row r="905" spans="1:30" x14ac:dyDescent="0.25">
      <c r="A905" s="60">
        <v>42541</v>
      </c>
      <c r="B905">
        <f t="shared" si="113"/>
        <v>2016</v>
      </c>
      <c r="C905">
        <f t="shared" si="114"/>
        <v>6</v>
      </c>
      <c r="D905" s="57" t="s">
        <v>346</v>
      </c>
      <c r="E905" s="57">
        <v>3929</v>
      </c>
      <c r="F905" s="57" t="s">
        <v>346</v>
      </c>
      <c r="G905" s="57">
        <v>209</v>
      </c>
      <c r="H905" s="57">
        <v>8297</v>
      </c>
      <c r="I905" s="57">
        <v>5334</v>
      </c>
      <c r="J905" s="57">
        <v>6840</v>
      </c>
      <c r="K905" s="57">
        <v>692</v>
      </c>
      <c r="L905" s="57" t="s">
        <v>346</v>
      </c>
      <c r="M905" s="57">
        <v>3186</v>
      </c>
      <c r="N905" s="57">
        <v>0</v>
      </c>
      <c r="O905" s="57">
        <v>4058</v>
      </c>
      <c r="P905" s="57" t="s">
        <v>346</v>
      </c>
      <c r="Q905" s="57" t="s">
        <v>346</v>
      </c>
      <c r="R905" s="57">
        <v>6840</v>
      </c>
      <c r="Y905" s="68">
        <f t="shared" si="115"/>
        <v>6132.25</v>
      </c>
      <c r="Z905" s="72">
        <f t="shared" si="112"/>
        <v>4.6372748878019199E-3</v>
      </c>
      <c r="AA905" s="71">
        <f t="shared" si="116"/>
        <v>4.0674509961094833E-3</v>
      </c>
      <c r="AB905" s="72">
        <f t="shared" si="117"/>
        <v>3.8003120318167098E-2</v>
      </c>
      <c r="AC905" s="68">
        <f t="shared" si="118"/>
        <v>161361.75</v>
      </c>
      <c r="AD905" s="72">
        <f t="shared" si="119"/>
        <v>0.12202352988328451</v>
      </c>
    </row>
    <row r="906" spans="1:30" x14ac:dyDescent="0.25">
      <c r="A906" s="60">
        <v>42542</v>
      </c>
      <c r="B906">
        <f t="shared" si="113"/>
        <v>2016</v>
      </c>
      <c r="C906">
        <f t="shared" si="114"/>
        <v>6</v>
      </c>
      <c r="D906" s="57" t="s">
        <v>346</v>
      </c>
      <c r="E906" s="57">
        <v>3921</v>
      </c>
      <c r="F906" s="57" t="s">
        <v>346</v>
      </c>
      <c r="G906" s="57">
        <v>222</v>
      </c>
      <c r="H906" s="57">
        <v>9008</v>
      </c>
      <c r="I906" s="57">
        <v>4969</v>
      </c>
      <c r="J906" s="57">
        <v>6629</v>
      </c>
      <c r="K906" s="57">
        <v>651</v>
      </c>
      <c r="L906" s="57" t="s">
        <v>346</v>
      </c>
      <c r="M906" s="57">
        <v>3225</v>
      </c>
      <c r="N906" s="57">
        <v>0</v>
      </c>
      <c r="O906" s="57">
        <v>3773</v>
      </c>
      <c r="P906" s="57" t="s">
        <v>346</v>
      </c>
      <c r="Q906" s="57" t="s">
        <v>346</v>
      </c>
      <c r="R906" s="57">
        <v>6629</v>
      </c>
      <c r="Y906" s="68">
        <f t="shared" si="115"/>
        <v>6094.75</v>
      </c>
      <c r="Z906" s="72">
        <f t="shared" si="112"/>
        <v>4.6089169754055604E-3</v>
      </c>
      <c r="AA906" s="71">
        <f t="shared" si="116"/>
        <v>4.0674509961094833E-3</v>
      </c>
      <c r="AB906" s="72">
        <f t="shared" si="117"/>
        <v>3.7770723235215284E-2</v>
      </c>
      <c r="AC906" s="68">
        <f t="shared" si="118"/>
        <v>161361.75</v>
      </c>
      <c r="AD906" s="72">
        <f t="shared" si="119"/>
        <v>0.12202352988328451</v>
      </c>
    </row>
    <row r="907" spans="1:30" x14ac:dyDescent="0.25">
      <c r="A907" s="60">
        <v>42543</v>
      </c>
      <c r="B907">
        <f t="shared" si="113"/>
        <v>2016</v>
      </c>
      <c r="C907">
        <f t="shared" si="114"/>
        <v>6</v>
      </c>
      <c r="D907" s="57" t="s">
        <v>346</v>
      </c>
      <c r="E907" s="57">
        <v>3959</v>
      </c>
      <c r="F907" s="57" t="s">
        <v>346</v>
      </c>
      <c r="G907" s="57">
        <v>220</v>
      </c>
      <c r="H907" s="57">
        <v>8788</v>
      </c>
      <c r="I907" s="57">
        <v>5680</v>
      </c>
      <c r="J907" s="57">
        <v>7275</v>
      </c>
      <c r="K907" s="57">
        <v>732</v>
      </c>
      <c r="L907" s="57" t="s">
        <v>346</v>
      </c>
      <c r="M907" s="57">
        <v>3616</v>
      </c>
      <c r="N907" s="57">
        <v>0</v>
      </c>
      <c r="O907" s="57">
        <v>4426</v>
      </c>
      <c r="P907" s="57" t="s">
        <v>346</v>
      </c>
      <c r="Q907" s="57" t="s">
        <v>346</v>
      </c>
      <c r="R907" s="57">
        <v>7275</v>
      </c>
      <c r="Y907" s="68">
        <f t="shared" si="115"/>
        <v>6542.25</v>
      </c>
      <c r="Z907" s="72">
        <f t="shared" si="112"/>
        <v>4.947321396668777E-3</v>
      </c>
      <c r="AA907" s="71">
        <f t="shared" si="116"/>
        <v>4.0674509961094833E-3</v>
      </c>
      <c r="AB907" s="72">
        <f t="shared" si="117"/>
        <v>4.0543995091773609E-2</v>
      </c>
      <c r="AC907" s="68">
        <f t="shared" si="118"/>
        <v>161361.75</v>
      </c>
      <c r="AD907" s="72">
        <f t="shared" si="119"/>
        <v>0.12202352988328451</v>
      </c>
    </row>
    <row r="908" spans="1:30" x14ac:dyDescent="0.25">
      <c r="A908" s="60">
        <v>42544</v>
      </c>
      <c r="B908">
        <f t="shared" si="113"/>
        <v>2016</v>
      </c>
      <c r="C908">
        <f t="shared" si="114"/>
        <v>6</v>
      </c>
      <c r="D908" s="57" t="s">
        <v>346</v>
      </c>
      <c r="E908" s="57">
        <v>3498</v>
      </c>
      <c r="F908" s="57" t="s">
        <v>346</v>
      </c>
      <c r="G908" s="57">
        <v>210</v>
      </c>
      <c r="H908" s="57">
        <v>7660</v>
      </c>
      <c r="I908" s="57">
        <v>5066</v>
      </c>
      <c r="J908" s="57">
        <v>5994</v>
      </c>
      <c r="K908" s="57">
        <v>605</v>
      </c>
      <c r="L908" s="57" t="s">
        <v>346</v>
      </c>
      <c r="M908" s="57">
        <v>3070</v>
      </c>
      <c r="N908" s="57">
        <v>0</v>
      </c>
      <c r="O908" s="57">
        <v>3581</v>
      </c>
      <c r="P908" s="57" t="s">
        <v>346</v>
      </c>
      <c r="Q908" s="57" t="s">
        <v>346</v>
      </c>
      <c r="R908" s="57">
        <v>5994</v>
      </c>
      <c r="Y908" s="68">
        <f t="shared" si="115"/>
        <v>5575.25</v>
      </c>
      <c r="Z908" s="72">
        <f t="shared" si="112"/>
        <v>4.2160653623413355E-3</v>
      </c>
      <c r="AA908" s="71">
        <f t="shared" si="116"/>
        <v>4.0674509961094833E-3</v>
      </c>
      <c r="AB908" s="72">
        <f t="shared" si="117"/>
        <v>3.4551248979389479E-2</v>
      </c>
      <c r="AC908" s="68">
        <f t="shared" si="118"/>
        <v>161361.75</v>
      </c>
      <c r="AD908" s="72">
        <f t="shared" si="119"/>
        <v>0.12202352988328451</v>
      </c>
    </row>
    <row r="909" spans="1:30" x14ac:dyDescent="0.25">
      <c r="A909" s="60">
        <v>42545</v>
      </c>
      <c r="B909">
        <f t="shared" si="113"/>
        <v>2016</v>
      </c>
      <c r="C909">
        <f t="shared" si="114"/>
        <v>6</v>
      </c>
      <c r="D909" s="57" t="s">
        <v>346</v>
      </c>
      <c r="E909" s="57">
        <v>3849</v>
      </c>
      <c r="F909" s="57" t="s">
        <v>346</v>
      </c>
      <c r="G909" s="57">
        <v>225</v>
      </c>
      <c r="H909" s="57">
        <v>7925</v>
      </c>
      <c r="I909" s="57">
        <v>5572</v>
      </c>
      <c r="J909" s="57">
        <v>6435</v>
      </c>
      <c r="K909" s="57">
        <v>618</v>
      </c>
      <c r="L909" s="57" t="s">
        <v>346</v>
      </c>
      <c r="M909" s="57">
        <v>3436</v>
      </c>
      <c r="N909" s="57">
        <v>0</v>
      </c>
      <c r="O909" s="57">
        <v>4282</v>
      </c>
      <c r="P909" s="57" t="s">
        <v>346</v>
      </c>
      <c r="Q909" s="57" t="s">
        <v>346</v>
      </c>
      <c r="R909" s="57">
        <v>6435</v>
      </c>
      <c r="Y909" s="68">
        <f t="shared" si="115"/>
        <v>6053.5</v>
      </c>
      <c r="Z909" s="72">
        <f t="shared" si="112"/>
        <v>4.5777232717695657E-3</v>
      </c>
      <c r="AA909" s="71">
        <f t="shared" si="116"/>
        <v>4.0674509961094833E-3</v>
      </c>
      <c r="AB909" s="72">
        <f t="shared" si="117"/>
        <v>3.7515086443968289E-2</v>
      </c>
      <c r="AC909" s="68">
        <f t="shared" si="118"/>
        <v>161361.75</v>
      </c>
      <c r="AD909" s="72">
        <f t="shared" si="119"/>
        <v>0.12202352988328451</v>
      </c>
    </row>
    <row r="910" spans="1:30" x14ac:dyDescent="0.25">
      <c r="A910" s="60">
        <v>42546</v>
      </c>
      <c r="B910">
        <f t="shared" si="113"/>
        <v>2016</v>
      </c>
      <c r="C910">
        <f t="shared" si="114"/>
        <v>6</v>
      </c>
      <c r="D910" s="57" t="s">
        <v>346</v>
      </c>
      <c r="E910" s="57">
        <v>2950</v>
      </c>
      <c r="F910" s="57" t="s">
        <v>346</v>
      </c>
      <c r="G910" s="57">
        <v>227</v>
      </c>
      <c r="H910" s="57">
        <v>6441</v>
      </c>
      <c r="I910" s="57">
        <v>4618</v>
      </c>
      <c r="J910" s="57">
        <v>4608</v>
      </c>
      <c r="K910" s="57">
        <v>627</v>
      </c>
      <c r="L910" s="57" t="s">
        <v>346</v>
      </c>
      <c r="M910" s="57">
        <v>4257</v>
      </c>
      <c r="N910" s="57">
        <v>0</v>
      </c>
      <c r="O910" s="57">
        <v>3577</v>
      </c>
      <c r="P910" s="57" t="s">
        <v>346</v>
      </c>
      <c r="Q910" s="57" t="s">
        <v>346</v>
      </c>
      <c r="R910" s="57">
        <v>4608</v>
      </c>
      <c r="Y910" s="68">
        <f t="shared" si="115"/>
        <v>4811</v>
      </c>
      <c r="Z910" s="72">
        <f t="shared" si="112"/>
        <v>3.6381311077035403E-3</v>
      </c>
      <c r="AA910" s="71">
        <f t="shared" si="116"/>
        <v>4.0674509961094833E-3</v>
      </c>
      <c r="AB910" s="72">
        <f t="shared" si="117"/>
        <v>2.9814996428831491E-2</v>
      </c>
      <c r="AC910" s="68">
        <f t="shared" si="118"/>
        <v>161361.75</v>
      </c>
      <c r="AD910" s="72">
        <f t="shared" si="119"/>
        <v>0.12202352988328451</v>
      </c>
    </row>
    <row r="911" spans="1:30" x14ac:dyDescent="0.25">
      <c r="A911" s="60">
        <v>42547</v>
      </c>
      <c r="B911">
        <f t="shared" si="113"/>
        <v>2016</v>
      </c>
      <c r="C911">
        <f t="shared" si="114"/>
        <v>6</v>
      </c>
      <c r="D911" s="57" t="s">
        <v>346</v>
      </c>
      <c r="E911" s="57">
        <v>3153</v>
      </c>
      <c r="F911" s="57" t="s">
        <v>346</v>
      </c>
      <c r="G911" s="57">
        <v>219</v>
      </c>
      <c r="H911" s="57">
        <v>5834</v>
      </c>
      <c r="I911" s="57">
        <v>4050</v>
      </c>
      <c r="J911" s="57">
        <v>4548</v>
      </c>
      <c r="K911" s="57">
        <v>581</v>
      </c>
      <c r="L911" s="57" t="s">
        <v>346</v>
      </c>
      <c r="M911" s="57">
        <v>3889</v>
      </c>
      <c r="N911" s="57">
        <v>0</v>
      </c>
      <c r="O911" s="57">
        <v>2894</v>
      </c>
      <c r="P911" s="57" t="s">
        <v>346</v>
      </c>
      <c r="Q911" s="57" t="s">
        <v>346</v>
      </c>
      <c r="R911" s="57">
        <v>4548</v>
      </c>
      <c r="Y911" s="68">
        <f t="shared" si="115"/>
        <v>4331.5</v>
      </c>
      <c r="Z911" s="72">
        <f t="shared" si="112"/>
        <v>3.2755279345287641E-3</v>
      </c>
      <c r="AA911" s="71">
        <f t="shared" si="116"/>
        <v>4.0674509961094833E-3</v>
      </c>
      <c r="AB911" s="72">
        <f t="shared" si="117"/>
        <v>2.6843412394820954E-2</v>
      </c>
      <c r="AC911" s="68">
        <f t="shared" si="118"/>
        <v>161361.75</v>
      </c>
      <c r="AD911" s="72">
        <f t="shared" si="119"/>
        <v>0.12202352988328451</v>
      </c>
    </row>
    <row r="912" spans="1:30" x14ac:dyDescent="0.25">
      <c r="A912" s="60">
        <v>42548</v>
      </c>
      <c r="B912">
        <f t="shared" si="113"/>
        <v>2016</v>
      </c>
      <c r="C912">
        <f t="shared" si="114"/>
        <v>6</v>
      </c>
      <c r="D912" s="57" t="s">
        <v>346</v>
      </c>
      <c r="E912" s="57">
        <v>3713</v>
      </c>
      <c r="F912" s="57" t="s">
        <v>346</v>
      </c>
      <c r="G912" s="57">
        <v>194</v>
      </c>
      <c r="H912" s="57">
        <v>7557</v>
      </c>
      <c r="I912" s="57">
        <v>5315</v>
      </c>
      <c r="J912" s="57">
        <v>6377</v>
      </c>
      <c r="K912" s="57">
        <v>669</v>
      </c>
      <c r="L912" s="57" t="s">
        <v>346</v>
      </c>
      <c r="M912" s="57">
        <v>2843</v>
      </c>
      <c r="N912" s="57">
        <v>0</v>
      </c>
      <c r="O912" s="57">
        <v>3984</v>
      </c>
      <c r="P912" s="57" t="s">
        <v>346</v>
      </c>
      <c r="Q912" s="57" t="s">
        <v>346</v>
      </c>
      <c r="R912" s="57">
        <v>6377</v>
      </c>
      <c r="Y912" s="68">
        <f t="shared" si="115"/>
        <v>5808.25</v>
      </c>
      <c r="Z912" s="72">
        <f t="shared" si="112"/>
        <v>4.3922625246973785E-3</v>
      </c>
      <c r="AA912" s="71">
        <f t="shared" si="116"/>
        <v>4.0674509961094833E-3</v>
      </c>
      <c r="AB912" s="72">
        <f t="shared" si="117"/>
        <v>3.5995209521463421E-2</v>
      </c>
      <c r="AC912" s="68">
        <f t="shared" si="118"/>
        <v>161361.75</v>
      </c>
      <c r="AD912" s="72">
        <f t="shared" si="119"/>
        <v>0.12202352988328451</v>
      </c>
    </row>
    <row r="913" spans="1:30" x14ac:dyDescent="0.25">
      <c r="A913" s="60">
        <v>42549</v>
      </c>
      <c r="B913">
        <f t="shared" si="113"/>
        <v>2016</v>
      </c>
      <c r="C913">
        <f t="shared" si="114"/>
        <v>6</v>
      </c>
      <c r="D913" s="57" t="s">
        <v>346</v>
      </c>
      <c r="E913" s="57">
        <v>3359</v>
      </c>
      <c r="F913" s="57" t="s">
        <v>346</v>
      </c>
      <c r="G913" s="57">
        <v>129</v>
      </c>
      <c r="H913" s="57">
        <v>6400</v>
      </c>
      <c r="I913" s="57">
        <v>4410</v>
      </c>
      <c r="J913" s="57">
        <v>4684</v>
      </c>
      <c r="K913" s="57">
        <v>515</v>
      </c>
      <c r="L913" s="57" t="s">
        <v>346</v>
      </c>
      <c r="M913" s="57">
        <v>2491</v>
      </c>
      <c r="N913" s="57">
        <v>0</v>
      </c>
      <c r="O913" s="57">
        <v>3004</v>
      </c>
      <c r="P913" s="57" t="s">
        <v>346</v>
      </c>
      <c r="Q913" s="57" t="s">
        <v>346</v>
      </c>
      <c r="R913" s="57">
        <v>4684</v>
      </c>
      <c r="Y913" s="68">
        <f t="shared" si="115"/>
        <v>4624.5</v>
      </c>
      <c r="Z913" s="72">
        <f t="shared" si="112"/>
        <v>3.497097756718982E-3</v>
      </c>
      <c r="AA913" s="71">
        <f t="shared" si="116"/>
        <v>4.0674509961094833E-3</v>
      </c>
      <c r="AB913" s="72">
        <f t="shared" si="117"/>
        <v>2.8659208269617799E-2</v>
      </c>
      <c r="AC913" s="68">
        <f t="shared" si="118"/>
        <v>161361.75</v>
      </c>
      <c r="AD913" s="72">
        <f t="shared" si="119"/>
        <v>0.12202352988328451</v>
      </c>
    </row>
    <row r="914" spans="1:30" x14ac:dyDescent="0.25">
      <c r="A914" s="60">
        <v>42550</v>
      </c>
      <c r="B914">
        <f t="shared" si="113"/>
        <v>2016</v>
      </c>
      <c r="C914">
        <f t="shared" si="114"/>
        <v>6</v>
      </c>
      <c r="D914" s="57" t="s">
        <v>346</v>
      </c>
      <c r="E914" s="57">
        <v>3851</v>
      </c>
      <c r="F914" s="57" t="s">
        <v>346</v>
      </c>
      <c r="G914" s="57">
        <v>221</v>
      </c>
      <c r="H914" s="57">
        <v>8594</v>
      </c>
      <c r="I914" s="57">
        <v>5994</v>
      </c>
      <c r="J914" s="57">
        <v>6921</v>
      </c>
      <c r="K914" s="57">
        <v>709</v>
      </c>
      <c r="L914" s="57" t="s">
        <v>346</v>
      </c>
      <c r="M914" s="57">
        <v>3511</v>
      </c>
      <c r="N914" s="57">
        <v>0</v>
      </c>
      <c r="O914" s="57">
        <v>4064</v>
      </c>
      <c r="P914" s="57" t="s">
        <v>346</v>
      </c>
      <c r="Q914" s="57" t="s">
        <v>346</v>
      </c>
      <c r="R914" s="57">
        <v>6921</v>
      </c>
      <c r="Y914" s="68">
        <f t="shared" si="115"/>
        <v>6393.25</v>
      </c>
      <c r="Z914" s="72">
        <f t="shared" si="112"/>
        <v>4.8346459580805778E-3</v>
      </c>
      <c r="AA914" s="71">
        <f t="shared" si="116"/>
        <v>4.0674509961094833E-3</v>
      </c>
      <c r="AB914" s="72">
        <f t="shared" si="117"/>
        <v>3.9620604015511728E-2</v>
      </c>
      <c r="AC914" s="68">
        <f t="shared" si="118"/>
        <v>161361.75</v>
      </c>
      <c r="AD914" s="72">
        <f t="shared" si="119"/>
        <v>0.12202352988328451</v>
      </c>
    </row>
    <row r="915" spans="1:30" x14ac:dyDescent="0.25">
      <c r="A915" s="60">
        <v>42551</v>
      </c>
      <c r="B915">
        <f t="shared" si="113"/>
        <v>2016</v>
      </c>
      <c r="C915">
        <f t="shared" si="114"/>
        <v>6</v>
      </c>
      <c r="D915" s="57" t="s">
        <v>346</v>
      </c>
      <c r="E915" s="57">
        <v>3828</v>
      </c>
      <c r="F915" s="57" t="s">
        <v>346</v>
      </c>
      <c r="G915" s="57">
        <v>257</v>
      </c>
      <c r="H915" s="57">
        <v>8374</v>
      </c>
      <c r="I915" s="57">
        <v>5907</v>
      </c>
      <c r="J915" s="57">
        <v>6789</v>
      </c>
      <c r="K915" s="57">
        <v>701</v>
      </c>
      <c r="L915" s="57" t="s">
        <v>346</v>
      </c>
      <c r="M915" s="57">
        <v>3364</v>
      </c>
      <c r="N915" s="57">
        <v>0</v>
      </c>
      <c r="O915" s="57">
        <v>3413</v>
      </c>
      <c r="P915" s="57" t="s">
        <v>346</v>
      </c>
      <c r="Q915" s="57" t="s">
        <v>346</v>
      </c>
      <c r="R915" s="57">
        <v>6789</v>
      </c>
      <c r="Y915" s="68">
        <f t="shared" si="115"/>
        <v>6120.75</v>
      </c>
      <c r="Z915" s="72">
        <f t="shared" si="112"/>
        <v>4.6285784613337025E-3</v>
      </c>
      <c r="AA915" s="71">
        <f t="shared" si="116"/>
        <v>4.0674509961094833E-3</v>
      </c>
      <c r="AB915" s="72">
        <f t="shared" si="117"/>
        <v>3.7931851879395212E-2</v>
      </c>
      <c r="AC915" s="68">
        <f t="shared" si="118"/>
        <v>161361.75</v>
      </c>
      <c r="AD915" s="72">
        <f t="shared" si="119"/>
        <v>0.12202352988328451</v>
      </c>
    </row>
    <row r="916" spans="1:30" x14ac:dyDescent="0.25">
      <c r="A916" s="60">
        <v>42552</v>
      </c>
      <c r="B916">
        <f t="shared" si="113"/>
        <v>2016</v>
      </c>
      <c r="C916">
        <f t="shared" si="114"/>
        <v>7</v>
      </c>
      <c r="D916" s="57" t="s">
        <v>346</v>
      </c>
      <c r="E916" s="57">
        <v>2832</v>
      </c>
      <c r="F916" s="57" t="s">
        <v>346</v>
      </c>
      <c r="G916" s="57">
        <v>137</v>
      </c>
      <c r="H916" s="57">
        <v>5356</v>
      </c>
      <c r="I916" s="57">
        <v>4254</v>
      </c>
      <c r="J916" s="57">
        <v>3947</v>
      </c>
      <c r="K916" s="57">
        <v>521</v>
      </c>
      <c r="L916" s="57" t="s">
        <v>346</v>
      </c>
      <c r="M916" s="57">
        <v>2096</v>
      </c>
      <c r="N916" s="57">
        <v>0</v>
      </c>
      <c r="O916" s="57">
        <v>2402</v>
      </c>
      <c r="P916" s="57" t="s">
        <v>346</v>
      </c>
      <c r="Q916" s="57" t="s">
        <v>346</v>
      </c>
      <c r="R916" s="57">
        <v>3947</v>
      </c>
      <c r="Y916" s="68">
        <f t="shared" si="115"/>
        <v>3989.75</v>
      </c>
      <c r="Z916" s="72">
        <f t="shared" si="112"/>
        <v>3.0170928262232802E-3</v>
      </c>
      <c r="AA916" s="71">
        <f t="shared" si="116"/>
        <v>3.6793811979076198E-3</v>
      </c>
      <c r="AB916" s="72">
        <f t="shared" si="117"/>
        <v>2.6451615041900921E-2</v>
      </c>
      <c r="AC916" s="68">
        <f t="shared" si="118"/>
        <v>150832</v>
      </c>
      <c r="AD916" s="72">
        <f t="shared" si="119"/>
        <v>0.11406081713513623</v>
      </c>
    </row>
    <row r="917" spans="1:30" x14ac:dyDescent="0.25">
      <c r="A917" s="60">
        <v>42553</v>
      </c>
      <c r="B917">
        <f t="shared" si="113"/>
        <v>2016</v>
      </c>
      <c r="C917">
        <f t="shared" si="114"/>
        <v>7</v>
      </c>
      <c r="D917" s="57" t="s">
        <v>346</v>
      </c>
      <c r="E917" s="57">
        <v>2250</v>
      </c>
      <c r="F917" s="57" t="s">
        <v>346</v>
      </c>
      <c r="G917" s="57">
        <v>203</v>
      </c>
      <c r="H917" s="57">
        <v>5270</v>
      </c>
      <c r="I917" s="57">
        <v>3973</v>
      </c>
      <c r="J917" s="57">
        <v>3814</v>
      </c>
      <c r="K917" s="57">
        <v>516</v>
      </c>
      <c r="L917" s="57" t="s">
        <v>346</v>
      </c>
      <c r="M917" s="57">
        <v>3392</v>
      </c>
      <c r="N917" s="57">
        <v>0</v>
      </c>
      <c r="O917" s="57">
        <v>2709</v>
      </c>
      <c r="P917" s="57" t="s">
        <v>346</v>
      </c>
      <c r="Q917" s="57" t="s">
        <v>346</v>
      </c>
      <c r="R917" s="57">
        <v>3814</v>
      </c>
      <c r="Y917" s="68">
        <f t="shared" si="115"/>
        <v>3941.5</v>
      </c>
      <c r="Z917" s="72">
        <f t="shared" si="112"/>
        <v>2.9806056456066314E-3</v>
      </c>
      <c r="AA917" s="71">
        <f t="shared" si="116"/>
        <v>3.6793811979076198E-3</v>
      </c>
      <c r="AB917" s="72">
        <f t="shared" si="117"/>
        <v>2.6131722711360984E-2</v>
      </c>
      <c r="AC917" s="68">
        <f t="shared" si="118"/>
        <v>150832</v>
      </c>
      <c r="AD917" s="72">
        <f t="shared" si="119"/>
        <v>0.11406081713513623</v>
      </c>
    </row>
    <row r="918" spans="1:30" x14ac:dyDescent="0.25">
      <c r="A918" s="60">
        <v>42554</v>
      </c>
      <c r="B918">
        <f t="shared" si="113"/>
        <v>2016</v>
      </c>
      <c r="C918">
        <f t="shared" si="114"/>
        <v>7</v>
      </c>
      <c r="D918" s="57" t="s">
        <v>346</v>
      </c>
      <c r="E918" s="57">
        <v>2117</v>
      </c>
      <c r="F918" s="57" t="s">
        <v>346</v>
      </c>
      <c r="G918" s="57">
        <v>191</v>
      </c>
      <c r="H918" s="57">
        <v>4804</v>
      </c>
      <c r="I918" s="57">
        <v>3388</v>
      </c>
      <c r="J918" s="57">
        <v>3508</v>
      </c>
      <c r="K918" s="57">
        <v>505</v>
      </c>
      <c r="L918" s="57" t="s">
        <v>346</v>
      </c>
      <c r="M918" s="57">
        <v>3069</v>
      </c>
      <c r="N918" s="57">
        <v>0</v>
      </c>
      <c r="O918" s="57">
        <v>2893</v>
      </c>
      <c r="P918" s="57" t="s">
        <v>346</v>
      </c>
      <c r="Q918" s="57" t="s">
        <v>346</v>
      </c>
      <c r="R918" s="57">
        <v>3508</v>
      </c>
      <c r="Y918" s="68">
        <f t="shared" si="115"/>
        <v>3648.25</v>
      </c>
      <c r="Z918" s="72">
        <f t="shared" si="112"/>
        <v>2.7588467706671049E-3</v>
      </c>
      <c r="AA918" s="71">
        <f t="shared" si="116"/>
        <v>3.6793811979076198E-3</v>
      </c>
      <c r="AB918" s="72">
        <f t="shared" si="117"/>
        <v>2.4187506629892861E-2</v>
      </c>
      <c r="AC918" s="68">
        <f t="shared" si="118"/>
        <v>150832</v>
      </c>
      <c r="AD918" s="72">
        <f t="shared" si="119"/>
        <v>0.11406081713513623</v>
      </c>
    </row>
    <row r="919" spans="1:30" x14ac:dyDescent="0.25">
      <c r="A919" s="60">
        <v>42555</v>
      </c>
      <c r="B919">
        <f t="shared" si="113"/>
        <v>2016</v>
      </c>
      <c r="C919">
        <f t="shared" si="114"/>
        <v>7</v>
      </c>
      <c r="D919" s="57" t="s">
        <v>346</v>
      </c>
      <c r="E919" s="57">
        <v>2483</v>
      </c>
      <c r="F919" s="57" t="s">
        <v>346</v>
      </c>
      <c r="G919" s="57">
        <v>165</v>
      </c>
      <c r="H919" s="57">
        <v>3666</v>
      </c>
      <c r="I919" s="57">
        <v>2998</v>
      </c>
      <c r="J919" s="57">
        <v>3109</v>
      </c>
      <c r="K919" s="57">
        <v>444</v>
      </c>
      <c r="L919" s="57" t="s">
        <v>346</v>
      </c>
      <c r="M919" s="57">
        <v>3612</v>
      </c>
      <c r="N919" s="57">
        <v>0</v>
      </c>
      <c r="O919" s="57">
        <v>2065</v>
      </c>
      <c r="P919" s="57" t="s">
        <v>346</v>
      </c>
      <c r="Q919" s="57" t="s">
        <v>346</v>
      </c>
      <c r="R919" s="57">
        <v>3109</v>
      </c>
      <c r="Y919" s="68">
        <f t="shared" si="115"/>
        <v>2959.5</v>
      </c>
      <c r="Z919" s="72">
        <f t="shared" si="112"/>
        <v>2.2380064463206461E-3</v>
      </c>
      <c r="AA919" s="71">
        <f t="shared" si="116"/>
        <v>3.6793811979076198E-3</v>
      </c>
      <c r="AB919" s="72">
        <f t="shared" si="117"/>
        <v>1.9621167921926381E-2</v>
      </c>
      <c r="AC919" s="68">
        <f t="shared" si="118"/>
        <v>150832</v>
      </c>
      <c r="AD919" s="72">
        <f t="shared" si="119"/>
        <v>0.11406081713513623</v>
      </c>
    </row>
    <row r="920" spans="1:30" x14ac:dyDescent="0.25">
      <c r="A920" s="60">
        <v>42556</v>
      </c>
      <c r="B920">
        <f t="shared" si="113"/>
        <v>2016</v>
      </c>
      <c r="C920">
        <f t="shared" si="114"/>
        <v>7</v>
      </c>
      <c r="D920" s="57" t="s">
        <v>346</v>
      </c>
      <c r="E920" s="57">
        <v>3107</v>
      </c>
      <c r="F920" s="57" t="s">
        <v>346</v>
      </c>
      <c r="G920" s="57">
        <v>191</v>
      </c>
      <c r="H920" s="57">
        <v>6156</v>
      </c>
      <c r="I920" s="57">
        <v>4310</v>
      </c>
      <c r="J920" s="57">
        <v>4636</v>
      </c>
      <c r="K920" s="57">
        <v>483</v>
      </c>
      <c r="L920" s="57" t="s">
        <v>346</v>
      </c>
      <c r="M920" s="57">
        <v>2633</v>
      </c>
      <c r="N920" s="57">
        <v>0</v>
      </c>
      <c r="O920" s="57">
        <v>2994</v>
      </c>
      <c r="P920" s="57" t="s">
        <v>346</v>
      </c>
      <c r="Q920" s="57" t="s">
        <v>346</v>
      </c>
      <c r="R920" s="57">
        <v>4636</v>
      </c>
      <c r="Y920" s="68">
        <f t="shared" si="115"/>
        <v>4524</v>
      </c>
      <c r="Z920" s="72">
        <f t="shared" si="112"/>
        <v>3.4210985514967402E-3</v>
      </c>
      <c r="AA920" s="71">
        <f t="shared" si="116"/>
        <v>3.6793811979076198E-3</v>
      </c>
      <c r="AB920" s="72">
        <f t="shared" si="117"/>
        <v>2.9993635302853507E-2</v>
      </c>
      <c r="AC920" s="68">
        <f t="shared" si="118"/>
        <v>150832</v>
      </c>
      <c r="AD920" s="72">
        <f t="shared" si="119"/>
        <v>0.11406081713513623</v>
      </c>
    </row>
    <row r="921" spans="1:30" x14ac:dyDescent="0.25">
      <c r="A921" s="60">
        <v>42557</v>
      </c>
      <c r="B921">
        <f t="shared" si="113"/>
        <v>2016</v>
      </c>
      <c r="C921">
        <f t="shared" si="114"/>
        <v>7</v>
      </c>
      <c r="D921" s="57" t="s">
        <v>346</v>
      </c>
      <c r="E921" s="57">
        <v>3777</v>
      </c>
      <c r="F921" s="57" t="s">
        <v>346</v>
      </c>
      <c r="G921" s="57">
        <v>243</v>
      </c>
      <c r="H921" s="57">
        <v>8135</v>
      </c>
      <c r="I921" s="57">
        <v>5807</v>
      </c>
      <c r="J921" s="57">
        <v>6365</v>
      </c>
      <c r="K921" s="57">
        <v>655</v>
      </c>
      <c r="L921" s="57" t="s">
        <v>346</v>
      </c>
      <c r="M921" s="57">
        <v>3309</v>
      </c>
      <c r="N921" s="57">
        <v>0</v>
      </c>
      <c r="O921" s="57">
        <v>3941</v>
      </c>
      <c r="P921" s="57" t="s">
        <v>346</v>
      </c>
      <c r="Q921" s="57" t="s">
        <v>346</v>
      </c>
      <c r="R921" s="57">
        <v>6365</v>
      </c>
      <c r="Y921" s="68">
        <f t="shared" si="115"/>
        <v>6062</v>
      </c>
      <c r="Z921" s="72">
        <f t="shared" si="112"/>
        <v>4.584151065246074E-3</v>
      </c>
      <c r="AA921" s="71">
        <f t="shared" si="116"/>
        <v>3.6793811979076198E-3</v>
      </c>
      <c r="AB921" s="72">
        <f t="shared" si="117"/>
        <v>4.0190410522965951E-2</v>
      </c>
      <c r="AC921" s="68">
        <f t="shared" si="118"/>
        <v>150832</v>
      </c>
      <c r="AD921" s="72">
        <f t="shared" si="119"/>
        <v>0.11406081713513623</v>
      </c>
    </row>
    <row r="922" spans="1:30" x14ac:dyDescent="0.25">
      <c r="A922" s="60">
        <v>42558</v>
      </c>
      <c r="B922">
        <f t="shared" si="113"/>
        <v>2016</v>
      </c>
      <c r="C922">
        <f t="shared" si="114"/>
        <v>7</v>
      </c>
      <c r="D922" s="57" t="s">
        <v>346</v>
      </c>
      <c r="E922" s="57">
        <v>3521</v>
      </c>
      <c r="F922" s="57" t="s">
        <v>346</v>
      </c>
      <c r="G922" s="57">
        <v>222</v>
      </c>
      <c r="H922" s="57">
        <v>7049</v>
      </c>
      <c r="I922" s="57">
        <v>5118</v>
      </c>
      <c r="J922" s="57">
        <v>5073</v>
      </c>
      <c r="K922" s="57">
        <v>555</v>
      </c>
      <c r="L922" s="57" t="s">
        <v>346</v>
      </c>
      <c r="M922" s="57">
        <v>2681</v>
      </c>
      <c r="N922" s="57">
        <v>0</v>
      </c>
      <c r="O922" s="57">
        <v>3342</v>
      </c>
      <c r="P922" s="57" t="s">
        <v>346</v>
      </c>
      <c r="Q922" s="57" t="s">
        <v>346</v>
      </c>
      <c r="R922" s="57">
        <v>5073</v>
      </c>
      <c r="Y922" s="68">
        <f t="shared" si="115"/>
        <v>5145.5</v>
      </c>
      <c r="Z922" s="72">
        <f t="shared" si="112"/>
        <v>3.8910836862790618E-3</v>
      </c>
      <c r="AA922" s="71">
        <f t="shared" si="116"/>
        <v>3.6793811979076198E-3</v>
      </c>
      <c r="AB922" s="72">
        <f t="shared" si="117"/>
        <v>3.4114113715922351E-2</v>
      </c>
      <c r="AC922" s="68">
        <f t="shared" si="118"/>
        <v>150832</v>
      </c>
      <c r="AD922" s="72">
        <f t="shared" si="119"/>
        <v>0.11406081713513623</v>
      </c>
    </row>
    <row r="923" spans="1:30" x14ac:dyDescent="0.25">
      <c r="A923" s="60">
        <v>42559</v>
      </c>
      <c r="B923">
        <f t="shared" si="113"/>
        <v>2016</v>
      </c>
      <c r="C923">
        <f t="shared" si="114"/>
        <v>7</v>
      </c>
      <c r="D923" s="57" t="s">
        <v>346</v>
      </c>
      <c r="E923" s="57">
        <v>3337</v>
      </c>
      <c r="F923" s="57" t="s">
        <v>346</v>
      </c>
      <c r="G923" s="57">
        <v>186</v>
      </c>
      <c r="H923" s="57">
        <v>6289</v>
      </c>
      <c r="I923" s="57">
        <v>4740</v>
      </c>
      <c r="J923" s="57">
        <v>4741</v>
      </c>
      <c r="K923" s="57">
        <v>567</v>
      </c>
      <c r="L923" s="57" t="s">
        <v>346</v>
      </c>
      <c r="M923" s="57">
        <v>2557</v>
      </c>
      <c r="N923" s="57">
        <v>0</v>
      </c>
      <c r="O923" s="57">
        <v>3027</v>
      </c>
      <c r="P923" s="57" t="s">
        <v>346</v>
      </c>
      <c r="Q923" s="57" t="s">
        <v>346</v>
      </c>
      <c r="R923" s="57">
        <v>4741</v>
      </c>
      <c r="Y923" s="68">
        <f t="shared" si="115"/>
        <v>4699.25</v>
      </c>
      <c r="Z923" s="72">
        <f t="shared" si="112"/>
        <v>3.5536245287623907E-3</v>
      </c>
      <c r="AA923" s="71">
        <f t="shared" si="116"/>
        <v>3.6793811979076198E-3</v>
      </c>
      <c r="AB923" s="72">
        <f t="shared" si="117"/>
        <v>3.1155524026731728E-2</v>
      </c>
      <c r="AC923" s="68">
        <f t="shared" si="118"/>
        <v>150832</v>
      </c>
      <c r="AD923" s="72">
        <f t="shared" si="119"/>
        <v>0.11406081713513623</v>
      </c>
    </row>
    <row r="924" spans="1:30" x14ac:dyDescent="0.25">
      <c r="A924" s="60">
        <v>42560</v>
      </c>
      <c r="B924">
        <f t="shared" si="113"/>
        <v>2016</v>
      </c>
      <c r="C924">
        <f t="shared" si="114"/>
        <v>7</v>
      </c>
      <c r="D924" s="57" t="s">
        <v>346</v>
      </c>
      <c r="E924" s="57">
        <v>2705</v>
      </c>
      <c r="F924" s="57" t="s">
        <v>346</v>
      </c>
      <c r="G924" s="57">
        <v>176</v>
      </c>
      <c r="H924" s="57">
        <v>5167</v>
      </c>
      <c r="I924" s="57">
        <v>3478</v>
      </c>
      <c r="J924" s="57">
        <v>3289</v>
      </c>
      <c r="K924" s="57">
        <v>329</v>
      </c>
      <c r="L924" s="57" t="s">
        <v>346</v>
      </c>
      <c r="M924" s="57">
        <v>3030</v>
      </c>
      <c r="N924" s="57">
        <v>0</v>
      </c>
      <c r="O924" s="57">
        <v>2242</v>
      </c>
      <c r="P924" s="57" t="s">
        <v>346</v>
      </c>
      <c r="Q924" s="57" t="s">
        <v>346</v>
      </c>
      <c r="R924" s="57">
        <v>3289</v>
      </c>
      <c r="Y924" s="68">
        <f t="shared" si="115"/>
        <v>3544</v>
      </c>
      <c r="Z924" s="72">
        <f t="shared" si="112"/>
        <v>2.6800117742052268E-3</v>
      </c>
      <c r="AA924" s="71">
        <f t="shared" si="116"/>
        <v>3.6793811979076198E-3</v>
      </c>
      <c r="AB924" s="72">
        <f t="shared" si="117"/>
        <v>2.3496340299140765E-2</v>
      </c>
      <c r="AC924" s="68">
        <f t="shared" si="118"/>
        <v>150832</v>
      </c>
      <c r="AD924" s="72">
        <f t="shared" si="119"/>
        <v>0.11406081713513623</v>
      </c>
    </row>
    <row r="925" spans="1:30" x14ac:dyDescent="0.25">
      <c r="A925" s="60">
        <v>42561</v>
      </c>
      <c r="B925">
        <f t="shared" si="113"/>
        <v>2016</v>
      </c>
      <c r="C925">
        <f t="shared" si="114"/>
        <v>7</v>
      </c>
      <c r="D925" s="57" t="s">
        <v>346</v>
      </c>
      <c r="E925" s="57">
        <v>3025</v>
      </c>
      <c r="F925" s="57" t="s">
        <v>346</v>
      </c>
      <c r="G925" s="57">
        <v>205</v>
      </c>
      <c r="H925" s="57">
        <v>5495</v>
      </c>
      <c r="I925" s="57">
        <v>3938</v>
      </c>
      <c r="J925" s="57">
        <v>4531</v>
      </c>
      <c r="K925" s="57">
        <v>502</v>
      </c>
      <c r="L925" s="57" t="s">
        <v>346</v>
      </c>
      <c r="M925" s="57">
        <v>4193</v>
      </c>
      <c r="N925" s="57">
        <v>0</v>
      </c>
      <c r="O925" s="57">
        <v>3495</v>
      </c>
      <c r="P925" s="57" t="s">
        <v>346</v>
      </c>
      <c r="Q925" s="57" t="s">
        <v>346</v>
      </c>
      <c r="R925" s="57">
        <v>4531</v>
      </c>
      <c r="Y925" s="68">
        <f t="shared" si="115"/>
        <v>4364.75</v>
      </c>
      <c r="Z925" s="72">
        <f t="shared" si="112"/>
        <v>3.3006719501868691E-3</v>
      </c>
      <c r="AA925" s="71">
        <f t="shared" si="116"/>
        <v>3.6793811979076198E-3</v>
      </c>
      <c r="AB925" s="72">
        <f t="shared" si="117"/>
        <v>2.8937824864750186E-2</v>
      </c>
      <c r="AC925" s="68">
        <f t="shared" si="118"/>
        <v>150832</v>
      </c>
      <c r="AD925" s="72">
        <f t="shared" si="119"/>
        <v>0.11406081713513623</v>
      </c>
    </row>
    <row r="926" spans="1:30" x14ac:dyDescent="0.25">
      <c r="A926" s="60">
        <v>42562</v>
      </c>
      <c r="B926">
        <f t="shared" si="113"/>
        <v>2016</v>
      </c>
      <c r="C926">
        <f t="shared" si="114"/>
        <v>7</v>
      </c>
      <c r="D926" s="57" t="s">
        <v>346</v>
      </c>
      <c r="E926" s="57">
        <v>3832</v>
      </c>
      <c r="F926" s="57" t="s">
        <v>346</v>
      </c>
      <c r="G926" s="57">
        <v>242</v>
      </c>
      <c r="H926" s="57">
        <v>8601</v>
      </c>
      <c r="I926" s="57">
        <v>5880</v>
      </c>
      <c r="J926" s="57">
        <v>6988</v>
      </c>
      <c r="K926" s="57">
        <v>676</v>
      </c>
      <c r="L926" s="57" t="s">
        <v>346</v>
      </c>
      <c r="M926" s="57">
        <v>3339</v>
      </c>
      <c r="N926" s="57">
        <v>0</v>
      </c>
      <c r="O926" s="57">
        <v>4215</v>
      </c>
      <c r="P926" s="57" t="s">
        <v>346</v>
      </c>
      <c r="Q926" s="57" t="s">
        <v>346</v>
      </c>
      <c r="R926" s="57">
        <v>6988</v>
      </c>
      <c r="Y926" s="68">
        <f t="shared" si="115"/>
        <v>6421</v>
      </c>
      <c r="Z926" s="72">
        <f t="shared" si="112"/>
        <v>4.8556308132538832E-3</v>
      </c>
      <c r="AA926" s="71">
        <f t="shared" si="116"/>
        <v>3.6793811979076198E-3</v>
      </c>
      <c r="AB926" s="72">
        <f t="shared" si="117"/>
        <v>4.2570542060040309E-2</v>
      </c>
      <c r="AC926" s="68">
        <f t="shared" si="118"/>
        <v>150832</v>
      </c>
      <c r="AD926" s="72">
        <f t="shared" si="119"/>
        <v>0.11406081713513623</v>
      </c>
    </row>
    <row r="927" spans="1:30" x14ac:dyDescent="0.25">
      <c r="A927" s="60">
        <v>42563</v>
      </c>
      <c r="B927">
        <f t="shared" si="113"/>
        <v>2016</v>
      </c>
      <c r="C927">
        <f t="shared" si="114"/>
        <v>7</v>
      </c>
      <c r="D927" s="57" t="s">
        <v>346</v>
      </c>
      <c r="E927" s="57">
        <v>4104</v>
      </c>
      <c r="F927" s="57" t="s">
        <v>346</v>
      </c>
      <c r="G927" s="57">
        <v>260</v>
      </c>
      <c r="H927" s="57">
        <v>9148</v>
      </c>
      <c r="I927" s="57">
        <v>6392</v>
      </c>
      <c r="J927" s="57">
        <v>7485</v>
      </c>
      <c r="K927" s="57">
        <v>695</v>
      </c>
      <c r="L927" s="57" t="s">
        <v>346</v>
      </c>
      <c r="M927" s="57">
        <v>3522</v>
      </c>
      <c r="N927" s="57">
        <v>0</v>
      </c>
      <c r="O927" s="57">
        <v>5152</v>
      </c>
      <c r="P927" s="57" t="s">
        <v>346</v>
      </c>
      <c r="Q927" s="57" t="s">
        <v>346</v>
      </c>
      <c r="R927" s="57">
        <v>7485</v>
      </c>
      <c r="Y927" s="68">
        <f t="shared" si="115"/>
        <v>7044.25</v>
      </c>
      <c r="Z927" s="72">
        <f t="shared" si="112"/>
        <v>5.3269393172813689E-3</v>
      </c>
      <c r="AA927" s="71">
        <f t="shared" si="116"/>
        <v>3.6793811979076198E-3</v>
      </c>
      <c r="AB927" s="72">
        <f t="shared" si="117"/>
        <v>4.6702622785615787E-2</v>
      </c>
      <c r="AC927" s="68">
        <f t="shared" si="118"/>
        <v>150832</v>
      </c>
      <c r="AD927" s="72">
        <f t="shared" si="119"/>
        <v>0.11406081713513623</v>
      </c>
    </row>
    <row r="928" spans="1:30" x14ac:dyDescent="0.25">
      <c r="A928" s="60">
        <v>42564</v>
      </c>
      <c r="B928">
        <f t="shared" si="113"/>
        <v>2016</v>
      </c>
      <c r="C928">
        <f t="shared" si="114"/>
        <v>7</v>
      </c>
      <c r="D928" s="57" t="s">
        <v>346</v>
      </c>
      <c r="E928" s="57">
        <v>3867</v>
      </c>
      <c r="F928" s="57" t="s">
        <v>346</v>
      </c>
      <c r="G928" s="57">
        <v>211</v>
      </c>
      <c r="H928" s="57">
        <v>8564</v>
      </c>
      <c r="I928" s="57">
        <v>6204</v>
      </c>
      <c r="J928" s="57">
        <v>6715</v>
      </c>
      <c r="K928" s="57">
        <v>678</v>
      </c>
      <c r="L928" s="57" t="s">
        <v>346</v>
      </c>
      <c r="M928" s="57">
        <v>3403</v>
      </c>
      <c r="N928" s="57">
        <v>0</v>
      </c>
      <c r="O928" s="57">
        <v>5883</v>
      </c>
      <c r="P928" s="57" t="s">
        <v>346</v>
      </c>
      <c r="Q928" s="57" t="s">
        <v>346</v>
      </c>
      <c r="R928" s="57">
        <v>6715</v>
      </c>
      <c r="Y928" s="68">
        <f t="shared" si="115"/>
        <v>6841.5</v>
      </c>
      <c r="Z928" s="72">
        <f t="shared" si="112"/>
        <v>5.1736175375917213E-3</v>
      </c>
      <c r="AA928" s="71">
        <f t="shared" si="116"/>
        <v>3.6793811979076198E-3</v>
      </c>
      <c r="AB928" s="72">
        <f t="shared" si="117"/>
        <v>4.5358412008061948E-2</v>
      </c>
      <c r="AC928" s="68">
        <f t="shared" si="118"/>
        <v>150832</v>
      </c>
      <c r="AD928" s="72">
        <f t="shared" si="119"/>
        <v>0.11406081713513623</v>
      </c>
    </row>
    <row r="929" spans="1:30" x14ac:dyDescent="0.25">
      <c r="A929" s="60">
        <v>42565</v>
      </c>
      <c r="B929">
        <f t="shared" si="113"/>
        <v>2016</v>
      </c>
      <c r="C929">
        <f t="shared" si="114"/>
        <v>7</v>
      </c>
      <c r="D929" s="57" t="s">
        <v>346</v>
      </c>
      <c r="E929" s="57">
        <v>3486</v>
      </c>
      <c r="F929" s="57" t="s">
        <v>346</v>
      </c>
      <c r="G929" s="57">
        <v>198</v>
      </c>
      <c r="H929" s="57">
        <v>7010</v>
      </c>
      <c r="I929" s="57">
        <v>5084</v>
      </c>
      <c r="J929" s="57">
        <v>5443</v>
      </c>
      <c r="K929" s="57">
        <v>606</v>
      </c>
      <c r="L929" s="57" t="s">
        <v>346</v>
      </c>
      <c r="M929" s="57">
        <v>2857</v>
      </c>
      <c r="N929" s="57">
        <v>0</v>
      </c>
      <c r="O929" s="57">
        <v>8265</v>
      </c>
      <c r="P929" s="57" t="s">
        <v>346</v>
      </c>
      <c r="Q929" s="57" t="s">
        <v>346</v>
      </c>
      <c r="R929" s="57">
        <v>5443</v>
      </c>
      <c r="Y929" s="68">
        <f t="shared" si="115"/>
        <v>6450.5</v>
      </c>
      <c r="Z929" s="72">
        <f t="shared" si="112"/>
        <v>4.8779390376723526E-3</v>
      </c>
      <c r="AA929" s="71">
        <f t="shared" si="116"/>
        <v>3.6793811979076198E-3</v>
      </c>
      <c r="AB929" s="72">
        <f t="shared" si="117"/>
        <v>4.2766123899437784E-2</v>
      </c>
      <c r="AC929" s="68">
        <f t="shared" si="118"/>
        <v>150832</v>
      </c>
      <c r="AD929" s="72">
        <f t="shared" si="119"/>
        <v>0.11406081713513623</v>
      </c>
    </row>
    <row r="930" spans="1:30" x14ac:dyDescent="0.25">
      <c r="A930" s="60">
        <v>42566</v>
      </c>
      <c r="B930">
        <f t="shared" si="113"/>
        <v>2016</v>
      </c>
      <c r="C930">
        <f t="shared" si="114"/>
        <v>7</v>
      </c>
      <c r="D930" s="57" t="s">
        <v>346</v>
      </c>
      <c r="E930" s="57">
        <v>3729</v>
      </c>
      <c r="F930" s="57" t="s">
        <v>346</v>
      </c>
      <c r="G930" s="57">
        <v>208</v>
      </c>
      <c r="H930" s="57">
        <v>6844</v>
      </c>
      <c r="I930" s="57">
        <v>5347</v>
      </c>
      <c r="J930" s="57">
        <v>5028</v>
      </c>
      <c r="K930" s="57">
        <v>678</v>
      </c>
      <c r="L930" s="57" t="s">
        <v>346</v>
      </c>
      <c r="M930" s="57">
        <v>2799</v>
      </c>
      <c r="N930" s="57">
        <v>0</v>
      </c>
      <c r="O930" s="57">
        <v>6834</v>
      </c>
      <c r="P930" s="57" t="s">
        <v>346</v>
      </c>
      <c r="Q930" s="57" t="s">
        <v>346</v>
      </c>
      <c r="R930" s="57">
        <v>5028</v>
      </c>
      <c r="Y930" s="68">
        <f t="shared" si="115"/>
        <v>6013.25</v>
      </c>
      <c r="Z930" s="72">
        <f t="shared" si="112"/>
        <v>4.5472857791308075E-3</v>
      </c>
      <c r="AA930" s="71">
        <f t="shared" si="116"/>
        <v>3.6793811979076198E-3</v>
      </c>
      <c r="AB930" s="72">
        <f t="shared" si="117"/>
        <v>3.9867203245995547E-2</v>
      </c>
      <c r="AC930" s="68">
        <f t="shared" si="118"/>
        <v>150832</v>
      </c>
      <c r="AD930" s="72">
        <f t="shared" si="119"/>
        <v>0.11406081713513623</v>
      </c>
    </row>
    <row r="931" spans="1:30" x14ac:dyDescent="0.25">
      <c r="A931" s="60">
        <v>42567</v>
      </c>
      <c r="B931">
        <f t="shared" si="113"/>
        <v>2016</v>
      </c>
      <c r="C931">
        <f t="shared" si="114"/>
        <v>7</v>
      </c>
      <c r="D931" s="57" t="s">
        <v>346</v>
      </c>
      <c r="E931" s="57">
        <v>2663</v>
      </c>
      <c r="F931" s="57" t="s">
        <v>346</v>
      </c>
      <c r="G931" s="57">
        <v>212</v>
      </c>
      <c r="H931" s="57">
        <v>4878</v>
      </c>
      <c r="I931" s="57">
        <v>4010</v>
      </c>
      <c r="J931" s="57">
        <v>3451</v>
      </c>
      <c r="K931" s="57">
        <v>485</v>
      </c>
      <c r="L931" s="57" t="s">
        <v>346</v>
      </c>
      <c r="M931" s="57">
        <v>3204</v>
      </c>
      <c r="N931" s="57">
        <v>0</v>
      </c>
      <c r="O931" s="57">
        <v>5292</v>
      </c>
      <c r="P931" s="57" t="s">
        <v>346</v>
      </c>
      <c r="Q931" s="57" t="s">
        <v>346</v>
      </c>
      <c r="R931" s="57">
        <v>3451</v>
      </c>
      <c r="Y931" s="68">
        <f t="shared" si="115"/>
        <v>4407.75</v>
      </c>
      <c r="Z931" s="72">
        <f t="shared" si="112"/>
        <v>3.3331890230680274E-3</v>
      </c>
      <c r="AA931" s="71">
        <f t="shared" si="116"/>
        <v>3.6793811979076198E-3</v>
      </c>
      <c r="AB931" s="72">
        <f t="shared" si="117"/>
        <v>2.9222910257770233E-2</v>
      </c>
      <c r="AC931" s="68">
        <f t="shared" si="118"/>
        <v>150832</v>
      </c>
      <c r="AD931" s="72">
        <f t="shared" si="119"/>
        <v>0.11406081713513623</v>
      </c>
    </row>
    <row r="932" spans="1:30" x14ac:dyDescent="0.25">
      <c r="A932" s="60">
        <v>42568</v>
      </c>
      <c r="B932">
        <f t="shared" si="113"/>
        <v>2016</v>
      </c>
      <c r="C932">
        <f t="shared" si="114"/>
        <v>7</v>
      </c>
      <c r="D932" s="57" t="s">
        <v>346</v>
      </c>
      <c r="E932" s="57">
        <v>3020</v>
      </c>
      <c r="F932" s="57" t="s">
        <v>346</v>
      </c>
      <c r="G932" s="57">
        <v>292</v>
      </c>
      <c r="H932" s="57">
        <v>4993</v>
      </c>
      <c r="I932" s="57">
        <v>4067</v>
      </c>
      <c r="J932" s="57">
        <v>4168</v>
      </c>
      <c r="K932" s="57">
        <v>585</v>
      </c>
      <c r="L932" s="57" t="s">
        <v>346</v>
      </c>
      <c r="M932" s="57">
        <v>3513</v>
      </c>
      <c r="N932" s="57">
        <v>0</v>
      </c>
      <c r="O932" s="57">
        <v>4597</v>
      </c>
      <c r="P932" s="57" t="s">
        <v>346</v>
      </c>
      <c r="Q932" s="57" t="s">
        <v>346</v>
      </c>
      <c r="R932" s="57">
        <v>4168</v>
      </c>
      <c r="Y932" s="68">
        <f t="shared" si="115"/>
        <v>4456.25</v>
      </c>
      <c r="Z932" s="72">
        <f t="shared" si="112"/>
        <v>3.3698652564339848E-3</v>
      </c>
      <c r="AA932" s="71">
        <f t="shared" si="116"/>
        <v>3.6793811979076198E-3</v>
      </c>
      <c r="AB932" s="72">
        <f t="shared" si="117"/>
        <v>2.9544460061525404E-2</v>
      </c>
      <c r="AC932" s="68">
        <f t="shared" si="118"/>
        <v>150832</v>
      </c>
      <c r="AD932" s="72">
        <f t="shared" si="119"/>
        <v>0.11406081713513623</v>
      </c>
    </row>
    <row r="933" spans="1:30" x14ac:dyDescent="0.25">
      <c r="A933" s="60">
        <v>42569</v>
      </c>
      <c r="B933">
        <f t="shared" si="113"/>
        <v>2016</v>
      </c>
      <c r="C933">
        <f t="shared" si="114"/>
        <v>7</v>
      </c>
      <c r="D933" s="57" t="s">
        <v>346</v>
      </c>
      <c r="E933" s="57">
        <v>3244</v>
      </c>
      <c r="F933" s="57" t="s">
        <v>346</v>
      </c>
      <c r="G933" s="57">
        <v>185</v>
      </c>
      <c r="H933" s="57">
        <v>6580</v>
      </c>
      <c r="I933" s="57">
        <v>4895</v>
      </c>
      <c r="J933" s="57">
        <v>4904</v>
      </c>
      <c r="K933" s="57">
        <v>569</v>
      </c>
      <c r="L933" s="57" t="s">
        <v>346</v>
      </c>
      <c r="M933" s="57">
        <v>2413</v>
      </c>
      <c r="N933" s="57">
        <v>0</v>
      </c>
      <c r="O933" s="57">
        <v>5466</v>
      </c>
      <c r="P933" s="57" t="s">
        <v>346</v>
      </c>
      <c r="Q933" s="57" t="s">
        <v>346</v>
      </c>
      <c r="R933" s="57">
        <v>4904</v>
      </c>
      <c r="Y933" s="68">
        <f t="shared" si="115"/>
        <v>5461.25</v>
      </c>
      <c r="Z933" s="72">
        <f t="shared" si="112"/>
        <v>4.1298573086564041E-3</v>
      </c>
      <c r="AA933" s="71">
        <f t="shared" si="116"/>
        <v>3.6793811979076198E-3</v>
      </c>
      <c r="AB933" s="72">
        <f t="shared" si="117"/>
        <v>3.6207502386761431E-2</v>
      </c>
      <c r="AC933" s="68">
        <f t="shared" si="118"/>
        <v>150832</v>
      </c>
      <c r="AD933" s="72">
        <f t="shared" si="119"/>
        <v>0.11406081713513623</v>
      </c>
    </row>
    <row r="934" spans="1:30" x14ac:dyDescent="0.25">
      <c r="A934" s="60">
        <v>42570</v>
      </c>
      <c r="B934">
        <f t="shared" si="113"/>
        <v>2016</v>
      </c>
      <c r="C934">
        <f t="shared" si="114"/>
        <v>7</v>
      </c>
      <c r="D934" s="57" t="s">
        <v>346</v>
      </c>
      <c r="E934" s="57">
        <v>3831</v>
      </c>
      <c r="F934" s="57" t="s">
        <v>346</v>
      </c>
      <c r="G934" s="57">
        <v>220</v>
      </c>
      <c r="H934" s="57">
        <v>8548</v>
      </c>
      <c r="I934" s="57">
        <v>6217</v>
      </c>
      <c r="J934" s="57">
        <v>6745</v>
      </c>
      <c r="K934" s="57">
        <v>651</v>
      </c>
      <c r="L934" s="57" t="s">
        <v>346</v>
      </c>
      <c r="M934" s="57">
        <v>3394</v>
      </c>
      <c r="N934" s="57">
        <v>0</v>
      </c>
      <c r="O934" s="57">
        <v>4124</v>
      </c>
      <c r="P934" s="57" t="s">
        <v>346</v>
      </c>
      <c r="Q934" s="57" t="s">
        <v>346</v>
      </c>
      <c r="R934" s="57">
        <v>6745</v>
      </c>
      <c r="Y934" s="68">
        <f t="shared" si="115"/>
        <v>6408.5</v>
      </c>
      <c r="Z934" s="72">
        <f t="shared" si="112"/>
        <v>4.8461781757884303E-3</v>
      </c>
      <c r="AA934" s="71">
        <f t="shared" si="116"/>
        <v>3.6793811979076198E-3</v>
      </c>
      <c r="AB934" s="72">
        <f t="shared" si="117"/>
        <v>4.2487668399278665E-2</v>
      </c>
      <c r="AC934" s="68">
        <f t="shared" si="118"/>
        <v>150832</v>
      </c>
      <c r="AD934" s="72">
        <f t="shared" si="119"/>
        <v>0.11406081713513623</v>
      </c>
    </row>
    <row r="935" spans="1:30" x14ac:dyDescent="0.25">
      <c r="A935" s="60">
        <v>42571</v>
      </c>
      <c r="B935">
        <f t="shared" si="113"/>
        <v>2016</v>
      </c>
      <c r="C935">
        <f t="shared" si="114"/>
        <v>7</v>
      </c>
      <c r="D935" s="57" t="s">
        <v>346</v>
      </c>
      <c r="E935" s="57">
        <v>3985</v>
      </c>
      <c r="F935" s="57" t="s">
        <v>346</v>
      </c>
      <c r="G935" s="57">
        <v>251</v>
      </c>
      <c r="H935" s="57">
        <v>8751</v>
      </c>
      <c r="I935" s="57">
        <v>6382</v>
      </c>
      <c r="J935" s="57">
        <v>7064</v>
      </c>
      <c r="K935" s="57">
        <v>742</v>
      </c>
      <c r="L935" s="57" t="s">
        <v>346</v>
      </c>
      <c r="M935" s="57">
        <v>3727</v>
      </c>
      <c r="N935" s="57">
        <v>0</v>
      </c>
      <c r="O935" s="57">
        <v>4139</v>
      </c>
      <c r="P935" s="57" t="s">
        <v>346</v>
      </c>
      <c r="Q935" s="57" t="s">
        <v>346</v>
      </c>
      <c r="R935" s="57">
        <v>7064</v>
      </c>
      <c r="Y935" s="68">
        <f t="shared" si="115"/>
        <v>6584</v>
      </c>
      <c r="Z935" s="72">
        <f t="shared" si="112"/>
        <v>4.9788932058033898E-3</v>
      </c>
      <c r="AA935" s="71">
        <f t="shared" si="116"/>
        <v>3.6793811979076198E-3</v>
      </c>
      <c r="AB935" s="72">
        <f t="shared" si="117"/>
        <v>4.3651214596372126E-2</v>
      </c>
      <c r="AC935" s="68">
        <f t="shared" si="118"/>
        <v>150832</v>
      </c>
      <c r="AD935" s="72">
        <f t="shared" si="119"/>
        <v>0.11406081713513623</v>
      </c>
    </row>
    <row r="936" spans="1:30" x14ac:dyDescent="0.25">
      <c r="A936" s="60">
        <v>42572</v>
      </c>
      <c r="B936">
        <f t="shared" si="113"/>
        <v>2016</v>
      </c>
      <c r="C936">
        <f t="shared" si="114"/>
        <v>7</v>
      </c>
      <c r="D936" s="57" t="s">
        <v>346</v>
      </c>
      <c r="E936" s="57">
        <v>3694</v>
      </c>
      <c r="F936" s="57" t="s">
        <v>346</v>
      </c>
      <c r="G936" s="57">
        <v>223</v>
      </c>
      <c r="H936" s="57">
        <v>8284</v>
      </c>
      <c r="I936" s="57">
        <v>6056</v>
      </c>
      <c r="J936" s="57">
        <v>6664</v>
      </c>
      <c r="K936" s="57">
        <v>754</v>
      </c>
      <c r="L936" s="57" t="s">
        <v>346</v>
      </c>
      <c r="M936" s="57">
        <v>3252</v>
      </c>
      <c r="N936" s="57">
        <v>0</v>
      </c>
      <c r="O936" s="57">
        <v>4058</v>
      </c>
      <c r="P936" s="57" t="s">
        <v>346</v>
      </c>
      <c r="Q936" s="57" t="s">
        <v>346</v>
      </c>
      <c r="R936" s="57">
        <v>6664</v>
      </c>
      <c r="Y936" s="68">
        <f t="shared" si="115"/>
        <v>6265.5</v>
      </c>
      <c r="Z936" s="72">
        <f t="shared" si="112"/>
        <v>4.7380400031836484E-3</v>
      </c>
      <c r="AA936" s="71">
        <f t="shared" si="116"/>
        <v>3.6793811979076198E-3</v>
      </c>
      <c r="AB936" s="72">
        <f t="shared" si="117"/>
        <v>4.1539593720165482E-2</v>
      </c>
      <c r="AC936" s="68">
        <f t="shared" si="118"/>
        <v>150832</v>
      </c>
      <c r="AD936" s="72">
        <f t="shared" si="119"/>
        <v>0.11406081713513623</v>
      </c>
    </row>
    <row r="937" spans="1:30" x14ac:dyDescent="0.25">
      <c r="A937" s="60">
        <v>42573</v>
      </c>
      <c r="B937">
        <f t="shared" si="113"/>
        <v>2016</v>
      </c>
      <c r="C937">
        <f t="shared" si="114"/>
        <v>7</v>
      </c>
      <c r="D937" s="57" t="s">
        <v>346</v>
      </c>
      <c r="E937" s="57">
        <v>3474</v>
      </c>
      <c r="F937" s="57" t="s">
        <v>346</v>
      </c>
      <c r="G937" s="57">
        <v>199</v>
      </c>
      <c r="H937" s="57">
        <v>6865</v>
      </c>
      <c r="I937" s="57">
        <v>5115</v>
      </c>
      <c r="J937" s="57">
        <v>4979</v>
      </c>
      <c r="K937" s="57">
        <v>681</v>
      </c>
      <c r="L937" s="57" t="s">
        <v>346</v>
      </c>
      <c r="M937" s="57">
        <v>2735</v>
      </c>
      <c r="N937" s="57">
        <v>0</v>
      </c>
      <c r="O937" s="57">
        <v>3217</v>
      </c>
      <c r="P937" s="57" t="s">
        <v>346</v>
      </c>
      <c r="Q937" s="57" t="s">
        <v>346</v>
      </c>
      <c r="R937" s="57">
        <v>4979</v>
      </c>
      <c r="Y937" s="68">
        <f t="shared" si="115"/>
        <v>5044</v>
      </c>
      <c r="Z937" s="72">
        <f t="shared" si="112"/>
        <v>3.8143282700595837E-3</v>
      </c>
      <c r="AA937" s="71">
        <f t="shared" si="116"/>
        <v>3.6793811979076198E-3</v>
      </c>
      <c r="AB937" s="72">
        <f t="shared" si="117"/>
        <v>3.3441179590537815E-2</v>
      </c>
      <c r="AC937" s="68">
        <f t="shared" si="118"/>
        <v>150832</v>
      </c>
      <c r="AD937" s="72">
        <f t="shared" si="119"/>
        <v>0.11406081713513623</v>
      </c>
    </row>
    <row r="938" spans="1:30" x14ac:dyDescent="0.25">
      <c r="A938" s="60">
        <v>42574</v>
      </c>
      <c r="B938">
        <f t="shared" si="113"/>
        <v>2016</v>
      </c>
      <c r="C938">
        <f t="shared" si="114"/>
        <v>7</v>
      </c>
      <c r="D938" s="57" t="s">
        <v>346</v>
      </c>
      <c r="E938" s="57">
        <v>2605</v>
      </c>
      <c r="F938" s="57" t="s">
        <v>346</v>
      </c>
      <c r="G938" s="57">
        <v>194</v>
      </c>
      <c r="H938" s="57">
        <v>4764</v>
      </c>
      <c r="I938" s="57">
        <v>3881</v>
      </c>
      <c r="J938" s="57">
        <v>3121</v>
      </c>
      <c r="K938" s="57">
        <v>544</v>
      </c>
      <c r="L938" s="57" t="s">
        <v>346</v>
      </c>
      <c r="M938" s="57">
        <v>3593</v>
      </c>
      <c r="N938" s="57">
        <v>0</v>
      </c>
      <c r="O938" s="57">
        <v>2576</v>
      </c>
      <c r="P938" s="57" t="s">
        <v>346</v>
      </c>
      <c r="Q938" s="57" t="s">
        <v>346</v>
      </c>
      <c r="R938" s="57">
        <v>3121</v>
      </c>
      <c r="Y938" s="68">
        <f t="shared" si="115"/>
        <v>3585.5</v>
      </c>
      <c r="Z938" s="72">
        <f t="shared" si="112"/>
        <v>2.7113945305905309E-3</v>
      </c>
      <c r="AA938" s="71">
        <f t="shared" si="116"/>
        <v>3.6793811979076198E-3</v>
      </c>
      <c r="AB938" s="72">
        <f t="shared" si="117"/>
        <v>2.3771480852869419E-2</v>
      </c>
      <c r="AC938" s="68">
        <f t="shared" si="118"/>
        <v>150832</v>
      </c>
      <c r="AD938" s="72">
        <f t="shared" si="119"/>
        <v>0.11406081713513623</v>
      </c>
    </row>
    <row r="939" spans="1:30" x14ac:dyDescent="0.25">
      <c r="A939" s="60">
        <v>42575</v>
      </c>
      <c r="B939">
        <f t="shared" si="113"/>
        <v>2016</v>
      </c>
      <c r="C939">
        <f t="shared" si="114"/>
        <v>7</v>
      </c>
      <c r="D939" s="57" t="s">
        <v>346</v>
      </c>
      <c r="E939" s="57">
        <v>2928</v>
      </c>
      <c r="F939" s="57" t="s">
        <v>346</v>
      </c>
      <c r="G939" s="57">
        <v>193</v>
      </c>
      <c r="H939" s="57">
        <v>4517</v>
      </c>
      <c r="I939" s="57">
        <v>3495</v>
      </c>
      <c r="J939" s="57">
        <v>3422</v>
      </c>
      <c r="K939" s="57">
        <v>531</v>
      </c>
      <c r="L939" s="57" t="s">
        <v>346</v>
      </c>
      <c r="M939" s="57">
        <v>3072</v>
      </c>
      <c r="N939" s="57">
        <v>0</v>
      </c>
      <c r="O939" s="57">
        <v>2950</v>
      </c>
      <c r="P939" s="57" t="s">
        <v>346</v>
      </c>
      <c r="Q939" s="57" t="s">
        <v>346</v>
      </c>
      <c r="R939" s="57">
        <v>3422</v>
      </c>
      <c r="Y939" s="68">
        <f t="shared" si="115"/>
        <v>3596</v>
      </c>
      <c r="Z939" s="72">
        <f t="shared" si="112"/>
        <v>2.7193347460615115E-3</v>
      </c>
      <c r="AA939" s="71">
        <f t="shared" si="116"/>
        <v>3.6793811979076198E-3</v>
      </c>
      <c r="AB939" s="72">
        <f t="shared" si="117"/>
        <v>2.3841094727909198E-2</v>
      </c>
      <c r="AC939" s="68">
        <f t="shared" si="118"/>
        <v>150832</v>
      </c>
      <c r="AD939" s="72">
        <f t="shared" si="119"/>
        <v>0.11406081713513623</v>
      </c>
    </row>
    <row r="940" spans="1:30" x14ac:dyDescent="0.25">
      <c r="A940" s="60">
        <v>42576</v>
      </c>
      <c r="B940">
        <f t="shared" si="113"/>
        <v>2016</v>
      </c>
      <c r="C940">
        <f t="shared" si="114"/>
        <v>7</v>
      </c>
      <c r="D940" s="57" t="s">
        <v>346</v>
      </c>
      <c r="E940" s="57">
        <v>2688</v>
      </c>
      <c r="F940" s="57" t="s">
        <v>346</v>
      </c>
      <c r="G940" s="57">
        <v>163</v>
      </c>
      <c r="H940" s="57">
        <v>4975</v>
      </c>
      <c r="I940" s="57">
        <v>3971</v>
      </c>
      <c r="J940" s="57">
        <v>3544</v>
      </c>
      <c r="K940" s="57">
        <v>492</v>
      </c>
      <c r="L940" s="57" t="s">
        <v>346</v>
      </c>
      <c r="M940" s="57">
        <v>1865</v>
      </c>
      <c r="N940" s="57">
        <v>0</v>
      </c>
      <c r="O940" s="57">
        <v>2673</v>
      </c>
      <c r="P940" s="57" t="s">
        <v>346</v>
      </c>
      <c r="Q940" s="57" t="s">
        <v>346</v>
      </c>
      <c r="R940" s="57">
        <v>3544</v>
      </c>
      <c r="Y940" s="68">
        <f t="shared" si="115"/>
        <v>3790.75</v>
      </c>
      <c r="Z940" s="72">
        <f t="shared" si="112"/>
        <v>2.8666068377732686E-3</v>
      </c>
      <c r="AA940" s="71">
        <f t="shared" si="116"/>
        <v>3.6793811979076198E-3</v>
      </c>
      <c r="AB940" s="72">
        <f t="shared" si="117"/>
        <v>2.5132266362575581E-2</v>
      </c>
      <c r="AC940" s="68">
        <f t="shared" si="118"/>
        <v>150832</v>
      </c>
      <c r="AD940" s="72">
        <f t="shared" si="119"/>
        <v>0.11406081713513623</v>
      </c>
    </row>
    <row r="941" spans="1:30" x14ac:dyDescent="0.25">
      <c r="A941" s="60">
        <v>42577</v>
      </c>
      <c r="B941">
        <f t="shared" si="113"/>
        <v>2016</v>
      </c>
      <c r="C941">
        <f t="shared" si="114"/>
        <v>7</v>
      </c>
      <c r="D941" s="57" t="s">
        <v>346</v>
      </c>
      <c r="E941" s="57">
        <v>3716</v>
      </c>
      <c r="F941" s="57" t="s">
        <v>346</v>
      </c>
      <c r="G941" s="57">
        <v>212</v>
      </c>
      <c r="H941" s="57">
        <v>7520</v>
      </c>
      <c r="I941" s="57">
        <v>5606</v>
      </c>
      <c r="J941" s="57">
        <v>5975</v>
      </c>
      <c r="K941" s="57">
        <v>629</v>
      </c>
      <c r="L941" s="57" t="s">
        <v>346</v>
      </c>
      <c r="M941" s="57">
        <v>2851</v>
      </c>
      <c r="N941" s="57">
        <v>0</v>
      </c>
      <c r="O941" s="57">
        <v>3667</v>
      </c>
      <c r="P941" s="57" t="s">
        <v>346</v>
      </c>
      <c r="Q941" s="57" t="s">
        <v>346</v>
      </c>
      <c r="R941" s="57">
        <v>5975</v>
      </c>
      <c r="Y941" s="68">
        <f t="shared" si="115"/>
        <v>5692</v>
      </c>
      <c r="Z941" s="72">
        <f t="shared" si="112"/>
        <v>4.3043529962686657E-3</v>
      </c>
      <c r="AA941" s="71">
        <f t="shared" si="116"/>
        <v>3.6793811979076198E-3</v>
      </c>
      <c r="AB941" s="72">
        <f t="shared" si="117"/>
        <v>3.773735016442134E-2</v>
      </c>
      <c r="AC941" s="68">
        <f t="shared" si="118"/>
        <v>150832</v>
      </c>
      <c r="AD941" s="72">
        <f t="shared" si="119"/>
        <v>0.11406081713513623</v>
      </c>
    </row>
    <row r="942" spans="1:30" x14ac:dyDescent="0.25">
      <c r="A942" s="60">
        <v>42578</v>
      </c>
      <c r="B942">
        <f t="shared" si="113"/>
        <v>2016</v>
      </c>
      <c r="C942">
        <f t="shared" si="114"/>
        <v>7</v>
      </c>
      <c r="D942" s="57" t="s">
        <v>346</v>
      </c>
      <c r="E942" s="57">
        <v>3698</v>
      </c>
      <c r="F942" s="57" t="s">
        <v>346</v>
      </c>
      <c r="G942" s="57">
        <v>219</v>
      </c>
      <c r="H942" s="57">
        <v>8015</v>
      </c>
      <c r="I942" s="57">
        <v>5878</v>
      </c>
      <c r="J942" s="57">
        <v>6391</v>
      </c>
      <c r="K942" s="57">
        <v>684</v>
      </c>
      <c r="L942" s="57" t="s">
        <v>346</v>
      </c>
      <c r="M942" s="57">
        <v>3263</v>
      </c>
      <c r="N942" s="57">
        <v>0</v>
      </c>
      <c r="O942" s="57">
        <v>3723</v>
      </c>
      <c r="P942" s="57" t="s">
        <v>346</v>
      </c>
      <c r="Q942" s="57" t="s">
        <v>346</v>
      </c>
      <c r="R942" s="57">
        <v>6391</v>
      </c>
      <c r="Y942" s="68">
        <f t="shared" si="115"/>
        <v>6001.75</v>
      </c>
      <c r="Z942" s="72">
        <f t="shared" si="112"/>
        <v>4.538589352662591E-3</v>
      </c>
      <c r="AA942" s="71">
        <f t="shared" si="116"/>
        <v>3.6793811979076198E-3</v>
      </c>
      <c r="AB942" s="72">
        <f t="shared" si="117"/>
        <v>3.9790959478094835E-2</v>
      </c>
      <c r="AC942" s="68">
        <f t="shared" si="118"/>
        <v>150832</v>
      </c>
      <c r="AD942" s="72">
        <f t="shared" si="119"/>
        <v>0.11406081713513623</v>
      </c>
    </row>
    <row r="943" spans="1:30" x14ac:dyDescent="0.25">
      <c r="A943" s="60">
        <v>42579</v>
      </c>
      <c r="B943">
        <f t="shared" si="113"/>
        <v>2016</v>
      </c>
      <c r="C943">
        <f t="shared" si="114"/>
        <v>7</v>
      </c>
      <c r="D943" s="57" t="s">
        <v>346</v>
      </c>
      <c r="E943" s="57">
        <v>3614</v>
      </c>
      <c r="F943" s="57" t="s">
        <v>346</v>
      </c>
      <c r="G943" s="57">
        <v>196</v>
      </c>
      <c r="H943" s="57">
        <v>7271</v>
      </c>
      <c r="I943" s="57">
        <v>5404</v>
      </c>
      <c r="J943" s="57">
        <v>5621</v>
      </c>
      <c r="K943" s="57">
        <v>691</v>
      </c>
      <c r="L943" s="57" t="s">
        <v>346</v>
      </c>
      <c r="M943" s="57">
        <v>2814</v>
      </c>
      <c r="N943" s="57">
        <v>0</v>
      </c>
      <c r="O943" s="57">
        <v>3496</v>
      </c>
      <c r="P943" s="57" t="s">
        <v>346</v>
      </c>
      <c r="Q943" s="57" t="s">
        <v>346</v>
      </c>
      <c r="R943" s="57">
        <v>5621</v>
      </c>
      <c r="Y943" s="68">
        <f t="shared" si="115"/>
        <v>5448</v>
      </c>
      <c r="Z943" s="72">
        <f t="shared" si="112"/>
        <v>4.1198375129430235E-3</v>
      </c>
      <c r="AA943" s="71">
        <f t="shared" si="116"/>
        <v>3.6793811979076198E-3</v>
      </c>
      <c r="AB943" s="72">
        <f t="shared" si="117"/>
        <v>3.6119656306354088E-2</v>
      </c>
      <c r="AC943" s="68">
        <f t="shared" si="118"/>
        <v>150832</v>
      </c>
      <c r="AD943" s="72">
        <f t="shared" si="119"/>
        <v>0.11406081713513623</v>
      </c>
    </row>
    <row r="944" spans="1:30" x14ac:dyDescent="0.25">
      <c r="A944" s="60">
        <v>42580</v>
      </c>
      <c r="B944">
        <f t="shared" si="113"/>
        <v>2016</v>
      </c>
      <c r="C944">
        <f t="shared" si="114"/>
        <v>7</v>
      </c>
      <c r="D944" s="57" t="s">
        <v>346</v>
      </c>
      <c r="E944" s="57">
        <v>2685</v>
      </c>
      <c r="F944" s="57" t="s">
        <v>346</v>
      </c>
      <c r="G944" s="57">
        <v>160</v>
      </c>
      <c r="H944" s="57">
        <v>4685</v>
      </c>
      <c r="I944" s="57">
        <v>3413</v>
      </c>
      <c r="J944" s="57">
        <v>3016</v>
      </c>
      <c r="K944" s="57">
        <v>451</v>
      </c>
      <c r="L944" s="57" t="s">
        <v>346</v>
      </c>
      <c r="M944" s="57">
        <v>2014</v>
      </c>
      <c r="N944" s="57">
        <v>0</v>
      </c>
      <c r="O944" s="57">
        <v>1917</v>
      </c>
      <c r="P944" s="57" t="s">
        <v>346</v>
      </c>
      <c r="Q944" s="57" t="s">
        <v>346</v>
      </c>
      <c r="R944" s="57">
        <v>3016</v>
      </c>
      <c r="Y944" s="68">
        <f t="shared" si="115"/>
        <v>3257.75</v>
      </c>
      <c r="Z944" s="72">
        <f t="shared" si="112"/>
        <v>2.463546376246354E-3</v>
      </c>
      <c r="AA944" s="71">
        <f t="shared" si="116"/>
        <v>3.6793811979076198E-3</v>
      </c>
      <c r="AB944" s="72">
        <f t="shared" si="117"/>
        <v>2.159853346769916E-2</v>
      </c>
      <c r="AC944" s="68">
        <f t="shared" si="118"/>
        <v>150832</v>
      </c>
      <c r="AD944" s="72">
        <f t="shared" si="119"/>
        <v>0.11406081713513623</v>
      </c>
    </row>
    <row r="945" spans="1:30" x14ac:dyDescent="0.25">
      <c r="A945" s="60">
        <v>42581</v>
      </c>
      <c r="B945">
        <f t="shared" si="113"/>
        <v>2016</v>
      </c>
      <c r="C945">
        <f t="shared" si="114"/>
        <v>7</v>
      </c>
      <c r="D945" s="57" t="s">
        <v>346</v>
      </c>
      <c r="E945" s="57">
        <v>2279</v>
      </c>
      <c r="F945" s="57" t="s">
        <v>346</v>
      </c>
      <c r="G945" s="57">
        <v>186</v>
      </c>
      <c r="H945" s="57">
        <v>4062</v>
      </c>
      <c r="I945" s="57">
        <v>3529</v>
      </c>
      <c r="J945" s="57">
        <v>2830</v>
      </c>
      <c r="K945" s="57">
        <v>433</v>
      </c>
      <c r="L945" s="57" t="s">
        <v>346</v>
      </c>
      <c r="M945" s="57">
        <v>2334</v>
      </c>
      <c r="N945" s="57">
        <v>0</v>
      </c>
      <c r="O945" s="57">
        <v>2110</v>
      </c>
      <c r="P945" s="57" t="s">
        <v>346</v>
      </c>
      <c r="Q945" s="57" t="s">
        <v>346</v>
      </c>
      <c r="R945" s="57">
        <v>2830</v>
      </c>
      <c r="Y945" s="68">
        <f t="shared" si="115"/>
        <v>3132.75</v>
      </c>
      <c r="Z945" s="72">
        <f t="shared" si="112"/>
        <v>2.3690200015918242E-3</v>
      </c>
      <c r="AA945" s="71">
        <f t="shared" si="116"/>
        <v>3.6793811979076198E-3</v>
      </c>
      <c r="AB945" s="72">
        <f t="shared" si="117"/>
        <v>2.0769796860082741E-2</v>
      </c>
      <c r="AC945" s="68">
        <f t="shared" si="118"/>
        <v>150832</v>
      </c>
      <c r="AD945" s="72">
        <f t="shared" si="119"/>
        <v>0.11406081713513623</v>
      </c>
    </row>
    <row r="946" spans="1:30" x14ac:dyDescent="0.25">
      <c r="A946" s="60">
        <v>42582</v>
      </c>
      <c r="B946">
        <f t="shared" si="113"/>
        <v>2016</v>
      </c>
      <c r="C946">
        <f t="shared" si="114"/>
        <v>7</v>
      </c>
      <c r="D946" s="57" t="s">
        <v>346</v>
      </c>
      <c r="E946" s="57">
        <v>2266</v>
      </c>
      <c r="F946" s="57" t="s">
        <v>346</v>
      </c>
      <c r="G946" s="57">
        <v>135</v>
      </c>
      <c r="H946" s="57">
        <v>2799</v>
      </c>
      <c r="I946" s="57">
        <v>2127</v>
      </c>
      <c r="J946" s="57">
        <v>1752</v>
      </c>
      <c r="K946" s="57">
        <v>269</v>
      </c>
      <c r="L946" s="57" t="s">
        <v>346</v>
      </c>
      <c r="M946" s="57">
        <v>1601</v>
      </c>
      <c r="N946" s="57">
        <v>0</v>
      </c>
      <c r="O946" s="57">
        <v>1527</v>
      </c>
      <c r="P946" s="57" t="s">
        <v>346</v>
      </c>
      <c r="Q946" s="57" t="s">
        <v>346</v>
      </c>
      <c r="R946" s="57">
        <v>1752</v>
      </c>
      <c r="Y946" s="68">
        <f t="shared" si="115"/>
        <v>2051.25</v>
      </c>
      <c r="Z946" s="72">
        <f t="shared" si="112"/>
        <v>1.5511778080808329E-3</v>
      </c>
      <c r="AA946" s="71">
        <f t="shared" si="116"/>
        <v>3.6793811979076198E-3</v>
      </c>
      <c r="AB946" s="72">
        <f t="shared" si="117"/>
        <v>1.3599567730985467E-2</v>
      </c>
      <c r="AC946" s="68">
        <f t="shared" si="118"/>
        <v>150832</v>
      </c>
      <c r="AD946" s="72">
        <f t="shared" si="119"/>
        <v>0.11406081713513623</v>
      </c>
    </row>
    <row r="947" spans="1:30" x14ac:dyDescent="0.25">
      <c r="A947" s="60">
        <v>42583</v>
      </c>
      <c r="B947">
        <f t="shared" si="113"/>
        <v>2016</v>
      </c>
      <c r="C947">
        <f t="shared" si="114"/>
        <v>8</v>
      </c>
      <c r="D947" s="57" t="s">
        <v>346</v>
      </c>
      <c r="E947" s="57">
        <v>3244</v>
      </c>
      <c r="F947" s="57" t="s">
        <v>346</v>
      </c>
      <c r="G947" s="57">
        <v>182</v>
      </c>
      <c r="H947" s="57">
        <v>6410</v>
      </c>
      <c r="I947" s="57">
        <v>4460</v>
      </c>
      <c r="J947" s="57">
        <v>4697</v>
      </c>
      <c r="K947" s="57">
        <v>513</v>
      </c>
      <c r="L947" s="57" t="s">
        <v>346</v>
      </c>
      <c r="M947" s="57">
        <v>2462</v>
      </c>
      <c r="N947" s="57">
        <v>0</v>
      </c>
      <c r="O947" s="57">
        <v>3031</v>
      </c>
      <c r="P947" s="57" t="s">
        <v>346</v>
      </c>
      <c r="Q947" s="57" t="s">
        <v>346</v>
      </c>
      <c r="R947" s="57">
        <v>4697</v>
      </c>
      <c r="Y947" s="68">
        <f t="shared" si="115"/>
        <v>4649.5</v>
      </c>
      <c r="Z947" s="72">
        <f t="shared" si="112"/>
        <v>3.5160030316498878E-3</v>
      </c>
      <c r="AA947" s="71">
        <f t="shared" si="116"/>
        <v>3.8518643885111087E-3</v>
      </c>
      <c r="AB947" s="72">
        <f t="shared" si="117"/>
        <v>2.9445338982379977E-2</v>
      </c>
      <c r="AC947" s="68">
        <f t="shared" si="118"/>
        <v>157902.75</v>
      </c>
      <c r="AD947" s="72">
        <f t="shared" si="119"/>
        <v>0.11940779604384436</v>
      </c>
    </row>
    <row r="948" spans="1:30" x14ac:dyDescent="0.25">
      <c r="A948" s="60">
        <v>42584</v>
      </c>
      <c r="B948">
        <f t="shared" si="113"/>
        <v>2016</v>
      </c>
      <c r="C948">
        <f t="shared" si="114"/>
        <v>8</v>
      </c>
      <c r="D948" s="57" t="s">
        <v>346</v>
      </c>
      <c r="E948" s="57">
        <v>3814</v>
      </c>
      <c r="F948" s="57" t="s">
        <v>346</v>
      </c>
      <c r="G948" s="57">
        <v>198</v>
      </c>
      <c r="H948" s="57">
        <v>8389</v>
      </c>
      <c r="I948" s="57">
        <v>5927</v>
      </c>
      <c r="J948" s="57">
        <v>6758</v>
      </c>
      <c r="K948" s="57">
        <v>666</v>
      </c>
      <c r="L948" s="57" t="s">
        <v>346</v>
      </c>
      <c r="M948" s="57">
        <v>3334</v>
      </c>
      <c r="N948" s="57">
        <v>0</v>
      </c>
      <c r="O948" s="57">
        <v>4251</v>
      </c>
      <c r="P948" s="57" t="s">
        <v>346</v>
      </c>
      <c r="Q948" s="57" t="s">
        <v>346</v>
      </c>
      <c r="R948" s="57">
        <v>6758</v>
      </c>
      <c r="Y948" s="68">
        <f t="shared" si="115"/>
        <v>6331.25</v>
      </c>
      <c r="Z948" s="72">
        <f t="shared" si="112"/>
        <v>4.7877608762519307E-3</v>
      </c>
      <c r="AA948" s="71">
        <f t="shared" si="116"/>
        <v>3.8518643885111087E-3</v>
      </c>
      <c r="AB948" s="72">
        <f t="shared" si="117"/>
        <v>4.0095881800665284E-2</v>
      </c>
      <c r="AC948" s="68">
        <f t="shared" si="118"/>
        <v>157902.75</v>
      </c>
      <c r="AD948" s="72">
        <f t="shared" si="119"/>
        <v>0.11940779604384436</v>
      </c>
    </row>
    <row r="949" spans="1:30" x14ac:dyDescent="0.25">
      <c r="A949" s="60">
        <v>42585</v>
      </c>
      <c r="B949">
        <f t="shared" si="113"/>
        <v>2016</v>
      </c>
      <c r="C949">
        <f t="shared" si="114"/>
        <v>8</v>
      </c>
      <c r="D949" s="57" t="s">
        <v>346</v>
      </c>
      <c r="E949" s="57">
        <v>4081</v>
      </c>
      <c r="F949" s="57" t="s">
        <v>346</v>
      </c>
      <c r="G949" s="57">
        <v>225</v>
      </c>
      <c r="H949" s="57">
        <v>8605</v>
      </c>
      <c r="I949" s="57">
        <v>6295</v>
      </c>
      <c r="J949" s="57">
        <v>7072</v>
      </c>
      <c r="K949" s="57">
        <v>767</v>
      </c>
      <c r="L949" s="57" t="s">
        <v>346</v>
      </c>
      <c r="M949" s="57">
        <v>3546</v>
      </c>
      <c r="N949" s="57">
        <v>0</v>
      </c>
      <c r="O949" s="57">
        <v>4753</v>
      </c>
      <c r="P949" s="57" t="s">
        <v>346</v>
      </c>
      <c r="Q949" s="57" t="s">
        <v>346</v>
      </c>
      <c r="R949" s="57">
        <v>7072</v>
      </c>
      <c r="Y949" s="68">
        <f t="shared" si="115"/>
        <v>6681.25</v>
      </c>
      <c r="Z949" s="72">
        <f t="shared" si="112"/>
        <v>5.0524347252846142E-3</v>
      </c>
      <c r="AA949" s="71">
        <f t="shared" si="116"/>
        <v>3.8518643885111087E-3</v>
      </c>
      <c r="AB949" s="72">
        <f t="shared" si="117"/>
        <v>4.2312435977207491E-2</v>
      </c>
      <c r="AC949" s="68">
        <f t="shared" si="118"/>
        <v>157902.75</v>
      </c>
      <c r="AD949" s="72">
        <f t="shared" si="119"/>
        <v>0.11940779604384436</v>
      </c>
    </row>
    <row r="950" spans="1:30" x14ac:dyDescent="0.25">
      <c r="A950" s="60">
        <v>42586</v>
      </c>
      <c r="B950">
        <f t="shared" si="113"/>
        <v>2016</v>
      </c>
      <c r="C950">
        <f t="shared" si="114"/>
        <v>8</v>
      </c>
      <c r="D950" s="57" t="s">
        <v>346</v>
      </c>
      <c r="E950" s="57">
        <v>4067</v>
      </c>
      <c r="F950" s="57" t="s">
        <v>346</v>
      </c>
      <c r="G950" s="57">
        <v>230</v>
      </c>
      <c r="H950" s="57">
        <v>8617</v>
      </c>
      <c r="I950" s="57">
        <v>6246</v>
      </c>
      <c r="J950" s="57">
        <v>6705</v>
      </c>
      <c r="K950" s="57">
        <v>699</v>
      </c>
      <c r="L950" s="57" t="s">
        <v>346</v>
      </c>
      <c r="M950" s="57">
        <v>3422</v>
      </c>
      <c r="N950" s="57">
        <v>0</v>
      </c>
      <c r="O950" s="57">
        <v>4465</v>
      </c>
      <c r="P950" s="57" t="s">
        <v>346</v>
      </c>
      <c r="Q950" s="57" t="s">
        <v>346</v>
      </c>
      <c r="R950" s="57">
        <v>6705</v>
      </c>
      <c r="Y950" s="68">
        <f t="shared" si="115"/>
        <v>6508.25</v>
      </c>
      <c r="Z950" s="72">
        <f t="shared" si="112"/>
        <v>4.9216102227627448E-3</v>
      </c>
      <c r="AA950" s="71">
        <f t="shared" si="116"/>
        <v>3.8518643885111087E-3</v>
      </c>
      <c r="AB950" s="72">
        <f t="shared" si="117"/>
        <v>4.121682491280234E-2</v>
      </c>
      <c r="AC950" s="68">
        <f t="shared" si="118"/>
        <v>157902.75</v>
      </c>
      <c r="AD950" s="72">
        <f t="shared" si="119"/>
        <v>0.11940779604384436</v>
      </c>
    </row>
    <row r="951" spans="1:30" x14ac:dyDescent="0.25">
      <c r="A951" s="60">
        <v>42587</v>
      </c>
      <c r="B951">
        <f t="shared" si="113"/>
        <v>2016</v>
      </c>
      <c r="C951">
        <f t="shared" si="114"/>
        <v>8</v>
      </c>
      <c r="D951" s="57" t="s">
        <v>346</v>
      </c>
      <c r="E951" s="57">
        <v>3742</v>
      </c>
      <c r="F951" s="57" t="s">
        <v>346</v>
      </c>
      <c r="G951" s="57">
        <v>230</v>
      </c>
      <c r="H951" s="57">
        <v>7500</v>
      </c>
      <c r="I951" s="57">
        <v>5765</v>
      </c>
      <c r="J951" s="57">
        <v>5842</v>
      </c>
      <c r="K951" s="57">
        <v>615</v>
      </c>
      <c r="L951" s="57" t="s">
        <v>346</v>
      </c>
      <c r="M951" s="57">
        <v>3172</v>
      </c>
      <c r="N951" s="57">
        <v>0</v>
      </c>
      <c r="O951" s="57">
        <v>4254</v>
      </c>
      <c r="P951" s="57" t="s">
        <v>346</v>
      </c>
      <c r="Q951" s="57" t="s">
        <v>346</v>
      </c>
      <c r="R951" s="57">
        <v>5842</v>
      </c>
      <c r="Y951" s="68">
        <f t="shared" si="115"/>
        <v>5840.25</v>
      </c>
      <c r="Z951" s="72">
        <f t="shared" si="112"/>
        <v>4.416461276608938E-3</v>
      </c>
      <c r="AA951" s="71">
        <f t="shared" si="116"/>
        <v>3.8518643885111087E-3</v>
      </c>
      <c r="AB951" s="72">
        <f t="shared" si="117"/>
        <v>3.6986372941573212E-2</v>
      </c>
      <c r="AC951" s="68">
        <f t="shared" si="118"/>
        <v>157902.75</v>
      </c>
      <c r="AD951" s="72">
        <f t="shared" si="119"/>
        <v>0.11940779604384436</v>
      </c>
    </row>
    <row r="952" spans="1:30" x14ac:dyDescent="0.25">
      <c r="A952" s="60">
        <v>42588</v>
      </c>
      <c r="B952">
        <f t="shared" si="113"/>
        <v>2016</v>
      </c>
      <c r="C952">
        <f t="shared" si="114"/>
        <v>8</v>
      </c>
      <c r="D952" s="57" t="s">
        <v>346</v>
      </c>
      <c r="E952" s="57">
        <v>2635</v>
      </c>
      <c r="F952" s="57" t="s">
        <v>346</v>
      </c>
      <c r="G952" s="57">
        <v>202</v>
      </c>
      <c r="H952" s="57">
        <v>5172</v>
      </c>
      <c r="I952" s="57">
        <v>4045</v>
      </c>
      <c r="J952" s="57">
        <v>3466</v>
      </c>
      <c r="K952" s="57">
        <v>513</v>
      </c>
      <c r="L952" s="57" t="s">
        <v>346</v>
      </c>
      <c r="M952" s="57">
        <v>2862</v>
      </c>
      <c r="N952" s="57">
        <v>0</v>
      </c>
      <c r="O952" s="57">
        <v>4029</v>
      </c>
      <c r="P952" s="57" t="s">
        <v>346</v>
      </c>
      <c r="Q952" s="57" t="s">
        <v>346</v>
      </c>
      <c r="R952" s="57">
        <v>3466</v>
      </c>
      <c r="Y952" s="68">
        <f t="shared" si="115"/>
        <v>4178</v>
      </c>
      <c r="Z952" s="72">
        <f t="shared" si="112"/>
        <v>3.1594495464530017E-3</v>
      </c>
      <c r="AA952" s="71">
        <f t="shared" si="116"/>
        <v>3.8518643885111087E-3</v>
      </c>
      <c r="AB952" s="72">
        <f t="shared" si="117"/>
        <v>2.6459323855980977E-2</v>
      </c>
      <c r="AC952" s="68">
        <f t="shared" si="118"/>
        <v>157902.75</v>
      </c>
      <c r="AD952" s="72">
        <f t="shared" si="119"/>
        <v>0.11940779604384436</v>
      </c>
    </row>
    <row r="953" spans="1:30" x14ac:dyDescent="0.25">
      <c r="A953" s="60">
        <v>42589</v>
      </c>
      <c r="B953">
        <f t="shared" si="113"/>
        <v>2016</v>
      </c>
      <c r="C953">
        <f t="shared" si="114"/>
        <v>8</v>
      </c>
      <c r="D953" s="57" t="s">
        <v>346</v>
      </c>
      <c r="E953" s="57">
        <v>3128</v>
      </c>
      <c r="F953" s="57" t="s">
        <v>346</v>
      </c>
      <c r="G953" s="57">
        <v>234</v>
      </c>
      <c r="H953" s="57">
        <v>5364</v>
      </c>
      <c r="I953" s="57">
        <v>4026</v>
      </c>
      <c r="J953" s="57">
        <v>4196</v>
      </c>
      <c r="K953" s="57">
        <v>663</v>
      </c>
      <c r="L953" s="57" t="s">
        <v>346</v>
      </c>
      <c r="M953" s="57">
        <v>3746</v>
      </c>
      <c r="N953" s="57">
        <v>0</v>
      </c>
      <c r="O953" s="57">
        <v>3526</v>
      </c>
      <c r="P953" s="57" t="s">
        <v>346</v>
      </c>
      <c r="Q953" s="57" t="s">
        <v>346</v>
      </c>
      <c r="R953" s="57">
        <v>4196</v>
      </c>
      <c r="Y953" s="68">
        <f t="shared" si="115"/>
        <v>4278</v>
      </c>
      <c r="Z953" s="72">
        <f t="shared" si="112"/>
        <v>3.2350706461766257E-3</v>
      </c>
      <c r="AA953" s="71">
        <f t="shared" si="116"/>
        <v>3.8518643885111087E-3</v>
      </c>
      <c r="AB953" s="72">
        <f t="shared" si="117"/>
        <v>2.709262504927875E-2</v>
      </c>
      <c r="AC953" s="68">
        <f t="shared" si="118"/>
        <v>157902.75</v>
      </c>
      <c r="AD953" s="72">
        <f t="shared" si="119"/>
        <v>0.11940779604384436</v>
      </c>
    </row>
    <row r="954" spans="1:30" x14ac:dyDescent="0.25">
      <c r="A954" s="60">
        <v>42590</v>
      </c>
      <c r="B954">
        <f t="shared" si="113"/>
        <v>2016</v>
      </c>
      <c r="C954">
        <f t="shared" si="114"/>
        <v>8</v>
      </c>
      <c r="D954" s="57" t="s">
        <v>346</v>
      </c>
      <c r="E954" s="57">
        <v>3734</v>
      </c>
      <c r="F954" s="57" t="s">
        <v>346</v>
      </c>
      <c r="G954" s="57">
        <v>218</v>
      </c>
      <c r="H954" s="57">
        <v>7897</v>
      </c>
      <c r="I954" s="57">
        <v>5615</v>
      </c>
      <c r="J954" s="57">
        <v>6144</v>
      </c>
      <c r="K954" s="57">
        <v>695</v>
      </c>
      <c r="L954" s="57" t="s">
        <v>346</v>
      </c>
      <c r="M954" s="57">
        <v>3144</v>
      </c>
      <c r="N954" s="57">
        <v>0</v>
      </c>
      <c r="O954" s="57">
        <v>4266</v>
      </c>
      <c r="P954" s="57" t="s">
        <v>346</v>
      </c>
      <c r="Q954" s="57" t="s">
        <v>346</v>
      </c>
      <c r="R954" s="57">
        <v>6144</v>
      </c>
      <c r="Y954" s="68">
        <f t="shared" si="115"/>
        <v>5980.5</v>
      </c>
      <c r="Z954" s="72">
        <f t="shared" si="112"/>
        <v>4.5225198689713203E-3</v>
      </c>
      <c r="AA954" s="71">
        <f t="shared" si="116"/>
        <v>3.8518643885111087E-3</v>
      </c>
      <c r="AB954" s="72">
        <f t="shared" si="117"/>
        <v>3.7874577865173342E-2</v>
      </c>
      <c r="AC954" s="68">
        <f t="shared" si="118"/>
        <v>157902.75</v>
      </c>
      <c r="AD954" s="72">
        <f t="shared" si="119"/>
        <v>0.11940779604384436</v>
      </c>
    </row>
    <row r="955" spans="1:30" x14ac:dyDescent="0.25">
      <c r="A955" s="60">
        <v>42591</v>
      </c>
      <c r="B955">
        <f t="shared" si="113"/>
        <v>2016</v>
      </c>
      <c r="C955">
        <f t="shared" si="114"/>
        <v>8</v>
      </c>
      <c r="D955" s="57" t="s">
        <v>346</v>
      </c>
      <c r="E955" s="57">
        <v>3880</v>
      </c>
      <c r="F955" s="57" t="s">
        <v>346</v>
      </c>
      <c r="G955" s="57">
        <v>234</v>
      </c>
      <c r="H955" s="57">
        <v>8510</v>
      </c>
      <c r="I955" s="57">
        <v>6223</v>
      </c>
      <c r="J955" s="57">
        <v>6879</v>
      </c>
      <c r="K955" s="57">
        <v>758</v>
      </c>
      <c r="L955" s="57" t="s">
        <v>346</v>
      </c>
      <c r="M955" s="57">
        <v>3328</v>
      </c>
      <c r="N955" s="57">
        <v>0</v>
      </c>
      <c r="O955" s="57">
        <v>4707</v>
      </c>
      <c r="P955" s="57" t="s">
        <v>346</v>
      </c>
      <c r="Q955" s="57" t="s">
        <v>346</v>
      </c>
      <c r="R955" s="57">
        <v>6879</v>
      </c>
      <c r="Y955" s="68">
        <f t="shared" si="115"/>
        <v>6579.75</v>
      </c>
      <c r="Z955" s="72">
        <f t="shared" si="112"/>
        <v>4.9756793090651357E-3</v>
      </c>
      <c r="AA955" s="71">
        <f t="shared" si="116"/>
        <v>3.8518643885111087E-3</v>
      </c>
      <c r="AB955" s="72">
        <f t="shared" si="117"/>
        <v>4.1669635266010252E-2</v>
      </c>
      <c r="AC955" s="68">
        <f t="shared" si="118"/>
        <v>157902.75</v>
      </c>
      <c r="AD955" s="72">
        <f t="shared" si="119"/>
        <v>0.11940779604384436</v>
      </c>
    </row>
    <row r="956" spans="1:30" x14ac:dyDescent="0.25">
      <c r="A956" s="60">
        <v>42592</v>
      </c>
      <c r="B956">
        <f t="shared" si="113"/>
        <v>2016</v>
      </c>
      <c r="C956">
        <f t="shared" si="114"/>
        <v>8</v>
      </c>
      <c r="D956" s="57" t="s">
        <v>346</v>
      </c>
      <c r="E956" s="57">
        <v>3377</v>
      </c>
      <c r="F956" s="57" t="s">
        <v>346</v>
      </c>
      <c r="G956" s="57">
        <v>165</v>
      </c>
      <c r="H956" s="57">
        <v>6641</v>
      </c>
      <c r="I956" s="57">
        <v>4934</v>
      </c>
      <c r="J956" s="57">
        <v>4728</v>
      </c>
      <c r="K956" s="57">
        <v>553</v>
      </c>
      <c r="L956" s="57" t="s">
        <v>346</v>
      </c>
      <c r="M956" s="57">
        <v>2574</v>
      </c>
      <c r="N956" s="57">
        <v>1379</v>
      </c>
      <c r="O956" s="57">
        <v>3077</v>
      </c>
      <c r="P956" s="57" t="s">
        <v>346</v>
      </c>
      <c r="Q956" s="57" t="s">
        <v>346</v>
      </c>
      <c r="R956" s="57">
        <v>4728</v>
      </c>
      <c r="Y956" s="68">
        <f t="shared" si="115"/>
        <v>4845</v>
      </c>
      <c r="Z956" s="72">
        <f t="shared" si="112"/>
        <v>3.6638422816095725E-3</v>
      </c>
      <c r="AA956" s="71">
        <f t="shared" si="116"/>
        <v>3.8518643885111087E-3</v>
      </c>
      <c r="AB956" s="72">
        <f t="shared" si="117"/>
        <v>3.0683442815277125E-2</v>
      </c>
      <c r="AC956" s="68">
        <f t="shared" si="118"/>
        <v>157902.75</v>
      </c>
      <c r="AD956" s="72">
        <f t="shared" si="119"/>
        <v>0.11940779604384436</v>
      </c>
    </row>
    <row r="957" spans="1:30" x14ac:dyDescent="0.25">
      <c r="A957" s="60">
        <v>42593</v>
      </c>
      <c r="B957">
        <f t="shared" si="113"/>
        <v>2016</v>
      </c>
      <c r="C957">
        <f t="shared" si="114"/>
        <v>8</v>
      </c>
      <c r="D957" s="57" t="s">
        <v>346</v>
      </c>
      <c r="E957" s="57">
        <v>3320</v>
      </c>
      <c r="F957" s="57" t="s">
        <v>346</v>
      </c>
      <c r="G957" s="57">
        <v>226</v>
      </c>
      <c r="H957" s="57">
        <v>6421</v>
      </c>
      <c r="I957" s="57">
        <v>5044</v>
      </c>
      <c r="J957" s="57">
        <v>4862</v>
      </c>
      <c r="K957" s="57">
        <v>595</v>
      </c>
      <c r="L957" s="57" t="s">
        <v>346</v>
      </c>
      <c r="M957" s="57">
        <v>2387</v>
      </c>
      <c r="N957" s="57">
        <v>3821</v>
      </c>
      <c r="O957" s="57">
        <v>2583</v>
      </c>
      <c r="P957" s="57" t="s">
        <v>346</v>
      </c>
      <c r="Q957" s="57" t="s">
        <v>346</v>
      </c>
      <c r="R957" s="57">
        <v>4862</v>
      </c>
      <c r="Y957" s="68">
        <f t="shared" si="115"/>
        <v>4727.5</v>
      </c>
      <c r="Z957" s="72">
        <f t="shared" si="112"/>
        <v>3.5749874894343146E-3</v>
      </c>
      <c r="AA957" s="71">
        <f t="shared" si="116"/>
        <v>3.8518643885111087E-3</v>
      </c>
      <c r="AB957" s="72">
        <f t="shared" si="117"/>
        <v>2.993931391315224E-2</v>
      </c>
      <c r="AC957" s="68">
        <f t="shared" si="118"/>
        <v>157902.75</v>
      </c>
      <c r="AD957" s="72">
        <f t="shared" si="119"/>
        <v>0.11940779604384436</v>
      </c>
    </row>
    <row r="958" spans="1:30" x14ac:dyDescent="0.25">
      <c r="A958" s="60">
        <v>42594</v>
      </c>
      <c r="B958">
        <f t="shared" si="113"/>
        <v>2016</v>
      </c>
      <c r="C958">
        <f t="shared" si="114"/>
        <v>8</v>
      </c>
      <c r="D958" s="57" t="s">
        <v>346</v>
      </c>
      <c r="E958" s="57">
        <v>3254</v>
      </c>
      <c r="F958" s="57" t="s">
        <v>346</v>
      </c>
      <c r="G958" s="57">
        <v>207</v>
      </c>
      <c r="H958" s="57">
        <v>5501</v>
      </c>
      <c r="I958" s="57">
        <v>4341</v>
      </c>
      <c r="J958" s="57">
        <v>3927</v>
      </c>
      <c r="K958" s="57">
        <v>555</v>
      </c>
      <c r="L958" s="57" t="s">
        <v>346</v>
      </c>
      <c r="M958" s="57">
        <v>2196</v>
      </c>
      <c r="N958" s="57">
        <v>4025</v>
      </c>
      <c r="O958" s="57">
        <v>2373</v>
      </c>
      <c r="P958" s="57" t="s">
        <v>346</v>
      </c>
      <c r="Q958" s="57" t="s">
        <v>346</v>
      </c>
      <c r="R958" s="57">
        <v>3927</v>
      </c>
      <c r="Y958" s="68">
        <f t="shared" si="115"/>
        <v>4035.5</v>
      </c>
      <c r="Z958" s="72">
        <f t="shared" si="112"/>
        <v>3.0516894793468381E-3</v>
      </c>
      <c r="AA958" s="71">
        <f t="shared" si="116"/>
        <v>3.8518643885111087E-3</v>
      </c>
      <c r="AB958" s="72">
        <f t="shared" si="117"/>
        <v>2.5556869655531649E-2</v>
      </c>
      <c r="AC958" s="68">
        <f t="shared" si="118"/>
        <v>157902.75</v>
      </c>
      <c r="AD958" s="72">
        <f t="shared" si="119"/>
        <v>0.11940779604384436</v>
      </c>
    </row>
    <row r="959" spans="1:30" x14ac:dyDescent="0.25">
      <c r="A959" s="60">
        <v>42595</v>
      </c>
      <c r="B959">
        <f t="shared" si="113"/>
        <v>2016</v>
      </c>
      <c r="C959">
        <f t="shared" si="114"/>
        <v>8</v>
      </c>
      <c r="D959" s="57" t="s">
        <v>346</v>
      </c>
      <c r="E959" s="57">
        <v>2332</v>
      </c>
      <c r="F959" s="57" t="s">
        <v>346</v>
      </c>
      <c r="G959" s="57">
        <v>183</v>
      </c>
      <c r="H959" s="57">
        <v>4226</v>
      </c>
      <c r="I959" s="57">
        <v>3721</v>
      </c>
      <c r="J959" s="57">
        <v>2951</v>
      </c>
      <c r="K959" s="57">
        <v>545</v>
      </c>
      <c r="L959" s="57" t="s">
        <v>346</v>
      </c>
      <c r="M959" s="57">
        <v>2417</v>
      </c>
      <c r="N959" s="57">
        <v>2390</v>
      </c>
      <c r="O959" s="57">
        <v>3481</v>
      </c>
      <c r="P959" s="57" t="s">
        <v>346</v>
      </c>
      <c r="Q959" s="57" t="s">
        <v>346</v>
      </c>
      <c r="R959" s="57">
        <v>2951</v>
      </c>
      <c r="Y959" s="68">
        <f t="shared" si="115"/>
        <v>3594.75</v>
      </c>
      <c r="Z959" s="72">
        <f t="shared" si="112"/>
        <v>2.7183894823149661E-3</v>
      </c>
      <c r="AA959" s="71">
        <f t="shared" si="116"/>
        <v>3.8518643885111087E-3</v>
      </c>
      <c r="AB959" s="72">
        <f t="shared" si="117"/>
        <v>2.276559464607171E-2</v>
      </c>
      <c r="AC959" s="68">
        <f t="shared" si="118"/>
        <v>157902.75</v>
      </c>
      <c r="AD959" s="72">
        <f t="shared" si="119"/>
        <v>0.11940779604384436</v>
      </c>
    </row>
    <row r="960" spans="1:30" x14ac:dyDescent="0.25">
      <c r="A960" s="60">
        <v>42596</v>
      </c>
      <c r="B960">
        <f t="shared" si="113"/>
        <v>2016</v>
      </c>
      <c r="C960">
        <f t="shared" si="114"/>
        <v>8</v>
      </c>
      <c r="D960" s="57" t="s">
        <v>346</v>
      </c>
      <c r="E960" s="57">
        <v>2403</v>
      </c>
      <c r="F960" s="57" t="s">
        <v>346</v>
      </c>
      <c r="G960" s="57">
        <v>169</v>
      </c>
      <c r="H960" s="57">
        <v>3562</v>
      </c>
      <c r="I960" s="57">
        <v>2790</v>
      </c>
      <c r="J960" s="57">
        <v>4945</v>
      </c>
      <c r="K960" s="57">
        <v>381</v>
      </c>
      <c r="L960" s="57" t="s">
        <v>346</v>
      </c>
      <c r="M960" s="57">
        <v>1879</v>
      </c>
      <c r="N960" s="57">
        <v>2258</v>
      </c>
      <c r="O960" s="57">
        <v>1888</v>
      </c>
      <c r="P960" s="57" t="s">
        <v>346</v>
      </c>
      <c r="Q960" s="57" t="s">
        <v>346</v>
      </c>
      <c r="R960" s="57">
        <v>4945</v>
      </c>
      <c r="Y960" s="68">
        <f t="shared" si="115"/>
        <v>3296.25</v>
      </c>
      <c r="Z960" s="72">
        <f t="shared" si="112"/>
        <v>2.492660499639949E-3</v>
      </c>
      <c r="AA960" s="71">
        <f t="shared" si="116"/>
        <v>3.8518643885111087E-3</v>
      </c>
      <c r="AB960" s="72">
        <f t="shared" si="117"/>
        <v>2.0875190584077857E-2</v>
      </c>
      <c r="AC960" s="68">
        <f t="shared" si="118"/>
        <v>157902.75</v>
      </c>
      <c r="AD960" s="72">
        <f t="shared" si="119"/>
        <v>0.11940779604384436</v>
      </c>
    </row>
    <row r="961" spans="1:30" x14ac:dyDescent="0.25">
      <c r="A961" s="60">
        <v>42597</v>
      </c>
      <c r="B961">
        <f t="shared" si="113"/>
        <v>2016</v>
      </c>
      <c r="C961">
        <f t="shared" si="114"/>
        <v>8</v>
      </c>
      <c r="D961" s="57" t="s">
        <v>346</v>
      </c>
      <c r="E961" s="57">
        <v>3401</v>
      </c>
      <c r="F961" s="57" t="s">
        <v>346</v>
      </c>
      <c r="G961" s="57">
        <v>346</v>
      </c>
      <c r="H961" s="57">
        <v>6513</v>
      </c>
      <c r="I961" s="57">
        <v>4958</v>
      </c>
      <c r="J961" s="57">
        <v>6993</v>
      </c>
      <c r="K961" s="57">
        <v>600</v>
      </c>
      <c r="L961" s="57" t="s">
        <v>346</v>
      </c>
      <c r="M961" s="57">
        <v>2518</v>
      </c>
      <c r="N961" s="57">
        <v>3982</v>
      </c>
      <c r="O961" s="57">
        <v>3076</v>
      </c>
      <c r="P961" s="57" t="s">
        <v>346</v>
      </c>
      <c r="Q961" s="57" t="s">
        <v>346</v>
      </c>
      <c r="R961" s="57">
        <v>6993</v>
      </c>
      <c r="Y961" s="68">
        <f t="shared" si="115"/>
        <v>5385</v>
      </c>
      <c r="Z961" s="72">
        <f t="shared" si="112"/>
        <v>4.0721962201171408E-3</v>
      </c>
      <c r="AA961" s="71">
        <f t="shared" si="116"/>
        <v>3.8518643885111087E-3</v>
      </c>
      <c r="AB961" s="72">
        <f t="shared" si="117"/>
        <v>3.4103269259085099E-2</v>
      </c>
      <c r="AC961" s="68">
        <f t="shared" si="118"/>
        <v>157902.75</v>
      </c>
      <c r="AD961" s="72">
        <f t="shared" si="119"/>
        <v>0.11940779604384436</v>
      </c>
    </row>
    <row r="962" spans="1:30" x14ac:dyDescent="0.25">
      <c r="A962" s="60">
        <v>42598</v>
      </c>
      <c r="B962">
        <f t="shared" si="113"/>
        <v>2016</v>
      </c>
      <c r="C962">
        <f t="shared" si="114"/>
        <v>8</v>
      </c>
      <c r="D962" s="57" t="s">
        <v>346</v>
      </c>
      <c r="E962" s="57">
        <v>3325</v>
      </c>
      <c r="F962" s="57" t="s">
        <v>346</v>
      </c>
      <c r="G962" s="57">
        <v>188</v>
      </c>
      <c r="H962" s="57">
        <v>6944</v>
      </c>
      <c r="I962" s="57">
        <v>5066</v>
      </c>
      <c r="J962" s="57">
        <v>5138</v>
      </c>
      <c r="K962" s="57">
        <v>570</v>
      </c>
      <c r="L962" s="57" t="s">
        <v>346</v>
      </c>
      <c r="M962" s="57">
        <v>2649</v>
      </c>
      <c r="N962" s="57">
        <v>3462</v>
      </c>
      <c r="O962" s="57">
        <v>2769</v>
      </c>
      <c r="P962" s="57" t="s">
        <v>346</v>
      </c>
      <c r="Q962" s="57" t="s">
        <v>346</v>
      </c>
      <c r="R962" s="57">
        <v>5138</v>
      </c>
      <c r="Y962" s="68">
        <f t="shared" si="115"/>
        <v>4979.25</v>
      </c>
      <c r="Z962" s="72">
        <f t="shared" si="112"/>
        <v>3.7653636079885374E-3</v>
      </c>
      <c r="AA962" s="71">
        <f t="shared" si="116"/>
        <v>3.8518643885111087E-3</v>
      </c>
      <c r="AB962" s="72">
        <f t="shared" si="117"/>
        <v>3.1533649667279388E-2</v>
      </c>
      <c r="AC962" s="68">
        <f t="shared" si="118"/>
        <v>157902.75</v>
      </c>
      <c r="AD962" s="72">
        <f t="shared" si="119"/>
        <v>0.11940779604384436</v>
      </c>
    </row>
    <row r="963" spans="1:30" x14ac:dyDescent="0.25">
      <c r="A963" s="60">
        <v>42599</v>
      </c>
      <c r="B963">
        <f t="shared" si="113"/>
        <v>2016</v>
      </c>
      <c r="C963">
        <f t="shared" si="114"/>
        <v>8</v>
      </c>
      <c r="D963" s="57" t="s">
        <v>346</v>
      </c>
      <c r="E963" s="57">
        <v>3526</v>
      </c>
      <c r="F963" s="57" t="s">
        <v>346</v>
      </c>
      <c r="G963" s="57">
        <v>224</v>
      </c>
      <c r="H963" s="57">
        <v>7610</v>
      </c>
      <c r="I963" s="57">
        <v>5606</v>
      </c>
      <c r="J963" s="57">
        <v>5718</v>
      </c>
      <c r="K963" s="57">
        <v>739</v>
      </c>
      <c r="L963" s="57" t="s">
        <v>346</v>
      </c>
      <c r="M963" s="57">
        <v>3024</v>
      </c>
      <c r="N963" s="57">
        <v>5879</v>
      </c>
      <c r="O963" s="57">
        <v>3279</v>
      </c>
      <c r="P963" s="57" t="s">
        <v>346</v>
      </c>
      <c r="Q963" s="57" t="s">
        <v>346</v>
      </c>
      <c r="R963" s="57">
        <v>5718</v>
      </c>
      <c r="Y963" s="68">
        <f t="shared" si="115"/>
        <v>5553.25</v>
      </c>
      <c r="Z963" s="72">
        <f t="shared" si="112"/>
        <v>4.199428720402138E-3</v>
      </c>
      <c r="AA963" s="71">
        <f t="shared" si="116"/>
        <v>3.8518643885111087E-3</v>
      </c>
      <c r="AB963" s="72">
        <f t="shared" si="117"/>
        <v>3.5168798516808604E-2</v>
      </c>
      <c r="AC963" s="68">
        <f t="shared" si="118"/>
        <v>157902.75</v>
      </c>
      <c r="AD963" s="72">
        <f t="shared" si="119"/>
        <v>0.11940779604384436</v>
      </c>
    </row>
    <row r="964" spans="1:30" x14ac:dyDescent="0.25">
      <c r="A964" s="60">
        <v>42600</v>
      </c>
      <c r="B964">
        <f t="shared" si="113"/>
        <v>2016</v>
      </c>
      <c r="C964">
        <f t="shared" si="114"/>
        <v>8</v>
      </c>
      <c r="D964" s="57" t="s">
        <v>346</v>
      </c>
      <c r="E964" s="57">
        <v>3296</v>
      </c>
      <c r="F964" s="57" t="s">
        <v>346</v>
      </c>
      <c r="G964" s="57">
        <v>213</v>
      </c>
      <c r="H964" s="57">
        <v>7411</v>
      </c>
      <c r="I964" s="57">
        <v>5487</v>
      </c>
      <c r="J964" s="57">
        <v>5445</v>
      </c>
      <c r="K964" s="57">
        <v>684</v>
      </c>
      <c r="L964" s="57" t="s">
        <v>346</v>
      </c>
      <c r="M964" s="57">
        <v>2863</v>
      </c>
      <c r="N964" s="57">
        <v>8850</v>
      </c>
      <c r="O964" s="57">
        <v>3179</v>
      </c>
      <c r="P964" s="57" t="s">
        <v>346</v>
      </c>
      <c r="Q964" s="57" t="s">
        <v>346</v>
      </c>
      <c r="R964" s="57">
        <v>5445</v>
      </c>
      <c r="Y964" s="68">
        <f t="shared" si="115"/>
        <v>5380.5</v>
      </c>
      <c r="Z964" s="72">
        <f t="shared" ref="Z964:Z1027" si="120">+Y964/SUMIF($B$4:$B$1829,B964,$Y$4:$Y$1829)</f>
        <v>4.068793270629578E-3</v>
      </c>
      <c r="AA964" s="71">
        <f t="shared" si="116"/>
        <v>3.8518643885111087E-3</v>
      </c>
      <c r="AB964" s="72">
        <f t="shared" si="117"/>
        <v>3.4074770705386705E-2</v>
      </c>
      <c r="AC964" s="68">
        <f t="shared" si="118"/>
        <v>157902.75</v>
      </c>
      <c r="AD964" s="72">
        <f t="shared" si="119"/>
        <v>0.11940779604384436</v>
      </c>
    </row>
    <row r="965" spans="1:30" x14ac:dyDescent="0.25">
      <c r="A965" s="60">
        <v>42601</v>
      </c>
      <c r="B965">
        <f t="shared" ref="B965:B1028" si="121">+YEAR(A965)</f>
        <v>2016</v>
      </c>
      <c r="C965">
        <f t="shared" ref="C965:C1028" si="122">+MONTH(A965)</f>
        <v>8</v>
      </c>
      <c r="D965" s="57" t="s">
        <v>346</v>
      </c>
      <c r="E965" s="57">
        <v>3233</v>
      </c>
      <c r="F965" s="57" t="s">
        <v>346</v>
      </c>
      <c r="G965" s="57">
        <v>200</v>
      </c>
      <c r="H965" s="57">
        <v>6867</v>
      </c>
      <c r="I965" s="57">
        <v>5265</v>
      </c>
      <c r="J965" s="57">
        <v>4500</v>
      </c>
      <c r="K965" s="57">
        <v>661</v>
      </c>
      <c r="L965" s="57" t="s">
        <v>346</v>
      </c>
      <c r="M965" s="57">
        <v>2857</v>
      </c>
      <c r="N965" s="57">
        <v>5789</v>
      </c>
      <c r="O965" s="57">
        <v>3060</v>
      </c>
      <c r="P965" s="57" t="s">
        <v>346</v>
      </c>
      <c r="Q965" s="57" t="s">
        <v>346</v>
      </c>
      <c r="R965" s="57">
        <v>4500</v>
      </c>
      <c r="Y965" s="68">
        <f t="shared" ref="Y965:Y1028" si="123">AVERAGE(H965,I965,O965,R965)</f>
        <v>4923</v>
      </c>
      <c r="Z965" s="72">
        <f t="shared" si="120"/>
        <v>3.722826739393999E-3</v>
      </c>
      <c r="AA965" s="71">
        <f t="shared" ref="AA965:AA1028" si="124">+AVERAGEIFS($Z$4:$Z$1829,$B$4:$B$1829,B965,$C$4:$C$1829,C965)</f>
        <v>3.8518643885111087E-3</v>
      </c>
      <c r="AB965" s="72">
        <f t="shared" ref="AB965:AB1028" si="125">+Y965/SUMIFS($Y$4:$Y$1829,$B$4:$B$1829,B965,$C$4:$C$1829,C965)</f>
        <v>3.1177417746049388E-2</v>
      </c>
      <c r="AC965" s="68">
        <f t="shared" ref="AC965:AC1028" si="126">+Y965/AB965</f>
        <v>157902.75</v>
      </c>
      <c r="AD965" s="72">
        <f t="shared" ref="AD965:AD1028" si="127">+AC965/SUMIF($B$4:$B$1829,B965,$Y$4:$Y$1829)</f>
        <v>0.11940779604384436</v>
      </c>
    </row>
    <row r="966" spans="1:30" x14ac:dyDescent="0.25">
      <c r="A966" s="60">
        <v>42602</v>
      </c>
      <c r="B966">
        <f t="shared" si="121"/>
        <v>2016</v>
      </c>
      <c r="C966">
        <f t="shared" si="122"/>
        <v>8</v>
      </c>
      <c r="D966" s="57" t="s">
        <v>346</v>
      </c>
      <c r="E966" s="57">
        <v>2519</v>
      </c>
      <c r="F966" s="57" t="s">
        <v>346</v>
      </c>
      <c r="G966" s="57">
        <v>213</v>
      </c>
      <c r="H966" s="57">
        <v>5402</v>
      </c>
      <c r="I966" s="57">
        <v>4483</v>
      </c>
      <c r="J966" s="57">
        <v>6792</v>
      </c>
      <c r="K966" s="57">
        <v>644</v>
      </c>
      <c r="L966" s="57" t="s">
        <v>346</v>
      </c>
      <c r="M966" s="57">
        <v>3152</v>
      </c>
      <c r="N966" s="57">
        <v>5908</v>
      </c>
      <c r="O966" s="57">
        <v>4304</v>
      </c>
      <c r="P966" s="57" t="s">
        <v>346</v>
      </c>
      <c r="Q966" s="57" t="s">
        <v>346</v>
      </c>
      <c r="R966" s="57">
        <v>6792</v>
      </c>
      <c r="Y966" s="68">
        <f t="shared" si="123"/>
        <v>5245.25</v>
      </c>
      <c r="Z966" s="72">
        <f t="shared" si="120"/>
        <v>3.9665157332533767E-3</v>
      </c>
      <c r="AA966" s="71">
        <f t="shared" si="124"/>
        <v>3.8518643885111087E-3</v>
      </c>
      <c r="AB966" s="72">
        <f t="shared" si="125"/>
        <v>3.3218230841451465E-2</v>
      </c>
      <c r="AC966" s="68">
        <f t="shared" si="126"/>
        <v>157902.75</v>
      </c>
      <c r="AD966" s="72">
        <f t="shared" si="127"/>
        <v>0.11940779604384436</v>
      </c>
    </row>
    <row r="967" spans="1:30" x14ac:dyDescent="0.25">
      <c r="A967" s="60">
        <v>42603</v>
      </c>
      <c r="B967">
        <f t="shared" si="121"/>
        <v>2016</v>
      </c>
      <c r="C967">
        <f t="shared" si="122"/>
        <v>8</v>
      </c>
      <c r="D967" s="57" t="s">
        <v>346</v>
      </c>
      <c r="E967" s="57">
        <v>2428</v>
      </c>
      <c r="F967" s="57" t="s">
        <v>346</v>
      </c>
      <c r="G967" s="57">
        <v>154</v>
      </c>
      <c r="H967" s="57">
        <v>3920</v>
      </c>
      <c r="I967" s="57">
        <v>3048</v>
      </c>
      <c r="J967" s="57">
        <v>4712</v>
      </c>
      <c r="K967" s="57">
        <v>410</v>
      </c>
      <c r="L967" s="57" t="s">
        <v>346</v>
      </c>
      <c r="M967" s="57">
        <v>2587</v>
      </c>
      <c r="N967" s="57">
        <v>4273</v>
      </c>
      <c r="O967" s="57">
        <v>1937</v>
      </c>
      <c r="P967" s="57" t="s">
        <v>346</v>
      </c>
      <c r="Q967" s="57" t="s">
        <v>346</v>
      </c>
      <c r="R967" s="57">
        <v>4712</v>
      </c>
      <c r="Y967" s="68">
        <f t="shared" si="123"/>
        <v>3404.25</v>
      </c>
      <c r="Z967" s="72">
        <f t="shared" si="120"/>
        <v>2.5743312873414627E-3</v>
      </c>
      <c r="AA967" s="71">
        <f t="shared" si="124"/>
        <v>3.8518643885111087E-3</v>
      </c>
      <c r="AB967" s="72">
        <f t="shared" si="125"/>
        <v>2.1559155872839453E-2</v>
      </c>
      <c r="AC967" s="68">
        <f t="shared" si="126"/>
        <v>157902.75</v>
      </c>
      <c r="AD967" s="72">
        <f t="shared" si="127"/>
        <v>0.11940779604384436</v>
      </c>
    </row>
    <row r="968" spans="1:30" x14ac:dyDescent="0.25">
      <c r="A968" s="60">
        <v>42604</v>
      </c>
      <c r="B968">
        <f t="shared" si="121"/>
        <v>2016</v>
      </c>
      <c r="C968">
        <f t="shared" si="122"/>
        <v>8</v>
      </c>
      <c r="D968" s="57" t="s">
        <v>346</v>
      </c>
      <c r="E968" s="57">
        <v>3470</v>
      </c>
      <c r="F968" s="57" t="s">
        <v>346</v>
      </c>
      <c r="G968" s="57">
        <v>211</v>
      </c>
      <c r="H968" s="57">
        <v>7866</v>
      </c>
      <c r="I968" s="57">
        <v>5515</v>
      </c>
      <c r="J968" s="57">
        <v>4762</v>
      </c>
      <c r="K968" s="57">
        <v>663</v>
      </c>
      <c r="L968" s="57" t="s">
        <v>346</v>
      </c>
      <c r="M968" s="57">
        <v>3162</v>
      </c>
      <c r="N968" s="57">
        <v>5452</v>
      </c>
      <c r="O968" s="57">
        <v>3699</v>
      </c>
      <c r="P968" s="57" t="s">
        <v>346</v>
      </c>
      <c r="Q968" s="57" t="s">
        <v>346</v>
      </c>
      <c r="R968" s="57">
        <v>4762</v>
      </c>
      <c r="Y968" s="68">
        <f t="shared" si="123"/>
        <v>5460.5</v>
      </c>
      <c r="Z968" s="72">
        <f t="shared" si="120"/>
        <v>4.1292901504084772E-3</v>
      </c>
      <c r="AA968" s="71">
        <f t="shared" si="124"/>
        <v>3.8518643885111087E-3</v>
      </c>
      <c r="AB968" s="72">
        <f t="shared" si="125"/>
        <v>3.4581411660024923E-2</v>
      </c>
      <c r="AC968" s="68">
        <f t="shared" si="126"/>
        <v>157902.75</v>
      </c>
      <c r="AD968" s="72">
        <f t="shared" si="127"/>
        <v>0.11940779604384436</v>
      </c>
    </row>
    <row r="969" spans="1:30" x14ac:dyDescent="0.25">
      <c r="A969" s="60">
        <v>42605</v>
      </c>
      <c r="B969">
        <f t="shared" si="121"/>
        <v>2016</v>
      </c>
      <c r="C969">
        <f t="shared" si="122"/>
        <v>8</v>
      </c>
      <c r="D969" s="57" t="s">
        <v>346</v>
      </c>
      <c r="E969" s="57">
        <v>3718</v>
      </c>
      <c r="F969" s="57" t="s">
        <v>346</v>
      </c>
      <c r="G969" s="57">
        <v>206</v>
      </c>
      <c r="H969" s="57">
        <v>8766</v>
      </c>
      <c r="I969" s="57">
        <v>6072</v>
      </c>
      <c r="J969" s="57">
        <v>3909</v>
      </c>
      <c r="K969" s="57">
        <v>759</v>
      </c>
      <c r="L969" s="57" t="s">
        <v>346</v>
      </c>
      <c r="M969" s="57">
        <v>3450</v>
      </c>
      <c r="N969" s="57">
        <v>5217</v>
      </c>
      <c r="O969" s="57">
        <v>3961</v>
      </c>
      <c r="P969" s="57" t="s">
        <v>346</v>
      </c>
      <c r="Q969" s="57" t="s">
        <v>346</v>
      </c>
      <c r="R969" s="57">
        <v>3909</v>
      </c>
      <c r="Y969" s="68">
        <f t="shared" si="123"/>
        <v>5677</v>
      </c>
      <c r="Z969" s="72">
        <f t="shared" si="120"/>
        <v>4.2930098313101227E-3</v>
      </c>
      <c r="AA969" s="71">
        <f t="shared" si="124"/>
        <v>3.8518643885111087E-3</v>
      </c>
      <c r="AB969" s="72">
        <f t="shared" si="125"/>
        <v>3.5952508743514598E-2</v>
      </c>
      <c r="AC969" s="68">
        <f t="shared" si="126"/>
        <v>157902.75</v>
      </c>
      <c r="AD969" s="72">
        <f t="shared" si="127"/>
        <v>0.11940779604384436</v>
      </c>
    </row>
    <row r="970" spans="1:30" x14ac:dyDescent="0.25">
      <c r="A970" s="60">
        <v>42606</v>
      </c>
      <c r="B970">
        <f t="shared" si="121"/>
        <v>2016</v>
      </c>
      <c r="C970">
        <f t="shared" si="122"/>
        <v>8</v>
      </c>
      <c r="D970" s="57" t="s">
        <v>346</v>
      </c>
      <c r="E970" s="57">
        <v>3991</v>
      </c>
      <c r="F970" s="57" t="s">
        <v>346</v>
      </c>
      <c r="G970" s="57">
        <v>222</v>
      </c>
      <c r="H970" s="57">
        <v>8395</v>
      </c>
      <c r="I970" s="57">
        <v>6112</v>
      </c>
      <c r="J970" s="57">
        <v>2865</v>
      </c>
      <c r="K970" s="57">
        <v>680</v>
      </c>
      <c r="L970" s="57" t="s">
        <v>346</v>
      </c>
      <c r="M970" s="57">
        <v>3354</v>
      </c>
      <c r="N970" s="57">
        <v>5181</v>
      </c>
      <c r="O970" s="57">
        <v>3633</v>
      </c>
      <c r="P970" s="57" t="s">
        <v>346</v>
      </c>
      <c r="Q970" s="57" t="s">
        <v>346</v>
      </c>
      <c r="R970" s="57">
        <v>2865</v>
      </c>
      <c r="Y970" s="68">
        <f t="shared" si="123"/>
        <v>5251.25</v>
      </c>
      <c r="Z970" s="72">
        <f t="shared" si="120"/>
        <v>3.9710529992367941E-3</v>
      </c>
      <c r="AA970" s="71">
        <f t="shared" si="124"/>
        <v>3.8518643885111087E-3</v>
      </c>
      <c r="AB970" s="72">
        <f t="shared" si="125"/>
        <v>3.3256228913049329E-2</v>
      </c>
      <c r="AC970" s="68">
        <f t="shared" si="126"/>
        <v>157902.75</v>
      </c>
      <c r="AD970" s="72">
        <f t="shared" si="127"/>
        <v>0.11940779604384436</v>
      </c>
    </row>
    <row r="971" spans="1:30" x14ac:dyDescent="0.25">
      <c r="A971" s="60">
        <v>42607</v>
      </c>
      <c r="B971">
        <f t="shared" si="121"/>
        <v>2016</v>
      </c>
      <c r="C971">
        <f t="shared" si="122"/>
        <v>8</v>
      </c>
      <c r="D971" s="57" t="s">
        <v>346</v>
      </c>
      <c r="E971" s="57">
        <v>3624</v>
      </c>
      <c r="F971" s="57" t="s">
        <v>346</v>
      </c>
      <c r="G971" s="57">
        <v>234</v>
      </c>
      <c r="H971" s="57">
        <v>7724</v>
      </c>
      <c r="I971" s="57">
        <v>5787</v>
      </c>
      <c r="J971" s="57">
        <v>2725</v>
      </c>
      <c r="K971" s="57">
        <v>735</v>
      </c>
      <c r="L971" s="57" t="s">
        <v>346</v>
      </c>
      <c r="M971" s="57">
        <v>2991</v>
      </c>
      <c r="N971" s="57">
        <v>6504</v>
      </c>
      <c r="O971" s="57">
        <v>3330</v>
      </c>
      <c r="P971" s="57" t="s">
        <v>346</v>
      </c>
      <c r="Q971" s="57" t="s">
        <v>346</v>
      </c>
      <c r="R971" s="57">
        <v>2725</v>
      </c>
      <c r="Y971" s="68">
        <f t="shared" si="123"/>
        <v>4891.5</v>
      </c>
      <c r="Z971" s="72">
        <f t="shared" si="120"/>
        <v>3.6990060929810577E-3</v>
      </c>
      <c r="AA971" s="71">
        <f t="shared" si="124"/>
        <v>3.8518643885111087E-3</v>
      </c>
      <c r="AB971" s="72">
        <f t="shared" si="125"/>
        <v>3.0977927870160588E-2</v>
      </c>
      <c r="AC971" s="68">
        <f t="shared" si="126"/>
        <v>157902.75</v>
      </c>
      <c r="AD971" s="72">
        <f t="shared" si="127"/>
        <v>0.11940779604384436</v>
      </c>
    </row>
    <row r="972" spans="1:30" x14ac:dyDescent="0.25">
      <c r="A972" s="60">
        <v>42608</v>
      </c>
      <c r="B972">
        <f t="shared" si="121"/>
        <v>2016</v>
      </c>
      <c r="C972">
        <f t="shared" si="122"/>
        <v>8</v>
      </c>
      <c r="D972" s="57" t="s">
        <v>346</v>
      </c>
      <c r="E972" s="57">
        <v>3444</v>
      </c>
      <c r="F972" s="57" t="s">
        <v>346</v>
      </c>
      <c r="G972" s="57">
        <v>198</v>
      </c>
      <c r="H972" s="57">
        <v>6691</v>
      </c>
      <c r="I972" s="57">
        <v>5007</v>
      </c>
      <c r="J972" s="57">
        <v>5098</v>
      </c>
      <c r="K972" s="57">
        <v>636</v>
      </c>
      <c r="L972" s="57" t="s">
        <v>346</v>
      </c>
      <c r="M972" s="57">
        <v>2967</v>
      </c>
      <c r="N972" s="57">
        <v>3922</v>
      </c>
      <c r="O972" s="57">
        <v>2973</v>
      </c>
      <c r="P972" s="57" t="s">
        <v>346</v>
      </c>
      <c r="Q972" s="57" t="s">
        <v>346</v>
      </c>
      <c r="R972" s="57">
        <v>5098</v>
      </c>
      <c r="Y972" s="68">
        <f t="shared" si="123"/>
        <v>4942.25</v>
      </c>
      <c r="Z972" s="72">
        <f t="shared" si="120"/>
        <v>3.7373838010907965E-3</v>
      </c>
      <c r="AA972" s="71">
        <f t="shared" si="124"/>
        <v>3.8518643885111087E-3</v>
      </c>
      <c r="AB972" s="72">
        <f t="shared" si="125"/>
        <v>3.1299328225759211E-2</v>
      </c>
      <c r="AC972" s="68">
        <f t="shared" si="126"/>
        <v>157902.75</v>
      </c>
      <c r="AD972" s="72">
        <f t="shared" si="127"/>
        <v>0.11940779604384436</v>
      </c>
    </row>
    <row r="973" spans="1:30" x14ac:dyDescent="0.25">
      <c r="A973" s="60">
        <v>42609</v>
      </c>
      <c r="B973">
        <f t="shared" si="121"/>
        <v>2016</v>
      </c>
      <c r="C973">
        <f t="shared" si="122"/>
        <v>8</v>
      </c>
      <c r="D973" s="57" t="s">
        <v>346</v>
      </c>
      <c r="E973" s="57">
        <v>2710</v>
      </c>
      <c r="F973" s="57" t="s">
        <v>346</v>
      </c>
      <c r="G973" s="57">
        <v>254</v>
      </c>
      <c r="H973" s="57">
        <v>5703</v>
      </c>
      <c r="I973" s="57">
        <v>4215</v>
      </c>
      <c r="J973" s="57">
        <v>5147</v>
      </c>
      <c r="K973" s="57">
        <v>560</v>
      </c>
      <c r="L973" s="57" t="s">
        <v>346</v>
      </c>
      <c r="M973" s="57">
        <v>3905</v>
      </c>
      <c r="N973" s="57">
        <v>1933</v>
      </c>
      <c r="O973" s="57">
        <v>2849</v>
      </c>
      <c r="P973" s="57" t="s">
        <v>346</v>
      </c>
      <c r="Q973" s="57" t="s">
        <v>346</v>
      </c>
      <c r="R973" s="57">
        <v>5147</v>
      </c>
      <c r="Y973" s="68">
        <f t="shared" si="123"/>
        <v>4478.5</v>
      </c>
      <c r="Z973" s="72">
        <f t="shared" si="120"/>
        <v>3.3866909511224915E-3</v>
      </c>
      <c r="AA973" s="71">
        <f t="shared" si="124"/>
        <v>3.8518643885111087E-3</v>
      </c>
      <c r="AB973" s="72">
        <f t="shared" si="125"/>
        <v>2.8362393941840786E-2</v>
      </c>
      <c r="AC973" s="68">
        <f t="shared" si="126"/>
        <v>157902.75</v>
      </c>
      <c r="AD973" s="72">
        <f t="shared" si="127"/>
        <v>0.11940779604384436</v>
      </c>
    </row>
    <row r="974" spans="1:30" x14ac:dyDescent="0.25">
      <c r="A974" s="60">
        <v>42610</v>
      </c>
      <c r="B974">
        <f t="shared" si="121"/>
        <v>2016</v>
      </c>
      <c r="C974">
        <f t="shared" si="122"/>
        <v>8</v>
      </c>
      <c r="D974" s="57" t="s">
        <v>346</v>
      </c>
      <c r="E974" s="57">
        <v>2889</v>
      </c>
      <c r="F974" s="57" t="s">
        <v>346</v>
      </c>
      <c r="G974" s="57">
        <v>210</v>
      </c>
      <c r="H974" s="57">
        <v>4969</v>
      </c>
      <c r="I974" s="57">
        <v>3805</v>
      </c>
      <c r="J974" s="57">
        <v>5694</v>
      </c>
      <c r="K974" s="57">
        <v>489</v>
      </c>
      <c r="L974" s="57" t="s">
        <v>346</v>
      </c>
      <c r="M974" s="57">
        <v>3592</v>
      </c>
      <c r="N974" s="57">
        <v>2356</v>
      </c>
      <c r="O974" s="57">
        <v>2995</v>
      </c>
      <c r="P974" s="57" t="s">
        <v>346</v>
      </c>
      <c r="Q974" s="57" t="s">
        <v>346</v>
      </c>
      <c r="R974" s="57">
        <v>5694</v>
      </c>
      <c r="Y974" s="68">
        <f t="shared" si="123"/>
        <v>4365.75</v>
      </c>
      <c r="Z974" s="72">
        <f t="shared" si="120"/>
        <v>3.3014281611841055E-3</v>
      </c>
      <c r="AA974" s="71">
        <f t="shared" si="124"/>
        <v>3.8518643885111087E-3</v>
      </c>
      <c r="AB974" s="72">
        <f t="shared" si="125"/>
        <v>2.7648346846397547E-2</v>
      </c>
      <c r="AC974" s="68">
        <f t="shared" si="126"/>
        <v>157902.75</v>
      </c>
      <c r="AD974" s="72">
        <f t="shared" si="127"/>
        <v>0.11940779604384436</v>
      </c>
    </row>
    <row r="975" spans="1:30" x14ac:dyDescent="0.25">
      <c r="A975" s="60">
        <v>42611</v>
      </c>
      <c r="B975">
        <f t="shared" si="121"/>
        <v>2016</v>
      </c>
      <c r="C975">
        <f t="shared" si="122"/>
        <v>8</v>
      </c>
      <c r="D975" s="57" t="s">
        <v>346</v>
      </c>
      <c r="E975" s="57">
        <v>3477</v>
      </c>
      <c r="F975" s="57" t="s">
        <v>346</v>
      </c>
      <c r="G975" s="57">
        <v>238</v>
      </c>
      <c r="H975" s="57">
        <v>7388</v>
      </c>
      <c r="I975" s="57">
        <v>5289</v>
      </c>
      <c r="J975" s="57">
        <v>5510</v>
      </c>
      <c r="K975" s="57">
        <v>691</v>
      </c>
      <c r="L975" s="57" t="s">
        <v>346</v>
      </c>
      <c r="M975" s="57">
        <v>2860</v>
      </c>
      <c r="N975" s="57">
        <v>3585</v>
      </c>
      <c r="O975" s="57">
        <v>3355</v>
      </c>
      <c r="P975" s="57" t="s">
        <v>346</v>
      </c>
      <c r="Q975" s="57" t="s">
        <v>346</v>
      </c>
      <c r="R975" s="57">
        <v>5510</v>
      </c>
      <c r="Y975" s="68">
        <f t="shared" si="123"/>
        <v>5385.5</v>
      </c>
      <c r="Z975" s="72">
        <f t="shared" si="120"/>
        <v>4.072574325615759E-3</v>
      </c>
      <c r="AA975" s="71">
        <f t="shared" si="124"/>
        <v>3.8518643885111087E-3</v>
      </c>
      <c r="AB975" s="72">
        <f t="shared" si="125"/>
        <v>3.4106435765051589E-2</v>
      </c>
      <c r="AC975" s="68">
        <f t="shared" si="126"/>
        <v>157902.75</v>
      </c>
      <c r="AD975" s="72">
        <f t="shared" si="127"/>
        <v>0.11940779604384436</v>
      </c>
    </row>
    <row r="976" spans="1:30" x14ac:dyDescent="0.25">
      <c r="A976" s="60">
        <v>42612</v>
      </c>
      <c r="B976">
        <f t="shared" si="121"/>
        <v>2016</v>
      </c>
      <c r="C976">
        <f t="shared" si="122"/>
        <v>8</v>
      </c>
      <c r="D976" s="57" t="s">
        <v>346</v>
      </c>
      <c r="E976" s="57">
        <v>3974</v>
      </c>
      <c r="F976" s="57" t="s">
        <v>346</v>
      </c>
      <c r="G976" s="57">
        <v>230</v>
      </c>
      <c r="H976" s="57">
        <v>8424</v>
      </c>
      <c r="I976" s="57">
        <v>5927</v>
      </c>
      <c r="J976" s="57">
        <v>5110</v>
      </c>
      <c r="K976" s="57">
        <v>702</v>
      </c>
      <c r="L976" s="57" t="s">
        <v>346</v>
      </c>
      <c r="M976" s="57">
        <v>3261</v>
      </c>
      <c r="N976" s="57">
        <v>4809</v>
      </c>
      <c r="O976" s="57">
        <v>3617</v>
      </c>
      <c r="P976" s="57" t="s">
        <v>346</v>
      </c>
      <c r="Q976" s="57" t="s">
        <v>346</v>
      </c>
      <c r="R976" s="57">
        <v>5110</v>
      </c>
      <c r="Y976" s="68">
        <f t="shared" si="123"/>
        <v>5769.5</v>
      </c>
      <c r="Z976" s="72">
        <f t="shared" si="120"/>
        <v>4.3629593485544739E-3</v>
      </c>
      <c r="AA976" s="71">
        <f t="shared" si="124"/>
        <v>3.8518643885111087E-3</v>
      </c>
      <c r="AB976" s="72">
        <f t="shared" si="125"/>
        <v>3.6538312347315041E-2</v>
      </c>
      <c r="AC976" s="68">
        <f t="shared" si="126"/>
        <v>157902.75</v>
      </c>
      <c r="AD976" s="72">
        <f t="shared" si="127"/>
        <v>0.11940779604384436</v>
      </c>
    </row>
    <row r="977" spans="1:30" x14ac:dyDescent="0.25">
      <c r="A977" s="60">
        <v>42613</v>
      </c>
      <c r="B977">
        <f t="shared" si="121"/>
        <v>2016</v>
      </c>
      <c r="C977">
        <f t="shared" si="122"/>
        <v>8</v>
      </c>
      <c r="D977" s="57" t="s">
        <v>346</v>
      </c>
      <c r="E977" s="57">
        <v>3958</v>
      </c>
      <c r="F977" s="57" t="s">
        <v>346</v>
      </c>
      <c r="G977" s="57">
        <v>257</v>
      </c>
      <c r="H977" s="57">
        <v>7972</v>
      </c>
      <c r="I977" s="57">
        <v>5853</v>
      </c>
      <c r="J977" s="57">
        <v>3955</v>
      </c>
      <c r="K977" s="57">
        <v>712</v>
      </c>
      <c r="L977" s="57" t="s">
        <v>346</v>
      </c>
      <c r="M977" s="57">
        <v>3136</v>
      </c>
      <c r="N977" s="57">
        <v>4723</v>
      </c>
      <c r="O977" s="57">
        <v>3359</v>
      </c>
      <c r="P977" s="57" t="s">
        <v>346</v>
      </c>
      <c r="Q977" s="57" t="s">
        <v>346</v>
      </c>
      <c r="R977" s="57">
        <v>3955</v>
      </c>
      <c r="Y977" s="68">
        <f t="shared" si="123"/>
        <v>5284.75</v>
      </c>
      <c r="Z977" s="72">
        <f t="shared" si="120"/>
        <v>3.9963860676442082E-3</v>
      </c>
      <c r="AA977" s="71">
        <f t="shared" si="124"/>
        <v>3.8518643885111087E-3</v>
      </c>
      <c r="AB977" s="72">
        <f t="shared" si="125"/>
        <v>3.3468384812804085E-2</v>
      </c>
      <c r="AC977" s="68">
        <f t="shared" si="126"/>
        <v>157902.75</v>
      </c>
      <c r="AD977" s="72">
        <f t="shared" si="127"/>
        <v>0.11940779604384436</v>
      </c>
    </row>
    <row r="978" spans="1:30" x14ac:dyDescent="0.25">
      <c r="A978" s="60">
        <v>42614</v>
      </c>
      <c r="B978">
        <f t="shared" si="121"/>
        <v>2016</v>
      </c>
      <c r="C978">
        <f t="shared" si="122"/>
        <v>9</v>
      </c>
      <c r="D978" s="57" t="s">
        <v>346</v>
      </c>
      <c r="E978" s="57">
        <v>2612</v>
      </c>
      <c r="F978" s="57" t="s">
        <v>346</v>
      </c>
      <c r="G978" s="57">
        <v>116</v>
      </c>
      <c r="H978" s="57">
        <v>4435</v>
      </c>
      <c r="I978" s="57">
        <v>3498</v>
      </c>
      <c r="J978" s="57">
        <v>2896</v>
      </c>
      <c r="K978" s="57">
        <v>457</v>
      </c>
      <c r="L978" s="57" t="s">
        <v>346</v>
      </c>
      <c r="M978" s="57">
        <v>1756</v>
      </c>
      <c r="N978" s="57">
        <v>6117</v>
      </c>
      <c r="O978" s="57">
        <v>1608</v>
      </c>
      <c r="P978" s="57" t="s">
        <v>346</v>
      </c>
      <c r="Q978" s="57" t="s">
        <v>346</v>
      </c>
      <c r="R978" s="57">
        <v>2896</v>
      </c>
      <c r="Y978" s="68">
        <f t="shared" si="123"/>
        <v>3109.25</v>
      </c>
      <c r="Z978" s="72">
        <f t="shared" si="120"/>
        <v>2.3512490431567726E-3</v>
      </c>
      <c r="AA978" s="71">
        <f t="shared" si="124"/>
        <v>3.7542284010542337E-3</v>
      </c>
      <c r="AB978" s="72">
        <f t="shared" si="125"/>
        <v>2.0876451758560319E-2</v>
      </c>
      <c r="AC978" s="68">
        <f t="shared" si="126"/>
        <v>148935.75</v>
      </c>
      <c r="AD978" s="72">
        <f t="shared" si="127"/>
        <v>0.11262685203162701</v>
      </c>
    </row>
    <row r="979" spans="1:30" x14ac:dyDescent="0.25">
      <c r="A979" s="60">
        <v>42615</v>
      </c>
      <c r="B979">
        <f t="shared" si="121"/>
        <v>2016</v>
      </c>
      <c r="C979">
        <f t="shared" si="122"/>
        <v>9</v>
      </c>
      <c r="D979" s="57" t="s">
        <v>346</v>
      </c>
      <c r="E979" s="57">
        <v>3348</v>
      </c>
      <c r="F979" s="57" t="s">
        <v>346</v>
      </c>
      <c r="G979" s="57">
        <v>236</v>
      </c>
      <c r="H979" s="57">
        <v>7116</v>
      </c>
      <c r="I979" s="57">
        <v>5376</v>
      </c>
      <c r="J979" s="57">
        <v>6421</v>
      </c>
      <c r="K979" s="57">
        <v>690</v>
      </c>
      <c r="L979" s="57" t="s">
        <v>346</v>
      </c>
      <c r="M979" s="57">
        <v>3095</v>
      </c>
      <c r="N979" s="57">
        <v>3410</v>
      </c>
      <c r="O979" s="57">
        <v>3594</v>
      </c>
      <c r="P979" s="57" t="s">
        <v>346</v>
      </c>
      <c r="Q979" s="57" t="s">
        <v>346</v>
      </c>
      <c r="R979" s="57">
        <v>6421</v>
      </c>
      <c r="Y979" s="68">
        <f t="shared" si="123"/>
        <v>5626.75</v>
      </c>
      <c r="Z979" s="72">
        <f t="shared" si="120"/>
        <v>4.2550102286990016E-3</v>
      </c>
      <c r="AA979" s="71">
        <f t="shared" si="124"/>
        <v>3.7542284010542337E-3</v>
      </c>
      <c r="AB979" s="72">
        <f t="shared" si="125"/>
        <v>3.7779713735620897E-2</v>
      </c>
      <c r="AC979" s="68">
        <f t="shared" si="126"/>
        <v>148935.75</v>
      </c>
      <c r="AD979" s="72">
        <f t="shared" si="127"/>
        <v>0.11262685203162701</v>
      </c>
    </row>
    <row r="980" spans="1:30" x14ac:dyDescent="0.25">
      <c r="A980" s="60">
        <v>42616</v>
      </c>
      <c r="B980">
        <f t="shared" si="121"/>
        <v>2016</v>
      </c>
      <c r="C980">
        <f t="shared" si="122"/>
        <v>9</v>
      </c>
      <c r="D980" s="57" t="s">
        <v>346</v>
      </c>
      <c r="E980" s="57">
        <v>2348</v>
      </c>
      <c r="F980" s="57" t="s">
        <v>346</v>
      </c>
      <c r="G980" s="57">
        <v>176</v>
      </c>
      <c r="H980" s="57">
        <v>5115</v>
      </c>
      <c r="I980" s="57">
        <v>3961</v>
      </c>
      <c r="J980" s="57">
        <v>7181</v>
      </c>
      <c r="K980" s="57">
        <v>552</v>
      </c>
      <c r="L980" s="57" t="s">
        <v>346</v>
      </c>
      <c r="M980" s="57">
        <v>2842</v>
      </c>
      <c r="N980" s="57">
        <v>2170</v>
      </c>
      <c r="O980" s="57">
        <v>2850</v>
      </c>
      <c r="P980" s="57" t="s">
        <v>346</v>
      </c>
      <c r="Q980" s="57" t="s">
        <v>346</v>
      </c>
      <c r="R980" s="57">
        <v>7181</v>
      </c>
      <c r="Y980" s="68">
        <f t="shared" si="123"/>
        <v>4776.75</v>
      </c>
      <c r="Z980" s="72">
        <f t="shared" si="120"/>
        <v>3.6122308810481994E-3</v>
      </c>
      <c r="AA980" s="71">
        <f t="shared" si="124"/>
        <v>3.7542284010542337E-3</v>
      </c>
      <c r="AB980" s="72">
        <f t="shared" si="125"/>
        <v>3.2072554776136693E-2</v>
      </c>
      <c r="AC980" s="68">
        <f t="shared" si="126"/>
        <v>148935.75</v>
      </c>
      <c r="AD980" s="72">
        <f t="shared" si="127"/>
        <v>0.11262685203162701</v>
      </c>
    </row>
    <row r="981" spans="1:30" x14ac:dyDescent="0.25">
      <c r="A981" s="60">
        <v>42617</v>
      </c>
      <c r="B981">
        <f t="shared" si="121"/>
        <v>2016</v>
      </c>
      <c r="C981">
        <f t="shared" si="122"/>
        <v>9</v>
      </c>
      <c r="D981" s="57" t="s">
        <v>346</v>
      </c>
      <c r="E981" s="57">
        <v>2336</v>
      </c>
      <c r="F981" s="57" t="s">
        <v>346</v>
      </c>
      <c r="G981" s="57">
        <v>243</v>
      </c>
      <c r="H981" s="57">
        <v>4800</v>
      </c>
      <c r="I981" s="57">
        <v>3275</v>
      </c>
      <c r="J981" s="57">
        <v>6706</v>
      </c>
      <c r="K981" s="57">
        <v>445</v>
      </c>
      <c r="L981" s="57" t="s">
        <v>346</v>
      </c>
      <c r="M981" s="57">
        <v>3296</v>
      </c>
      <c r="N981" s="57">
        <v>2026</v>
      </c>
      <c r="O981" s="57">
        <v>2871</v>
      </c>
      <c r="P981" s="57" t="s">
        <v>346</v>
      </c>
      <c r="Q981" s="57" t="s">
        <v>346</v>
      </c>
      <c r="R981" s="57">
        <v>6706</v>
      </c>
      <c r="Y981" s="68">
        <f t="shared" si="123"/>
        <v>4413</v>
      </c>
      <c r="Z981" s="72">
        <f t="shared" si="120"/>
        <v>3.3371591308035175E-3</v>
      </c>
      <c r="AA981" s="71">
        <f t="shared" si="124"/>
        <v>3.7542284010542337E-3</v>
      </c>
      <c r="AB981" s="72">
        <f t="shared" si="125"/>
        <v>2.963022645671036E-2</v>
      </c>
      <c r="AC981" s="68">
        <f t="shared" si="126"/>
        <v>148935.75</v>
      </c>
      <c r="AD981" s="72">
        <f t="shared" si="127"/>
        <v>0.11262685203162701</v>
      </c>
    </row>
    <row r="982" spans="1:30" x14ac:dyDescent="0.25">
      <c r="A982" s="60">
        <v>42618</v>
      </c>
      <c r="B982">
        <f t="shared" si="121"/>
        <v>2016</v>
      </c>
      <c r="C982">
        <f t="shared" si="122"/>
        <v>9</v>
      </c>
      <c r="D982" s="57" t="s">
        <v>346</v>
      </c>
      <c r="E982" s="57">
        <v>2571</v>
      </c>
      <c r="F982" s="57" t="s">
        <v>346</v>
      </c>
      <c r="G982" s="57">
        <v>218</v>
      </c>
      <c r="H982" s="57">
        <v>4904</v>
      </c>
      <c r="I982" s="57">
        <v>3583</v>
      </c>
      <c r="J982" s="57">
        <v>6030</v>
      </c>
      <c r="K982" s="57">
        <v>433</v>
      </c>
      <c r="L982" s="57" t="s">
        <v>346</v>
      </c>
      <c r="M982" s="57">
        <v>3158</v>
      </c>
      <c r="N982" s="57">
        <v>2008</v>
      </c>
      <c r="O982" s="57">
        <v>2465</v>
      </c>
      <c r="P982" s="57" t="s">
        <v>346</v>
      </c>
      <c r="Q982" s="57" t="s">
        <v>346</v>
      </c>
      <c r="R982" s="57">
        <v>6030</v>
      </c>
      <c r="Y982" s="68">
        <f t="shared" si="123"/>
        <v>4245.5</v>
      </c>
      <c r="Z982" s="72">
        <f t="shared" si="120"/>
        <v>3.210493788766448E-3</v>
      </c>
      <c r="AA982" s="71">
        <f t="shared" si="124"/>
        <v>3.7542284010542337E-3</v>
      </c>
      <c r="AB982" s="72">
        <f t="shared" si="125"/>
        <v>2.8505580426459062E-2</v>
      </c>
      <c r="AC982" s="68">
        <f t="shared" si="126"/>
        <v>148935.75</v>
      </c>
      <c r="AD982" s="72">
        <f t="shared" si="127"/>
        <v>0.11262685203162701</v>
      </c>
    </row>
    <row r="983" spans="1:30" x14ac:dyDescent="0.25">
      <c r="A983" s="60">
        <v>42619</v>
      </c>
      <c r="B983">
        <f t="shared" si="121"/>
        <v>2016</v>
      </c>
      <c r="C983">
        <f t="shared" si="122"/>
        <v>9</v>
      </c>
      <c r="D983" s="57" t="s">
        <v>346</v>
      </c>
      <c r="E983" s="57">
        <v>3343</v>
      </c>
      <c r="F983" s="57" t="s">
        <v>346</v>
      </c>
      <c r="G983" s="57">
        <v>187</v>
      </c>
      <c r="H983" s="57">
        <v>6071</v>
      </c>
      <c r="I983" s="57">
        <v>4441</v>
      </c>
      <c r="J983" s="57">
        <v>4934</v>
      </c>
      <c r="K983" s="57">
        <v>568</v>
      </c>
      <c r="L983" s="57" t="s">
        <v>346</v>
      </c>
      <c r="M983" s="57">
        <v>2285</v>
      </c>
      <c r="N983" s="57">
        <v>4969</v>
      </c>
      <c r="O983" s="57">
        <v>2796</v>
      </c>
      <c r="P983" s="57" t="s">
        <v>346</v>
      </c>
      <c r="Q983" s="57" t="s">
        <v>346</v>
      </c>
      <c r="R983" s="57">
        <v>4934</v>
      </c>
      <c r="Y983" s="68">
        <f t="shared" si="123"/>
        <v>4560.5</v>
      </c>
      <c r="Z983" s="72">
        <f t="shared" si="120"/>
        <v>3.448700252895863E-3</v>
      </c>
      <c r="AA983" s="71">
        <f t="shared" si="124"/>
        <v>3.7542284010542337E-3</v>
      </c>
      <c r="AB983" s="72">
        <f t="shared" si="125"/>
        <v>3.0620586393797326E-2</v>
      </c>
      <c r="AC983" s="68">
        <f t="shared" si="126"/>
        <v>148935.75</v>
      </c>
      <c r="AD983" s="72">
        <f t="shared" si="127"/>
        <v>0.11262685203162701</v>
      </c>
    </row>
    <row r="984" spans="1:30" x14ac:dyDescent="0.25">
      <c r="A984" s="60">
        <v>42620</v>
      </c>
      <c r="B984">
        <f t="shared" si="121"/>
        <v>2016</v>
      </c>
      <c r="C984">
        <f t="shared" si="122"/>
        <v>9</v>
      </c>
      <c r="D984" s="57" t="s">
        <v>346</v>
      </c>
      <c r="E984" s="57">
        <v>3857</v>
      </c>
      <c r="F984" s="57" t="s">
        <v>346</v>
      </c>
      <c r="G984" s="57">
        <v>239</v>
      </c>
      <c r="H984" s="57">
        <v>7988</v>
      </c>
      <c r="I984" s="57">
        <v>5486</v>
      </c>
      <c r="J984" s="57">
        <v>3977</v>
      </c>
      <c r="K984" s="57">
        <v>648</v>
      </c>
      <c r="L984" s="57" t="s">
        <v>346</v>
      </c>
      <c r="M984" s="57">
        <v>2986</v>
      </c>
      <c r="N984" s="57">
        <v>6229</v>
      </c>
      <c r="O984" s="57">
        <v>3268</v>
      </c>
      <c r="P984" s="57" t="s">
        <v>346</v>
      </c>
      <c r="Q984" s="57" t="s">
        <v>346</v>
      </c>
      <c r="R984" s="57">
        <v>3977</v>
      </c>
      <c r="Y984" s="68">
        <f t="shared" si="123"/>
        <v>5179.75</v>
      </c>
      <c r="Z984" s="72">
        <f t="shared" si="120"/>
        <v>3.9169839129344032E-3</v>
      </c>
      <c r="AA984" s="71">
        <f t="shared" si="124"/>
        <v>3.7542284010542337E-3</v>
      </c>
      <c r="AB984" s="72">
        <f t="shared" si="125"/>
        <v>3.4778419553398027E-2</v>
      </c>
      <c r="AC984" s="68">
        <f t="shared" si="126"/>
        <v>148935.75</v>
      </c>
      <c r="AD984" s="72">
        <f t="shared" si="127"/>
        <v>0.11262685203162701</v>
      </c>
    </row>
    <row r="985" spans="1:30" x14ac:dyDescent="0.25">
      <c r="A985" s="60">
        <v>42621</v>
      </c>
      <c r="B985">
        <f t="shared" si="121"/>
        <v>2016</v>
      </c>
      <c r="C985">
        <f t="shared" si="122"/>
        <v>9</v>
      </c>
      <c r="D985" s="57" t="s">
        <v>346</v>
      </c>
      <c r="E985" s="57">
        <v>3875</v>
      </c>
      <c r="F985" s="57" t="s">
        <v>346</v>
      </c>
      <c r="G985" s="57">
        <v>257</v>
      </c>
      <c r="H985" s="57">
        <v>8007</v>
      </c>
      <c r="I985" s="57">
        <v>5782</v>
      </c>
      <c r="J985" s="57">
        <v>4213</v>
      </c>
      <c r="K985" s="57">
        <v>670</v>
      </c>
      <c r="L985" s="57" t="s">
        <v>346</v>
      </c>
      <c r="M985" s="57">
        <v>2992</v>
      </c>
      <c r="N985" s="57">
        <v>3919</v>
      </c>
      <c r="O985" s="57">
        <v>3285</v>
      </c>
      <c r="P985" s="57" t="s">
        <v>346</v>
      </c>
      <c r="Q985" s="57" t="s">
        <v>346</v>
      </c>
      <c r="R985" s="57">
        <v>4213</v>
      </c>
      <c r="Y985" s="68">
        <f t="shared" si="123"/>
        <v>5321.75</v>
      </c>
      <c r="Z985" s="72">
        <f t="shared" si="120"/>
        <v>4.0243658745419486E-3</v>
      </c>
      <c r="AA985" s="71">
        <f t="shared" si="124"/>
        <v>3.7542284010542337E-3</v>
      </c>
      <c r="AB985" s="72">
        <f t="shared" si="125"/>
        <v>3.5731850814864796E-2</v>
      </c>
      <c r="AC985" s="68">
        <f t="shared" si="126"/>
        <v>148935.75</v>
      </c>
      <c r="AD985" s="72">
        <f t="shared" si="127"/>
        <v>0.11262685203162701</v>
      </c>
    </row>
    <row r="986" spans="1:30" x14ac:dyDescent="0.25">
      <c r="A986" s="60">
        <v>42622</v>
      </c>
      <c r="B986">
        <f t="shared" si="121"/>
        <v>2016</v>
      </c>
      <c r="C986">
        <f t="shared" si="122"/>
        <v>9</v>
      </c>
      <c r="D986" s="57" t="s">
        <v>346</v>
      </c>
      <c r="E986" s="57">
        <v>3664</v>
      </c>
      <c r="F986" s="57" t="s">
        <v>346</v>
      </c>
      <c r="G986" s="57">
        <v>200</v>
      </c>
      <c r="H986" s="57">
        <v>6734</v>
      </c>
      <c r="I986" s="57">
        <v>5030</v>
      </c>
      <c r="J986" s="57">
        <v>5860</v>
      </c>
      <c r="K986" s="57">
        <v>585</v>
      </c>
      <c r="L986" s="57" t="s">
        <v>346</v>
      </c>
      <c r="M986" s="57">
        <v>2732</v>
      </c>
      <c r="N986" s="57">
        <v>2986</v>
      </c>
      <c r="O986" s="57">
        <v>3026</v>
      </c>
      <c r="P986" s="57" t="s">
        <v>346</v>
      </c>
      <c r="Q986" s="57" t="s">
        <v>346</v>
      </c>
      <c r="R986" s="57">
        <v>5860</v>
      </c>
      <c r="Y986" s="68">
        <f t="shared" si="123"/>
        <v>5162.5</v>
      </c>
      <c r="Z986" s="72">
        <f t="shared" si="120"/>
        <v>3.903939273232078E-3</v>
      </c>
      <c r="AA986" s="71">
        <f t="shared" si="124"/>
        <v>3.7542284010542337E-3</v>
      </c>
      <c r="AB986" s="72">
        <f t="shared" si="125"/>
        <v>3.4662597798043787E-2</v>
      </c>
      <c r="AC986" s="68">
        <f t="shared" si="126"/>
        <v>148935.75</v>
      </c>
      <c r="AD986" s="72">
        <f t="shared" si="127"/>
        <v>0.11262685203162701</v>
      </c>
    </row>
    <row r="987" spans="1:30" x14ac:dyDescent="0.25">
      <c r="A987" s="60">
        <v>42623</v>
      </c>
      <c r="B987">
        <f t="shared" si="121"/>
        <v>2016</v>
      </c>
      <c r="C987">
        <f t="shared" si="122"/>
        <v>9</v>
      </c>
      <c r="D987" s="57" t="s">
        <v>346</v>
      </c>
      <c r="E987" s="57">
        <v>2947</v>
      </c>
      <c r="F987" s="57" t="s">
        <v>346</v>
      </c>
      <c r="G987" s="57">
        <v>195</v>
      </c>
      <c r="H987" s="57">
        <v>5544</v>
      </c>
      <c r="I987" s="57">
        <v>4303</v>
      </c>
      <c r="J987" s="57">
        <v>6877</v>
      </c>
      <c r="K987" s="57">
        <v>546</v>
      </c>
      <c r="L987" s="57" t="s">
        <v>346</v>
      </c>
      <c r="M987" s="57">
        <v>4031</v>
      </c>
      <c r="N987" s="57">
        <v>3391</v>
      </c>
      <c r="O987" s="57">
        <v>5136</v>
      </c>
      <c r="P987" s="57" t="s">
        <v>346</v>
      </c>
      <c r="Q987" s="57" t="s">
        <v>346</v>
      </c>
      <c r="R987" s="57">
        <v>6877</v>
      </c>
      <c r="Y987" s="68">
        <f t="shared" si="123"/>
        <v>5465</v>
      </c>
      <c r="Z987" s="72">
        <f t="shared" si="120"/>
        <v>4.13269309989604E-3</v>
      </c>
      <c r="AA987" s="71">
        <f t="shared" si="124"/>
        <v>3.7542284010542337E-3</v>
      </c>
      <c r="AB987" s="72">
        <f t="shared" si="125"/>
        <v>3.6693674957154344E-2</v>
      </c>
      <c r="AC987" s="68">
        <f t="shared" si="126"/>
        <v>148935.75</v>
      </c>
      <c r="AD987" s="72">
        <f t="shared" si="127"/>
        <v>0.11262685203162701</v>
      </c>
    </row>
    <row r="988" spans="1:30" x14ac:dyDescent="0.25">
      <c r="A988" s="60">
        <v>42624</v>
      </c>
      <c r="B988">
        <f t="shared" si="121"/>
        <v>2016</v>
      </c>
      <c r="C988">
        <f t="shared" si="122"/>
        <v>9</v>
      </c>
      <c r="D988" s="57" t="s">
        <v>346</v>
      </c>
      <c r="E988" s="57">
        <v>3047</v>
      </c>
      <c r="F988" s="57" t="s">
        <v>346</v>
      </c>
      <c r="G988" s="57">
        <v>266</v>
      </c>
      <c r="H988" s="57">
        <v>5426</v>
      </c>
      <c r="I988" s="57">
        <v>3736</v>
      </c>
      <c r="J988" s="57">
        <v>6167</v>
      </c>
      <c r="K988" s="57">
        <v>497</v>
      </c>
      <c r="L988" s="57" t="s">
        <v>346</v>
      </c>
      <c r="M988" s="57">
        <v>3642</v>
      </c>
      <c r="N988" s="57">
        <v>2800</v>
      </c>
      <c r="O988" s="57">
        <v>2654</v>
      </c>
      <c r="P988" s="57" t="s">
        <v>346</v>
      </c>
      <c r="Q988" s="57" t="s">
        <v>346</v>
      </c>
      <c r="R988" s="57">
        <v>6167</v>
      </c>
      <c r="Y988" s="68">
        <f t="shared" si="123"/>
        <v>4495.75</v>
      </c>
      <c r="Z988" s="72">
        <f t="shared" si="120"/>
        <v>3.3997355908248162E-3</v>
      </c>
      <c r="AA988" s="71">
        <f t="shared" si="124"/>
        <v>3.7542284010542337E-3</v>
      </c>
      <c r="AB988" s="72">
        <f t="shared" si="125"/>
        <v>3.0185835167177794E-2</v>
      </c>
      <c r="AC988" s="68">
        <f t="shared" si="126"/>
        <v>148935.75</v>
      </c>
      <c r="AD988" s="72">
        <f t="shared" si="127"/>
        <v>0.11262685203162701</v>
      </c>
    </row>
    <row r="989" spans="1:30" x14ac:dyDescent="0.25">
      <c r="A989" s="60">
        <v>42625</v>
      </c>
      <c r="B989">
        <f t="shared" si="121"/>
        <v>2016</v>
      </c>
      <c r="C989">
        <f t="shared" si="122"/>
        <v>9</v>
      </c>
      <c r="D989" s="57" t="s">
        <v>346</v>
      </c>
      <c r="E989" s="57">
        <v>3770</v>
      </c>
      <c r="F989" s="57" t="s">
        <v>346</v>
      </c>
      <c r="G989" s="57">
        <v>225</v>
      </c>
      <c r="H989" s="57">
        <v>8230</v>
      </c>
      <c r="I989" s="57">
        <v>5768</v>
      </c>
      <c r="J989" s="57">
        <v>3220</v>
      </c>
      <c r="K989" s="57">
        <v>736</v>
      </c>
      <c r="L989" s="57" t="s">
        <v>346</v>
      </c>
      <c r="M989" s="57">
        <v>3073</v>
      </c>
      <c r="N989" s="57">
        <v>5139</v>
      </c>
      <c r="O989" s="57">
        <v>3691</v>
      </c>
      <c r="P989" s="57" t="s">
        <v>346</v>
      </c>
      <c r="Q989" s="57" t="s">
        <v>346</v>
      </c>
      <c r="R989" s="57">
        <v>3220</v>
      </c>
      <c r="Y989" s="68">
        <f t="shared" si="123"/>
        <v>5227.25</v>
      </c>
      <c r="Z989" s="72">
        <f t="shared" si="120"/>
        <v>3.9529039353031247E-3</v>
      </c>
      <c r="AA989" s="71">
        <f t="shared" si="124"/>
        <v>3.7542284010542337E-3</v>
      </c>
      <c r="AB989" s="72">
        <f t="shared" si="125"/>
        <v>3.509734902466332E-2</v>
      </c>
      <c r="AC989" s="68">
        <f t="shared" si="126"/>
        <v>148935.75</v>
      </c>
      <c r="AD989" s="72">
        <f t="shared" si="127"/>
        <v>0.11262685203162701</v>
      </c>
    </row>
    <row r="990" spans="1:30" x14ac:dyDescent="0.25">
      <c r="A990" s="60">
        <v>42626</v>
      </c>
      <c r="B990">
        <f t="shared" si="121"/>
        <v>2016</v>
      </c>
      <c r="C990">
        <f t="shared" si="122"/>
        <v>9</v>
      </c>
      <c r="D990" s="57" t="s">
        <v>346</v>
      </c>
      <c r="E990" s="57">
        <v>4140</v>
      </c>
      <c r="F990" s="57" t="s">
        <v>346</v>
      </c>
      <c r="G990" s="57">
        <v>320</v>
      </c>
      <c r="H990" s="57">
        <v>8972</v>
      </c>
      <c r="I990" s="57">
        <v>6315</v>
      </c>
      <c r="J990" s="57">
        <v>8832</v>
      </c>
      <c r="K990" s="57">
        <v>740</v>
      </c>
      <c r="L990" s="57" t="s">
        <v>346</v>
      </c>
      <c r="M990" s="57">
        <v>3273</v>
      </c>
      <c r="N990" s="57">
        <v>5428</v>
      </c>
      <c r="O990" s="57">
        <v>3783</v>
      </c>
      <c r="P990" s="57" t="s">
        <v>346</v>
      </c>
      <c r="Q990" s="57" t="s">
        <v>346</v>
      </c>
      <c r="R990" s="57">
        <v>8832</v>
      </c>
      <c r="Y990" s="68">
        <f t="shared" si="123"/>
        <v>6975.5</v>
      </c>
      <c r="Z990" s="72">
        <f t="shared" si="120"/>
        <v>5.2749498112213775E-3</v>
      </c>
      <c r="AA990" s="71">
        <f t="shared" si="124"/>
        <v>3.7542284010542337E-3</v>
      </c>
      <c r="AB990" s="72">
        <f t="shared" si="125"/>
        <v>4.683563214339069E-2</v>
      </c>
      <c r="AC990" s="68">
        <f t="shared" si="126"/>
        <v>148935.75</v>
      </c>
      <c r="AD990" s="72">
        <f t="shared" si="127"/>
        <v>0.11262685203162701</v>
      </c>
    </row>
    <row r="991" spans="1:30" x14ac:dyDescent="0.25">
      <c r="A991" s="60">
        <v>42627</v>
      </c>
      <c r="B991">
        <f t="shared" si="121"/>
        <v>2016</v>
      </c>
      <c r="C991">
        <f t="shared" si="122"/>
        <v>9</v>
      </c>
      <c r="D991" s="57" t="s">
        <v>346</v>
      </c>
      <c r="E991" s="57">
        <v>3921</v>
      </c>
      <c r="F991" s="57" t="s">
        <v>346</v>
      </c>
      <c r="G991" s="57">
        <v>201</v>
      </c>
      <c r="H991" s="57">
        <v>7982</v>
      </c>
      <c r="I991" s="57">
        <v>5819</v>
      </c>
      <c r="J991" s="57">
        <v>6586</v>
      </c>
      <c r="K991" s="57">
        <v>694</v>
      </c>
      <c r="L991" s="57" t="s">
        <v>346</v>
      </c>
      <c r="M991" s="57">
        <v>1603</v>
      </c>
      <c r="N991" s="57">
        <v>5421</v>
      </c>
      <c r="O991" s="57">
        <v>3318</v>
      </c>
      <c r="P991" s="57" t="s">
        <v>346</v>
      </c>
      <c r="Q991" s="57" t="s">
        <v>346</v>
      </c>
      <c r="R991" s="57">
        <v>6586</v>
      </c>
      <c r="Y991" s="68">
        <f t="shared" si="123"/>
        <v>5926.25</v>
      </c>
      <c r="Z991" s="72">
        <f t="shared" si="120"/>
        <v>4.4814954223712546E-3</v>
      </c>
      <c r="AA991" s="71">
        <f t="shared" si="124"/>
        <v>3.7542284010542337E-3</v>
      </c>
      <c r="AB991" s="72">
        <f t="shared" si="125"/>
        <v>3.9790647980756801E-2</v>
      </c>
      <c r="AC991" s="68">
        <f t="shared" si="126"/>
        <v>148935.75</v>
      </c>
      <c r="AD991" s="72">
        <f t="shared" si="127"/>
        <v>0.11262685203162701</v>
      </c>
    </row>
    <row r="992" spans="1:30" x14ac:dyDescent="0.25">
      <c r="A992" s="60">
        <v>42628</v>
      </c>
      <c r="B992">
        <f t="shared" si="121"/>
        <v>2016</v>
      </c>
      <c r="C992">
        <f t="shared" si="122"/>
        <v>9</v>
      </c>
      <c r="D992" s="57" t="s">
        <v>346</v>
      </c>
      <c r="E992" s="57">
        <v>4133</v>
      </c>
      <c r="F992" s="57" t="s">
        <v>346</v>
      </c>
      <c r="G992" s="57">
        <v>216</v>
      </c>
      <c r="H992" s="57">
        <v>8708</v>
      </c>
      <c r="I992" s="57">
        <v>6261</v>
      </c>
      <c r="J992" s="57">
        <v>7382</v>
      </c>
      <c r="K992" s="57">
        <v>721</v>
      </c>
      <c r="L992" s="57" t="s">
        <v>346</v>
      </c>
      <c r="M992" s="57">
        <v>1703</v>
      </c>
      <c r="N992" s="57">
        <v>5427</v>
      </c>
      <c r="O992" s="57">
        <v>3665</v>
      </c>
      <c r="P992" s="57" t="s">
        <v>346</v>
      </c>
      <c r="Q992" s="57" t="s">
        <v>346</v>
      </c>
      <c r="R992" s="57">
        <v>7382</v>
      </c>
      <c r="Y992" s="68">
        <f t="shared" si="123"/>
        <v>6504</v>
      </c>
      <c r="Z992" s="72">
        <f t="shared" si="120"/>
        <v>4.9183963260244906E-3</v>
      </c>
      <c r="AA992" s="71">
        <f t="shared" si="124"/>
        <v>3.7542284010542337E-3</v>
      </c>
      <c r="AB992" s="72">
        <f t="shared" si="125"/>
        <v>4.3669837497041508E-2</v>
      </c>
      <c r="AC992" s="68">
        <f t="shared" si="126"/>
        <v>148935.75</v>
      </c>
      <c r="AD992" s="72">
        <f t="shared" si="127"/>
        <v>0.11262685203162701</v>
      </c>
    </row>
    <row r="993" spans="1:30" x14ac:dyDescent="0.25">
      <c r="A993" s="60">
        <v>42629</v>
      </c>
      <c r="B993">
        <f t="shared" si="121"/>
        <v>2016</v>
      </c>
      <c r="C993">
        <f t="shared" si="122"/>
        <v>9</v>
      </c>
      <c r="D993" s="57" t="s">
        <v>346</v>
      </c>
      <c r="E993" s="57">
        <v>3957</v>
      </c>
      <c r="F993" s="57" t="s">
        <v>346</v>
      </c>
      <c r="G993" s="57">
        <v>248</v>
      </c>
      <c r="H993" s="57">
        <v>7729</v>
      </c>
      <c r="I993" s="57">
        <v>5880</v>
      </c>
      <c r="J993" s="57">
        <v>6605</v>
      </c>
      <c r="K993" s="57">
        <v>600</v>
      </c>
      <c r="L993" s="57" t="s">
        <v>346</v>
      </c>
      <c r="M993" s="57">
        <v>1743</v>
      </c>
      <c r="N993" s="57">
        <v>4016</v>
      </c>
      <c r="O993" s="57">
        <v>3428</v>
      </c>
      <c r="P993" s="57" t="s">
        <v>346</v>
      </c>
      <c r="Q993" s="57" t="s">
        <v>346</v>
      </c>
      <c r="R993" s="57">
        <v>6605</v>
      </c>
      <c r="Y993" s="68">
        <f t="shared" si="123"/>
        <v>5910.5</v>
      </c>
      <c r="Z993" s="72">
        <f t="shared" si="120"/>
        <v>4.4695850991647839E-3</v>
      </c>
      <c r="AA993" s="71">
        <f t="shared" si="124"/>
        <v>3.7542284010542337E-3</v>
      </c>
      <c r="AB993" s="72">
        <f t="shared" si="125"/>
        <v>3.9684897682389891E-2</v>
      </c>
      <c r="AC993" s="68">
        <f t="shared" si="126"/>
        <v>148935.75</v>
      </c>
      <c r="AD993" s="72">
        <f t="shared" si="127"/>
        <v>0.11262685203162701</v>
      </c>
    </row>
    <row r="994" spans="1:30" x14ac:dyDescent="0.25">
      <c r="A994" s="60">
        <v>42630</v>
      </c>
      <c r="B994">
        <f t="shared" si="121"/>
        <v>2016</v>
      </c>
      <c r="C994">
        <f t="shared" si="122"/>
        <v>9</v>
      </c>
      <c r="D994" s="57" t="s">
        <v>346</v>
      </c>
      <c r="E994" s="57">
        <v>3156</v>
      </c>
      <c r="F994" s="57" t="s">
        <v>346</v>
      </c>
      <c r="G994" s="57">
        <v>278</v>
      </c>
      <c r="H994" s="57">
        <v>6727</v>
      </c>
      <c r="I994" s="57">
        <v>4813</v>
      </c>
      <c r="J994" s="57">
        <v>4932</v>
      </c>
      <c r="K994" s="57">
        <v>759</v>
      </c>
      <c r="L994" s="57" t="s">
        <v>346</v>
      </c>
      <c r="M994" s="57">
        <v>2253</v>
      </c>
      <c r="N994" s="57">
        <v>2574</v>
      </c>
      <c r="O994" s="57">
        <v>2951</v>
      </c>
      <c r="P994" s="57" t="s">
        <v>346</v>
      </c>
      <c r="Q994" s="57" t="s">
        <v>346</v>
      </c>
      <c r="R994" s="57">
        <v>4932</v>
      </c>
      <c r="Y994" s="68">
        <f t="shared" si="123"/>
        <v>4855.75</v>
      </c>
      <c r="Z994" s="72">
        <f t="shared" si="120"/>
        <v>3.6719715498298618E-3</v>
      </c>
      <c r="AA994" s="71">
        <f t="shared" si="124"/>
        <v>3.7542284010542337E-3</v>
      </c>
      <c r="AB994" s="72">
        <f t="shared" si="125"/>
        <v>3.2602984844135811E-2</v>
      </c>
      <c r="AC994" s="68">
        <f t="shared" si="126"/>
        <v>148935.75</v>
      </c>
      <c r="AD994" s="72">
        <f t="shared" si="127"/>
        <v>0.11262685203162701</v>
      </c>
    </row>
    <row r="995" spans="1:30" x14ac:dyDescent="0.25">
      <c r="A995" s="60">
        <v>42631</v>
      </c>
      <c r="B995">
        <f t="shared" si="121"/>
        <v>2016</v>
      </c>
      <c r="C995">
        <f t="shared" si="122"/>
        <v>9</v>
      </c>
      <c r="D995" s="57" t="s">
        <v>346</v>
      </c>
      <c r="E995" s="57">
        <v>3178</v>
      </c>
      <c r="F995" s="57" t="s">
        <v>346</v>
      </c>
      <c r="G995" s="57">
        <v>202</v>
      </c>
      <c r="H995" s="57">
        <v>5175</v>
      </c>
      <c r="I995" s="57">
        <v>3482</v>
      </c>
      <c r="J995" s="57">
        <v>3864</v>
      </c>
      <c r="K995" s="57">
        <v>487</v>
      </c>
      <c r="L995" s="57" t="s">
        <v>346</v>
      </c>
      <c r="M995" s="57">
        <v>1752</v>
      </c>
      <c r="N995" s="57">
        <v>2906</v>
      </c>
      <c r="O995" s="57">
        <v>2356</v>
      </c>
      <c r="P995" s="57" t="s">
        <v>346</v>
      </c>
      <c r="Q995" s="57" t="s">
        <v>346</v>
      </c>
      <c r="R995" s="57">
        <v>3864</v>
      </c>
      <c r="Y995" s="68">
        <f t="shared" si="123"/>
        <v>3719.25</v>
      </c>
      <c r="Z995" s="72">
        <f t="shared" si="120"/>
        <v>2.8125377514708776E-3</v>
      </c>
      <c r="AA995" s="71">
        <f t="shared" si="124"/>
        <v>3.7542284010542337E-3</v>
      </c>
      <c r="AB995" s="72">
        <f t="shared" si="125"/>
        <v>2.4972177600072514E-2</v>
      </c>
      <c r="AC995" s="68">
        <f t="shared" si="126"/>
        <v>148935.75</v>
      </c>
      <c r="AD995" s="72">
        <f t="shared" si="127"/>
        <v>0.11262685203162701</v>
      </c>
    </row>
    <row r="996" spans="1:30" x14ac:dyDescent="0.25">
      <c r="A996" s="60">
        <v>42632</v>
      </c>
      <c r="B996">
        <f t="shared" si="121"/>
        <v>2016</v>
      </c>
      <c r="C996">
        <f t="shared" si="122"/>
        <v>9</v>
      </c>
      <c r="D996" s="57" t="s">
        <v>346</v>
      </c>
      <c r="E996" s="57">
        <v>2181</v>
      </c>
      <c r="F996" s="57" t="s">
        <v>346</v>
      </c>
      <c r="G996" s="57">
        <v>121</v>
      </c>
      <c r="H996" s="57">
        <v>3123</v>
      </c>
      <c r="I996" s="57">
        <v>2505</v>
      </c>
      <c r="J996" s="57">
        <v>2139</v>
      </c>
      <c r="K996" s="57">
        <v>377</v>
      </c>
      <c r="L996" s="57" t="s">
        <v>346</v>
      </c>
      <c r="M996" s="57">
        <v>585</v>
      </c>
      <c r="N996" s="57">
        <v>3995</v>
      </c>
      <c r="O996" s="57">
        <v>1063</v>
      </c>
      <c r="P996" s="57" t="s">
        <v>346</v>
      </c>
      <c r="Q996" s="57" t="s">
        <v>346</v>
      </c>
      <c r="R996" s="57">
        <v>2139</v>
      </c>
      <c r="Y996" s="68">
        <f t="shared" si="123"/>
        <v>2207.5</v>
      </c>
      <c r="Z996" s="72">
        <f t="shared" si="120"/>
        <v>1.6693357763989951E-3</v>
      </c>
      <c r="AA996" s="71">
        <f t="shared" si="124"/>
        <v>3.7542284010542337E-3</v>
      </c>
      <c r="AB996" s="72">
        <f t="shared" si="125"/>
        <v>1.4821827533013397E-2</v>
      </c>
      <c r="AC996" s="68">
        <f t="shared" si="126"/>
        <v>148935.75</v>
      </c>
      <c r="AD996" s="72">
        <f t="shared" si="127"/>
        <v>0.11262685203162701</v>
      </c>
    </row>
    <row r="997" spans="1:30" x14ac:dyDescent="0.25">
      <c r="A997" s="60">
        <v>42633</v>
      </c>
      <c r="B997">
        <f t="shared" si="121"/>
        <v>2016</v>
      </c>
      <c r="C997">
        <f t="shared" si="122"/>
        <v>9</v>
      </c>
      <c r="D997" s="57" t="s">
        <v>346</v>
      </c>
      <c r="E997" s="57">
        <v>3834</v>
      </c>
      <c r="F997" s="57" t="s">
        <v>346</v>
      </c>
      <c r="G997" s="57">
        <v>240</v>
      </c>
      <c r="H997" s="57">
        <v>8039</v>
      </c>
      <c r="I997" s="57">
        <v>5961</v>
      </c>
      <c r="J997" s="57">
        <v>6804</v>
      </c>
      <c r="K997" s="57">
        <v>630</v>
      </c>
      <c r="L997" s="57" t="s">
        <v>346</v>
      </c>
      <c r="M997" s="57">
        <v>1676</v>
      </c>
      <c r="N997" s="57">
        <v>7384</v>
      </c>
      <c r="O997" s="57">
        <v>3661</v>
      </c>
      <c r="P997" s="57" t="s">
        <v>346</v>
      </c>
      <c r="Q997" s="57" t="s">
        <v>346</v>
      </c>
      <c r="R997" s="57">
        <v>6804</v>
      </c>
      <c r="Y997" s="68">
        <f t="shared" si="123"/>
        <v>6116.25</v>
      </c>
      <c r="Z997" s="72">
        <f t="shared" si="120"/>
        <v>4.6251755118461397E-3</v>
      </c>
      <c r="AA997" s="71">
        <f t="shared" si="124"/>
        <v>3.7542284010542337E-3</v>
      </c>
      <c r="AB997" s="72">
        <f t="shared" si="125"/>
        <v>4.106636586581798E-2</v>
      </c>
      <c r="AC997" s="68">
        <f t="shared" si="126"/>
        <v>148935.75</v>
      </c>
      <c r="AD997" s="72">
        <f t="shared" si="127"/>
        <v>0.11262685203162701</v>
      </c>
    </row>
    <row r="998" spans="1:30" x14ac:dyDescent="0.25">
      <c r="A998" s="60">
        <v>42634</v>
      </c>
      <c r="B998">
        <f t="shared" si="121"/>
        <v>2016</v>
      </c>
      <c r="C998">
        <f t="shared" si="122"/>
        <v>9</v>
      </c>
      <c r="D998" s="57" t="s">
        <v>346</v>
      </c>
      <c r="E998" s="57">
        <v>3928</v>
      </c>
      <c r="F998" s="57" t="s">
        <v>346</v>
      </c>
      <c r="G998" s="57">
        <v>230</v>
      </c>
      <c r="H998" s="57">
        <v>8452</v>
      </c>
      <c r="I998" s="57">
        <v>6295</v>
      </c>
      <c r="J998" s="57">
        <v>7181</v>
      </c>
      <c r="K998" s="57">
        <v>698</v>
      </c>
      <c r="L998" s="57" t="s">
        <v>346</v>
      </c>
      <c r="M998" s="57">
        <v>1758</v>
      </c>
      <c r="N998" s="57">
        <v>5507</v>
      </c>
      <c r="O998" s="57">
        <v>3613</v>
      </c>
      <c r="P998" s="57" t="s">
        <v>346</v>
      </c>
      <c r="Q998" s="57" t="s">
        <v>346</v>
      </c>
      <c r="R998" s="57">
        <v>7181</v>
      </c>
      <c r="Y998" s="68">
        <f t="shared" si="123"/>
        <v>6385.25</v>
      </c>
      <c r="Z998" s="72">
        <f t="shared" si="120"/>
        <v>4.8285962701026877E-3</v>
      </c>
      <c r="AA998" s="71">
        <f t="shared" si="124"/>
        <v>3.7542284010542337E-3</v>
      </c>
      <c r="AB998" s="72">
        <f t="shared" si="125"/>
        <v>4.2872513818878272E-2</v>
      </c>
      <c r="AC998" s="68">
        <f t="shared" si="126"/>
        <v>148935.75</v>
      </c>
      <c r="AD998" s="72">
        <f t="shared" si="127"/>
        <v>0.11262685203162701</v>
      </c>
    </row>
    <row r="999" spans="1:30" x14ac:dyDescent="0.25">
      <c r="A999" s="60">
        <v>42635</v>
      </c>
      <c r="B999">
        <f t="shared" si="121"/>
        <v>2016</v>
      </c>
      <c r="C999">
        <f t="shared" si="122"/>
        <v>9</v>
      </c>
      <c r="D999" s="57" t="s">
        <v>346</v>
      </c>
      <c r="E999" s="57">
        <v>3977</v>
      </c>
      <c r="F999" s="57" t="s">
        <v>346</v>
      </c>
      <c r="G999" s="57">
        <v>273</v>
      </c>
      <c r="H999" s="57">
        <v>8470</v>
      </c>
      <c r="I999" s="57">
        <v>6098</v>
      </c>
      <c r="J999" s="57">
        <v>7259</v>
      </c>
      <c r="K999" s="57">
        <v>641</v>
      </c>
      <c r="L999" s="57" t="s">
        <v>346</v>
      </c>
      <c r="M999" s="57">
        <v>1748</v>
      </c>
      <c r="N999" s="57">
        <v>5437</v>
      </c>
      <c r="O999" s="57">
        <v>3663</v>
      </c>
      <c r="P999" s="57" t="s">
        <v>346</v>
      </c>
      <c r="Q999" s="57" t="s">
        <v>346</v>
      </c>
      <c r="R999" s="57">
        <v>7259</v>
      </c>
      <c r="Y999" s="68">
        <f t="shared" si="123"/>
        <v>6372.5</v>
      </c>
      <c r="Z999" s="72">
        <f t="shared" si="120"/>
        <v>4.8189545798879262E-3</v>
      </c>
      <c r="AA999" s="71">
        <f t="shared" si="124"/>
        <v>3.7542284010542337E-3</v>
      </c>
      <c r="AB999" s="72">
        <f t="shared" si="125"/>
        <v>4.2786906434486009E-2</v>
      </c>
      <c r="AC999" s="68">
        <f t="shared" si="126"/>
        <v>148935.75</v>
      </c>
      <c r="AD999" s="72">
        <f t="shared" si="127"/>
        <v>0.11262685203162701</v>
      </c>
    </row>
    <row r="1000" spans="1:30" x14ac:dyDescent="0.25">
      <c r="A1000" s="60">
        <v>42636</v>
      </c>
      <c r="B1000">
        <f t="shared" si="121"/>
        <v>2016</v>
      </c>
      <c r="C1000">
        <f t="shared" si="122"/>
        <v>9</v>
      </c>
      <c r="D1000" s="57" t="s">
        <v>346</v>
      </c>
      <c r="E1000" s="57">
        <v>4004</v>
      </c>
      <c r="F1000" s="57" t="s">
        <v>346</v>
      </c>
      <c r="G1000" s="57">
        <v>241</v>
      </c>
      <c r="H1000" s="57">
        <v>8104</v>
      </c>
      <c r="I1000" s="57">
        <v>5074</v>
      </c>
      <c r="J1000" s="57">
        <v>6461</v>
      </c>
      <c r="K1000" s="57">
        <v>686</v>
      </c>
      <c r="L1000" s="57" t="s">
        <v>346</v>
      </c>
      <c r="M1000" s="57">
        <v>1707</v>
      </c>
      <c r="N1000" s="57">
        <v>4736</v>
      </c>
      <c r="O1000" s="57">
        <v>3663</v>
      </c>
      <c r="P1000" s="57" t="s">
        <v>346</v>
      </c>
      <c r="Q1000" s="57" t="s">
        <v>346</v>
      </c>
      <c r="R1000" s="57">
        <v>6461</v>
      </c>
      <c r="Y1000" s="68">
        <f t="shared" si="123"/>
        <v>5825.5</v>
      </c>
      <c r="Z1000" s="72">
        <f t="shared" si="120"/>
        <v>4.4053071643997037E-3</v>
      </c>
      <c r="AA1000" s="71">
        <f t="shared" si="124"/>
        <v>3.7542284010542337E-3</v>
      </c>
      <c r="AB1000" s="72">
        <f t="shared" si="125"/>
        <v>3.9114181786441472E-2</v>
      </c>
      <c r="AC1000" s="68">
        <f t="shared" si="126"/>
        <v>148935.75</v>
      </c>
      <c r="AD1000" s="72">
        <f t="shared" si="127"/>
        <v>0.11262685203162701</v>
      </c>
    </row>
    <row r="1001" spans="1:30" x14ac:dyDescent="0.25">
      <c r="A1001" s="60">
        <v>42637</v>
      </c>
      <c r="B1001">
        <f t="shared" si="121"/>
        <v>2016</v>
      </c>
      <c r="C1001">
        <f t="shared" si="122"/>
        <v>9</v>
      </c>
      <c r="D1001" s="57" t="s">
        <v>346</v>
      </c>
      <c r="E1001" s="57">
        <v>2781</v>
      </c>
      <c r="F1001" s="57" t="s">
        <v>346</v>
      </c>
      <c r="G1001" s="57">
        <v>241</v>
      </c>
      <c r="H1001" s="57">
        <v>5674</v>
      </c>
      <c r="I1001" s="57">
        <v>3827</v>
      </c>
      <c r="J1001" s="57">
        <v>4452</v>
      </c>
      <c r="K1001" s="57">
        <v>504</v>
      </c>
      <c r="L1001" s="57" t="s">
        <v>346</v>
      </c>
      <c r="M1001" s="57">
        <v>2219</v>
      </c>
      <c r="N1001" s="57">
        <v>2261</v>
      </c>
      <c r="O1001" s="57">
        <v>2567</v>
      </c>
      <c r="P1001" s="57" t="s">
        <v>346</v>
      </c>
      <c r="Q1001" s="57" t="s">
        <v>346</v>
      </c>
      <c r="R1001" s="57">
        <v>4452</v>
      </c>
      <c r="Y1001" s="68">
        <f t="shared" si="123"/>
        <v>4130</v>
      </c>
      <c r="Z1001" s="72">
        <f t="shared" si="120"/>
        <v>3.1231514185856625E-3</v>
      </c>
      <c r="AA1001" s="71">
        <f t="shared" si="124"/>
        <v>3.7542284010542337E-3</v>
      </c>
      <c r="AB1001" s="72">
        <f t="shared" si="125"/>
        <v>2.773007823843503E-2</v>
      </c>
      <c r="AC1001" s="68">
        <f t="shared" si="126"/>
        <v>148935.75</v>
      </c>
      <c r="AD1001" s="72">
        <f t="shared" si="127"/>
        <v>0.11262685203162701</v>
      </c>
    </row>
    <row r="1002" spans="1:30" x14ac:dyDescent="0.25">
      <c r="A1002" s="60">
        <v>42638</v>
      </c>
      <c r="B1002">
        <f t="shared" si="121"/>
        <v>2016</v>
      </c>
      <c r="C1002">
        <f t="shared" si="122"/>
        <v>9</v>
      </c>
      <c r="D1002" s="57" t="s">
        <v>346</v>
      </c>
      <c r="E1002" s="57">
        <v>3158</v>
      </c>
      <c r="F1002" s="57" t="s">
        <v>346</v>
      </c>
      <c r="G1002" s="57">
        <v>206</v>
      </c>
      <c r="H1002" s="57">
        <v>5900</v>
      </c>
      <c r="I1002" s="57">
        <v>3763</v>
      </c>
      <c r="J1002" s="57">
        <v>4807</v>
      </c>
      <c r="K1002" s="57">
        <v>515</v>
      </c>
      <c r="L1002" s="57" t="s">
        <v>346</v>
      </c>
      <c r="M1002" s="57">
        <v>2120</v>
      </c>
      <c r="N1002" s="57">
        <v>2344</v>
      </c>
      <c r="O1002" s="57">
        <v>2971</v>
      </c>
      <c r="P1002" s="57" t="s">
        <v>346</v>
      </c>
      <c r="Q1002" s="57" t="s">
        <v>346</v>
      </c>
      <c r="R1002" s="57">
        <v>4807</v>
      </c>
      <c r="Y1002" s="68">
        <f t="shared" si="123"/>
        <v>4360.25</v>
      </c>
      <c r="Z1002" s="72">
        <f t="shared" si="120"/>
        <v>3.2972690006993063E-3</v>
      </c>
      <c r="AA1002" s="71">
        <f t="shared" si="124"/>
        <v>3.7542284010542337E-3</v>
      </c>
      <c r="AB1002" s="72">
        <f t="shared" si="125"/>
        <v>2.9276046885989428E-2</v>
      </c>
      <c r="AC1002" s="68">
        <f t="shared" si="126"/>
        <v>148935.75</v>
      </c>
      <c r="AD1002" s="72">
        <f t="shared" si="127"/>
        <v>0.11262685203162701</v>
      </c>
    </row>
    <row r="1003" spans="1:30" x14ac:dyDescent="0.25">
      <c r="A1003" s="60">
        <v>42639</v>
      </c>
      <c r="B1003">
        <f t="shared" si="121"/>
        <v>2016</v>
      </c>
      <c r="C1003">
        <f t="shared" si="122"/>
        <v>9</v>
      </c>
      <c r="D1003" s="57" t="s">
        <v>346</v>
      </c>
      <c r="E1003" s="57">
        <v>3883</v>
      </c>
      <c r="F1003" s="57" t="s">
        <v>346</v>
      </c>
      <c r="G1003" s="57">
        <v>191</v>
      </c>
      <c r="H1003" s="57">
        <v>8006</v>
      </c>
      <c r="I1003" s="57">
        <v>5283</v>
      </c>
      <c r="J1003" s="57">
        <v>6968</v>
      </c>
      <c r="K1003" s="57">
        <v>630</v>
      </c>
      <c r="L1003" s="57" t="s">
        <v>346</v>
      </c>
      <c r="M1003" s="57">
        <v>1558</v>
      </c>
      <c r="N1003" s="57">
        <v>3742</v>
      </c>
      <c r="O1003" s="57">
        <v>3575</v>
      </c>
      <c r="P1003" s="57" t="s">
        <v>346</v>
      </c>
      <c r="Q1003" s="57" t="s">
        <v>346</v>
      </c>
      <c r="R1003" s="57">
        <v>6968</v>
      </c>
      <c r="Y1003" s="68">
        <f t="shared" si="123"/>
        <v>5958</v>
      </c>
      <c r="Z1003" s="72">
        <f t="shared" si="120"/>
        <v>4.5055051215335054E-3</v>
      </c>
      <c r="AA1003" s="71">
        <f t="shared" si="124"/>
        <v>3.7542284010542337E-3</v>
      </c>
      <c r="AB1003" s="72">
        <f t="shared" si="125"/>
        <v>4.0003827153655185E-2</v>
      </c>
      <c r="AC1003" s="68">
        <f t="shared" si="126"/>
        <v>148935.75</v>
      </c>
      <c r="AD1003" s="72">
        <f t="shared" si="127"/>
        <v>0.11262685203162701</v>
      </c>
    </row>
    <row r="1004" spans="1:30" x14ac:dyDescent="0.25">
      <c r="A1004" s="60">
        <v>42640</v>
      </c>
      <c r="B1004">
        <f t="shared" si="121"/>
        <v>2016</v>
      </c>
      <c r="C1004">
        <f t="shared" si="122"/>
        <v>9</v>
      </c>
      <c r="D1004" s="57" t="s">
        <v>346</v>
      </c>
      <c r="E1004" s="57">
        <v>3504</v>
      </c>
      <c r="F1004" s="57" t="s">
        <v>346</v>
      </c>
      <c r="G1004" s="57">
        <v>218</v>
      </c>
      <c r="H1004" s="57">
        <v>7063</v>
      </c>
      <c r="I1004" s="57">
        <v>4369</v>
      </c>
      <c r="J1004" s="57">
        <v>5724</v>
      </c>
      <c r="K1004" s="57">
        <v>518</v>
      </c>
      <c r="L1004" s="57" t="s">
        <v>346</v>
      </c>
      <c r="M1004" s="57">
        <v>1396</v>
      </c>
      <c r="N1004" s="57">
        <v>4863</v>
      </c>
      <c r="O1004" s="57">
        <v>2985</v>
      </c>
      <c r="P1004" s="57" t="s">
        <v>346</v>
      </c>
      <c r="Q1004" s="57" t="s">
        <v>346</v>
      </c>
      <c r="R1004" s="57">
        <v>5724</v>
      </c>
      <c r="Y1004" s="68">
        <f t="shared" si="123"/>
        <v>5035.25</v>
      </c>
      <c r="Z1004" s="72">
        <f t="shared" si="120"/>
        <v>3.8077114238337668E-3</v>
      </c>
      <c r="AA1004" s="71">
        <f t="shared" si="124"/>
        <v>3.7542284010542337E-3</v>
      </c>
      <c r="AB1004" s="72">
        <f t="shared" si="125"/>
        <v>3.3808202530285714E-2</v>
      </c>
      <c r="AC1004" s="68">
        <f t="shared" si="126"/>
        <v>148935.75</v>
      </c>
      <c r="AD1004" s="72">
        <f t="shared" si="127"/>
        <v>0.11262685203162701</v>
      </c>
    </row>
    <row r="1005" spans="1:30" x14ac:dyDescent="0.25">
      <c r="A1005" s="60">
        <v>42641</v>
      </c>
      <c r="B1005">
        <f t="shared" si="121"/>
        <v>2016</v>
      </c>
      <c r="C1005">
        <f t="shared" si="122"/>
        <v>9</v>
      </c>
      <c r="D1005" s="57" t="s">
        <v>346</v>
      </c>
      <c r="E1005" s="57">
        <v>3480</v>
      </c>
      <c r="F1005" s="57" t="s">
        <v>346</v>
      </c>
      <c r="G1005" s="57">
        <v>148</v>
      </c>
      <c r="H1005" s="57">
        <v>7363</v>
      </c>
      <c r="I1005" s="57">
        <v>4883</v>
      </c>
      <c r="J1005" s="57">
        <v>6077</v>
      </c>
      <c r="K1005" s="57">
        <v>606</v>
      </c>
      <c r="L1005" s="57" t="s">
        <v>346</v>
      </c>
      <c r="M1005" s="57">
        <v>1605</v>
      </c>
      <c r="N1005" s="57">
        <v>4551</v>
      </c>
      <c r="O1005" s="57">
        <v>3150</v>
      </c>
      <c r="P1005" s="57" t="s">
        <v>346</v>
      </c>
      <c r="Q1005" s="57" t="s">
        <v>346</v>
      </c>
      <c r="R1005" s="57">
        <v>6077</v>
      </c>
      <c r="Y1005" s="68">
        <f t="shared" si="123"/>
        <v>5368.25</v>
      </c>
      <c r="Z1005" s="72">
        <f t="shared" si="120"/>
        <v>4.0595296859134338E-3</v>
      </c>
      <c r="AA1005" s="71">
        <f t="shared" si="124"/>
        <v>3.7542284010542337E-3</v>
      </c>
      <c r="AB1005" s="72">
        <f t="shared" si="125"/>
        <v>3.6044065981471876E-2</v>
      </c>
      <c r="AC1005" s="68">
        <f t="shared" si="126"/>
        <v>148935.75</v>
      </c>
      <c r="AD1005" s="72">
        <f t="shared" si="127"/>
        <v>0.11262685203162701</v>
      </c>
    </row>
    <row r="1006" spans="1:30" x14ac:dyDescent="0.25">
      <c r="A1006" s="60">
        <v>42642</v>
      </c>
      <c r="B1006">
        <f t="shared" si="121"/>
        <v>2016</v>
      </c>
      <c r="C1006">
        <f t="shared" si="122"/>
        <v>9</v>
      </c>
      <c r="D1006" s="57" t="s">
        <v>346</v>
      </c>
      <c r="E1006" s="57">
        <v>3265</v>
      </c>
      <c r="F1006" s="57" t="s">
        <v>346</v>
      </c>
      <c r="G1006" s="57">
        <v>151</v>
      </c>
      <c r="H1006" s="57">
        <v>5649</v>
      </c>
      <c r="I1006" s="57">
        <v>3828</v>
      </c>
      <c r="J1006" s="57">
        <v>4577</v>
      </c>
      <c r="K1006" s="57">
        <v>491</v>
      </c>
      <c r="L1006" s="57" t="s">
        <v>346</v>
      </c>
      <c r="M1006" s="57">
        <v>1118</v>
      </c>
      <c r="N1006" s="57">
        <v>2796</v>
      </c>
      <c r="O1006" s="57">
        <v>2188</v>
      </c>
      <c r="P1006" s="57" t="s">
        <v>346</v>
      </c>
      <c r="Q1006" s="57" t="s">
        <v>346</v>
      </c>
      <c r="R1006" s="57">
        <v>4577</v>
      </c>
      <c r="Y1006" s="68">
        <f t="shared" si="123"/>
        <v>4060.5</v>
      </c>
      <c r="Z1006" s="72">
        <f t="shared" si="120"/>
        <v>3.0705947542777438E-3</v>
      </c>
      <c r="AA1006" s="71">
        <f t="shared" si="124"/>
        <v>3.7542284010542337E-3</v>
      </c>
      <c r="AB1006" s="72">
        <f t="shared" si="125"/>
        <v>2.7263434064688969E-2</v>
      </c>
      <c r="AC1006" s="68">
        <f t="shared" si="126"/>
        <v>148935.75</v>
      </c>
      <c r="AD1006" s="72">
        <f t="shared" si="127"/>
        <v>0.11262685203162701</v>
      </c>
    </row>
    <row r="1007" spans="1:30" x14ac:dyDescent="0.25">
      <c r="A1007" s="60">
        <v>42643</v>
      </c>
      <c r="B1007">
        <f t="shared" si="121"/>
        <v>2016</v>
      </c>
      <c r="C1007">
        <f t="shared" si="122"/>
        <v>9</v>
      </c>
      <c r="D1007" s="57" t="s">
        <v>346</v>
      </c>
      <c r="E1007" s="57">
        <v>1914</v>
      </c>
      <c r="F1007" s="57" t="s">
        <v>346</v>
      </c>
      <c r="G1007" s="57">
        <v>60</v>
      </c>
      <c r="H1007" s="57">
        <v>2422</v>
      </c>
      <c r="I1007" s="57">
        <v>1906</v>
      </c>
      <c r="J1007" s="57">
        <v>1482</v>
      </c>
      <c r="K1007" s="57">
        <v>253</v>
      </c>
      <c r="L1007" s="57" t="s">
        <v>346</v>
      </c>
      <c r="M1007" s="57">
        <v>444</v>
      </c>
      <c r="N1007" s="57">
        <v>1557</v>
      </c>
      <c r="O1007" s="57">
        <v>756</v>
      </c>
      <c r="P1007" s="57" t="s">
        <v>346</v>
      </c>
      <c r="Q1007" s="57" t="s">
        <v>346</v>
      </c>
      <c r="R1007" s="57">
        <v>1482</v>
      </c>
      <c r="Y1007" s="68">
        <f t="shared" si="123"/>
        <v>1641.5</v>
      </c>
      <c r="Z1007" s="72">
        <f t="shared" si="120"/>
        <v>1.2413203519632844E-3</v>
      </c>
      <c r="AA1007" s="71">
        <f t="shared" si="124"/>
        <v>3.7542284010542337E-3</v>
      </c>
      <c r="AB1007" s="72">
        <f t="shared" si="125"/>
        <v>1.1021531096462736E-2</v>
      </c>
      <c r="AC1007" s="68">
        <f t="shared" si="126"/>
        <v>148935.75</v>
      </c>
      <c r="AD1007" s="72">
        <f t="shared" si="127"/>
        <v>0.11262685203162701</v>
      </c>
    </row>
    <row r="1008" spans="1:30" x14ac:dyDescent="0.25">
      <c r="A1008" s="60">
        <v>42644</v>
      </c>
      <c r="B1008">
        <f t="shared" si="121"/>
        <v>2016</v>
      </c>
      <c r="C1008">
        <f t="shared" si="122"/>
        <v>10</v>
      </c>
      <c r="D1008" s="57" t="s">
        <v>346</v>
      </c>
      <c r="E1008" s="57">
        <v>2191</v>
      </c>
      <c r="F1008" s="57" t="s">
        <v>346</v>
      </c>
      <c r="G1008" s="57">
        <v>109</v>
      </c>
      <c r="H1008" s="57">
        <v>3590</v>
      </c>
      <c r="I1008" s="57">
        <v>2394</v>
      </c>
      <c r="J1008" s="57">
        <v>2331</v>
      </c>
      <c r="K1008" s="57">
        <v>290</v>
      </c>
      <c r="L1008" s="57" t="s">
        <v>346</v>
      </c>
      <c r="M1008" s="57">
        <v>937</v>
      </c>
      <c r="N1008" s="57">
        <v>1737</v>
      </c>
      <c r="O1008" s="57">
        <v>1260</v>
      </c>
      <c r="P1008" s="57" t="s">
        <v>346</v>
      </c>
      <c r="Q1008" s="57" t="s">
        <v>346</v>
      </c>
      <c r="R1008" s="57">
        <v>2331</v>
      </c>
      <c r="Y1008" s="68">
        <f t="shared" si="123"/>
        <v>2393.75</v>
      </c>
      <c r="Z1008" s="72">
        <f t="shared" si="120"/>
        <v>1.8101800746342443E-3</v>
      </c>
      <c r="AA1008" s="71">
        <f t="shared" si="124"/>
        <v>3.0923846082545588E-3</v>
      </c>
      <c r="AB1008" s="72">
        <f t="shared" si="125"/>
        <v>1.8882808263077453E-2</v>
      </c>
      <c r="AC1008" s="68">
        <f t="shared" si="126"/>
        <v>126768.75</v>
      </c>
      <c r="AD1008" s="72">
        <f t="shared" si="127"/>
        <v>9.5863922855891334E-2</v>
      </c>
    </row>
    <row r="1009" spans="1:30" x14ac:dyDescent="0.25">
      <c r="A1009" s="60">
        <v>42645</v>
      </c>
      <c r="B1009">
        <f t="shared" si="121"/>
        <v>2016</v>
      </c>
      <c r="C1009">
        <f t="shared" si="122"/>
        <v>10</v>
      </c>
      <c r="D1009" s="57" t="s">
        <v>346</v>
      </c>
      <c r="E1009" s="57">
        <v>2510</v>
      </c>
      <c r="F1009" s="57" t="s">
        <v>346</v>
      </c>
      <c r="G1009" s="57">
        <v>159</v>
      </c>
      <c r="H1009" s="57">
        <v>3915</v>
      </c>
      <c r="I1009" s="57">
        <v>2831</v>
      </c>
      <c r="J1009" s="57">
        <v>2998</v>
      </c>
      <c r="K1009" s="57">
        <v>373</v>
      </c>
      <c r="L1009" s="57" t="s">
        <v>346</v>
      </c>
      <c r="M1009" s="57">
        <v>1109</v>
      </c>
      <c r="N1009" s="57">
        <v>1900</v>
      </c>
      <c r="O1009" s="57">
        <v>1659</v>
      </c>
      <c r="P1009" s="57" t="s">
        <v>346</v>
      </c>
      <c r="Q1009" s="57" t="s">
        <v>346</v>
      </c>
      <c r="R1009" s="57">
        <v>2998</v>
      </c>
      <c r="Y1009" s="68">
        <f t="shared" si="123"/>
        <v>2850.75</v>
      </c>
      <c r="Z1009" s="72">
        <f t="shared" si="120"/>
        <v>2.1557685003712052E-3</v>
      </c>
      <c r="AA1009" s="71">
        <f t="shared" si="124"/>
        <v>3.0923846082545588E-3</v>
      </c>
      <c r="AB1009" s="72">
        <f t="shared" si="125"/>
        <v>2.2487797663067594E-2</v>
      </c>
      <c r="AC1009" s="68">
        <f t="shared" si="126"/>
        <v>126768.75</v>
      </c>
      <c r="AD1009" s="72">
        <f t="shared" si="127"/>
        <v>9.5863922855891334E-2</v>
      </c>
    </row>
    <row r="1010" spans="1:30" x14ac:dyDescent="0.25">
      <c r="A1010" s="60">
        <v>42646</v>
      </c>
      <c r="B1010">
        <f t="shared" si="121"/>
        <v>2016</v>
      </c>
      <c r="C1010">
        <f t="shared" si="122"/>
        <v>10</v>
      </c>
      <c r="D1010" s="57" t="s">
        <v>346</v>
      </c>
      <c r="E1010" s="57">
        <v>3457</v>
      </c>
      <c r="F1010" s="57" t="s">
        <v>346</v>
      </c>
      <c r="G1010" s="57">
        <v>179</v>
      </c>
      <c r="H1010" s="57">
        <v>6918</v>
      </c>
      <c r="I1010" s="57">
        <v>4446</v>
      </c>
      <c r="J1010" s="57">
        <v>5550</v>
      </c>
      <c r="K1010" s="57">
        <v>588</v>
      </c>
      <c r="L1010" s="57" t="s">
        <v>346</v>
      </c>
      <c r="M1010" s="57">
        <v>1321</v>
      </c>
      <c r="N1010" s="57">
        <v>3343</v>
      </c>
      <c r="O1010" s="57">
        <v>3079</v>
      </c>
      <c r="P1010" s="57" t="s">
        <v>346</v>
      </c>
      <c r="Q1010" s="57" t="s">
        <v>346</v>
      </c>
      <c r="R1010" s="57">
        <v>5550</v>
      </c>
      <c r="Y1010" s="68">
        <f t="shared" si="123"/>
        <v>4998.25</v>
      </c>
      <c r="Z1010" s="72">
        <f t="shared" si="120"/>
        <v>3.7797316169360259E-3</v>
      </c>
      <c r="AA1010" s="71">
        <f t="shared" si="124"/>
        <v>3.0923846082545588E-3</v>
      </c>
      <c r="AB1010" s="72">
        <f t="shared" si="125"/>
        <v>3.9428092491248831E-2</v>
      </c>
      <c r="AC1010" s="68">
        <f t="shared" si="126"/>
        <v>126768.75</v>
      </c>
      <c r="AD1010" s="72">
        <f t="shared" si="127"/>
        <v>9.5863922855891334E-2</v>
      </c>
    </row>
    <row r="1011" spans="1:30" x14ac:dyDescent="0.25">
      <c r="A1011" s="60">
        <v>42647</v>
      </c>
      <c r="B1011">
        <f t="shared" si="121"/>
        <v>2016</v>
      </c>
      <c r="C1011">
        <f t="shared" si="122"/>
        <v>10</v>
      </c>
      <c r="D1011" s="57" t="s">
        <v>346</v>
      </c>
      <c r="E1011" s="57">
        <v>3505</v>
      </c>
      <c r="F1011" s="57" t="s">
        <v>346</v>
      </c>
      <c r="G1011" s="57">
        <v>186</v>
      </c>
      <c r="H1011" s="57">
        <v>7543</v>
      </c>
      <c r="I1011" s="57">
        <v>4734</v>
      </c>
      <c r="J1011" s="57">
        <v>5974</v>
      </c>
      <c r="K1011" s="57">
        <v>564</v>
      </c>
      <c r="L1011" s="57" t="s">
        <v>346</v>
      </c>
      <c r="M1011" s="57">
        <v>1495</v>
      </c>
      <c r="N1011" s="57">
        <v>3214</v>
      </c>
      <c r="O1011" s="57">
        <v>3133</v>
      </c>
      <c r="P1011" s="57" t="s">
        <v>346</v>
      </c>
      <c r="Q1011" s="57" t="s">
        <v>346</v>
      </c>
      <c r="R1011" s="57">
        <v>5974</v>
      </c>
      <c r="Y1011" s="68">
        <f t="shared" si="123"/>
        <v>5346</v>
      </c>
      <c r="Z1011" s="72">
        <f t="shared" si="120"/>
        <v>4.0427039912249276E-3</v>
      </c>
      <c r="AA1011" s="71">
        <f t="shared" si="124"/>
        <v>3.0923846082545588E-3</v>
      </c>
      <c r="AB1011" s="72">
        <f t="shared" si="125"/>
        <v>4.2171276438396688E-2</v>
      </c>
      <c r="AC1011" s="68">
        <f t="shared" si="126"/>
        <v>126768.75</v>
      </c>
      <c r="AD1011" s="72">
        <f t="shared" si="127"/>
        <v>9.5863922855891334E-2</v>
      </c>
    </row>
    <row r="1012" spans="1:30" x14ac:dyDescent="0.25">
      <c r="A1012" s="60">
        <v>42648</v>
      </c>
      <c r="B1012">
        <f t="shared" si="121"/>
        <v>2016</v>
      </c>
      <c r="C1012">
        <f t="shared" si="122"/>
        <v>10</v>
      </c>
      <c r="D1012" s="57" t="s">
        <v>346</v>
      </c>
      <c r="E1012" s="57">
        <v>3749</v>
      </c>
      <c r="F1012" s="57" t="s">
        <v>346</v>
      </c>
      <c r="G1012" s="57">
        <v>191</v>
      </c>
      <c r="H1012" s="57">
        <v>8020</v>
      </c>
      <c r="I1012" s="57">
        <v>5097</v>
      </c>
      <c r="J1012" s="57">
        <v>6715</v>
      </c>
      <c r="K1012" s="57">
        <v>578</v>
      </c>
      <c r="L1012" s="57" t="s">
        <v>346</v>
      </c>
      <c r="M1012" s="57">
        <v>1605</v>
      </c>
      <c r="N1012" s="57">
        <v>4217</v>
      </c>
      <c r="O1012" s="57">
        <v>3410</v>
      </c>
      <c r="P1012" s="57" t="s">
        <v>346</v>
      </c>
      <c r="Q1012" s="57" t="s">
        <v>346</v>
      </c>
      <c r="R1012" s="57">
        <v>6715</v>
      </c>
      <c r="Y1012" s="68">
        <f t="shared" si="123"/>
        <v>5810.5</v>
      </c>
      <c r="Z1012" s="72">
        <f t="shared" si="120"/>
        <v>4.3939639994411599E-3</v>
      </c>
      <c r="AA1012" s="71">
        <f t="shared" si="124"/>
        <v>3.0923846082545588E-3</v>
      </c>
      <c r="AB1012" s="72">
        <f t="shared" si="125"/>
        <v>4.5835428684119703E-2</v>
      </c>
      <c r="AC1012" s="68">
        <f t="shared" si="126"/>
        <v>126768.75000000001</v>
      </c>
      <c r="AD1012" s="72">
        <f t="shared" si="127"/>
        <v>9.5863922855891334E-2</v>
      </c>
    </row>
    <row r="1013" spans="1:30" x14ac:dyDescent="0.25">
      <c r="A1013" s="60">
        <v>42649</v>
      </c>
      <c r="B1013">
        <f t="shared" si="121"/>
        <v>2016</v>
      </c>
      <c r="C1013">
        <f t="shared" si="122"/>
        <v>10</v>
      </c>
      <c r="D1013" s="57" t="s">
        <v>346</v>
      </c>
      <c r="E1013" s="57">
        <v>3891</v>
      </c>
      <c r="F1013" s="57" t="s">
        <v>346</v>
      </c>
      <c r="G1013" s="57">
        <v>217</v>
      </c>
      <c r="H1013" s="57">
        <v>8897</v>
      </c>
      <c r="I1013" s="57">
        <v>5160</v>
      </c>
      <c r="J1013" s="57">
        <v>6740</v>
      </c>
      <c r="K1013" s="57">
        <v>607</v>
      </c>
      <c r="L1013" s="57" t="s">
        <v>346</v>
      </c>
      <c r="M1013" s="57">
        <v>1650</v>
      </c>
      <c r="N1013" s="57">
        <v>3889</v>
      </c>
      <c r="O1013" s="57">
        <v>3580</v>
      </c>
      <c r="P1013" s="57" t="s">
        <v>346</v>
      </c>
      <c r="Q1013" s="57" t="s">
        <v>346</v>
      </c>
      <c r="R1013" s="57">
        <v>6740</v>
      </c>
      <c r="Y1013" s="68">
        <f t="shared" si="123"/>
        <v>6094.25</v>
      </c>
      <c r="Z1013" s="72">
        <f t="shared" si="120"/>
        <v>4.6085388699069422E-3</v>
      </c>
      <c r="AA1013" s="71">
        <f t="shared" si="124"/>
        <v>3.0923846082545588E-3</v>
      </c>
      <c r="AB1013" s="72">
        <f t="shared" si="125"/>
        <v>4.8073756347680324E-2</v>
      </c>
      <c r="AC1013" s="68">
        <f t="shared" si="126"/>
        <v>126768.75</v>
      </c>
      <c r="AD1013" s="72">
        <f t="shared" si="127"/>
        <v>9.5863922855891334E-2</v>
      </c>
    </row>
    <row r="1014" spans="1:30" x14ac:dyDescent="0.25">
      <c r="A1014" s="60">
        <v>42650</v>
      </c>
      <c r="B1014">
        <f t="shared" si="121"/>
        <v>2016</v>
      </c>
      <c r="C1014">
        <f t="shared" si="122"/>
        <v>10</v>
      </c>
      <c r="D1014" s="57" t="s">
        <v>346</v>
      </c>
      <c r="E1014" s="57">
        <v>3800</v>
      </c>
      <c r="F1014" s="57" t="s">
        <v>346</v>
      </c>
      <c r="G1014" s="57">
        <v>208</v>
      </c>
      <c r="H1014" s="57">
        <v>7624</v>
      </c>
      <c r="I1014" s="57">
        <v>4826</v>
      </c>
      <c r="J1014" s="57">
        <v>6001</v>
      </c>
      <c r="K1014" s="57">
        <v>557</v>
      </c>
      <c r="L1014" s="57" t="s">
        <v>346</v>
      </c>
      <c r="M1014" s="57">
        <v>1590</v>
      </c>
      <c r="N1014" s="57">
        <v>3628</v>
      </c>
      <c r="O1014" s="57">
        <v>3288</v>
      </c>
      <c r="P1014" s="57" t="s">
        <v>346</v>
      </c>
      <c r="Q1014" s="57" t="s">
        <v>346</v>
      </c>
      <c r="R1014" s="57">
        <v>6001</v>
      </c>
      <c r="Y1014" s="68">
        <f t="shared" si="123"/>
        <v>5434.75</v>
      </c>
      <c r="Z1014" s="72">
        <f t="shared" si="120"/>
        <v>4.1098177172296437E-3</v>
      </c>
      <c r="AA1014" s="71">
        <f t="shared" si="124"/>
        <v>3.0923846082545588E-3</v>
      </c>
      <c r="AB1014" s="72">
        <f t="shared" si="125"/>
        <v>4.2871370112902429E-2</v>
      </c>
      <c r="AC1014" s="68">
        <f t="shared" si="126"/>
        <v>126768.75</v>
      </c>
      <c r="AD1014" s="72">
        <f t="shared" si="127"/>
        <v>9.5863922855891334E-2</v>
      </c>
    </row>
    <row r="1015" spans="1:30" x14ac:dyDescent="0.25">
      <c r="A1015" s="60">
        <v>42651</v>
      </c>
      <c r="B1015">
        <f t="shared" si="121"/>
        <v>2016</v>
      </c>
      <c r="C1015">
        <f t="shared" si="122"/>
        <v>10</v>
      </c>
      <c r="D1015" s="57" t="s">
        <v>346</v>
      </c>
      <c r="E1015" s="57">
        <v>2368</v>
      </c>
      <c r="F1015" s="57" t="s">
        <v>346</v>
      </c>
      <c r="G1015" s="57">
        <v>128</v>
      </c>
      <c r="H1015" s="57">
        <v>3875</v>
      </c>
      <c r="I1015" s="57">
        <v>2838</v>
      </c>
      <c r="J1015" s="57">
        <v>2629</v>
      </c>
      <c r="K1015" s="57">
        <v>330</v>
      </c>
      <c r="L1015" s="57" t="s">
        <v>346</v>
      </c>
      <c r="M1015" s="57">
        <v>1086</v>
      </c>
      <c r="N1015" s="57">
        <v>1789</v>
      </c>
      <c r="O1015" s="57">
        <v>1584</v>
      </c>
      <c r="P1015" s="57" t="s">
        <v>346</v>
      </c>
      <c r="Q1015" s="57" t="s">
        <v>346</v>
      </c>
      <c r="R1015" s="57">
        <v>2629</v>
      </c>
      <c r="Y1015" s="68">
        <f t="shared" si="123"/>
        <v>2731.5</v>
      </c>
      <c r="Z1015" s="72">
        <f t="shared" si="120"/>
        <v>2.0655903389507836E-3</v>
      </c>
      <c r="AA1015" s="71">
        <f t="shared" si="124"/>
        <v>3.0923846082545588E-3</v>
      </c>
      <c r="AB1015" s="72">
        <f t="shared" si="125"/>
        <v>2.1547108415914805E-2</v>
      </c>
      <c r="AC1015" s="68">
        <f t="shared" si="126"/>
        <v>126768.75</v>
      </c>
      <c r="AD1015" s="72">
        <f t="shared" si="127"/>
        <v>9.5863922855891334E-2</v>
      </c>
    </row>
    <row r="1016" spans="1:30" x14ac:dyDescent="0.25">
      <c r="A1016" s="60">
        <v>42652</v>
      </c>
      <c r="B1016">
        <f t="shared" si="121"/>
        <v>2016</v>
      </c>
      <c r="C1016">
        <f t="shared" si="122"/>
        <v>10</v>
      </c>
      <c r="D1016" s="57" t="s">
        <v>346</v>
      </c>
      <c r="E1016" s="57">
        <v>2048</v>
      </c>
      <c r="F1016" s="57" t="s">
        <v>346</v>
      </c>
      <c r="G1016" s="57">
        <v>67</v>
      </c>
      <c r="H1016" s="57">
        <v>2045</v>
      </c>
      <c r="I1016" s="57">
        <v>1439</v>
      </c>
      <c r="J1016" s="57">
        <v>1106</v>
      </c>
      <c r="K1016" s="57">
        <v>230</v>
      </c>
      <c r="L1016" s="57" t="s">
        <v>346</v>
      </c>
      <c r="M1016" s="57">
        <v>529</v>
      </c>
      <c r="N1016" s="57">
        <v>1319</v>
      </c>
      <c r="O1016" s="57">
        <v>621</v>
      </c>
      <c r="P1016" s="57" t="s">
        <v>346</v>
      </c>
      <c r="Q1016" s="57" t="s">
        <v>346</v>
      </c>
      <c r="R1016" s="57">
        <v>1106</v>
      </c>
      <c r="Y1016" s="68">
        <f t="shared" si="123"/>
        <v>1302.75</v>
      </c>
      <c r="Z1016" s="72">
        <f t="shared" si="120"/>
        <v>9.8515387664950896E-4</v>
      </c>
      <c r="AA1016" s="71">
        <f t="shared" si="124"/>
        <v>3.0923846082545588E-3</v>
      </c>
      <c r="AB1016" s="72">
        <f t="shared" si="125"/>
        <v>1.0276586303801212E-2</v>
      </c>
      <c r="AC1016" s="68">
        <f t="shared" si="126"/>
        <v>126768.75</v>
      </c>
      <c r="AD1016" s="72">
        <f t="shared" si="127"/>
        <v>9.5863922855891334E-2</v>
      </c>
    </row>
    <row r="1017" spans="1:30" x14ac:dyDescent="0.25">
      <c r="A1017" s="60">
        <v>42653</v>
      </c>
      <c r="B1017">
        <f t="shared" si="121"/>
        <v>2016</v>
      </c>
      <c r="C1017">
        <f t="shared" si="122"/>
        <v>10</v>
      </c>
      <c r="D1017" s="57" t="s">
        <v>346</v>
      </c>
      <c r="E1017" s="57">
        <v>3586</v>
      </c>
      <c r="F1017" s="57" t="s">
        <v>346</v>
      </c>
      <c r="G1017" s="57">
        <v>181</v>
      </c>
      <c r="H1017" s="57">
        <v>6054</v>
      </c>
      <c r="I1017" s="57">
        <v>3763</v>
      </c>
      <c r="J1017" s="57">
        <v>5024</v>
      </c>
      <c r="K1017" s="57">
        <v>458</v>
      </c>
      <c r="L1017" s="57" t="s">
        <v>346</v>
      </c>
      <c r="M1017" s="57">
        <v>1374</v>
      </c>
      <c r="N1017" s="57">
        <v>2516</v>
      </c>
      <c r="O1017" s="57">
        <v>2838</v>
      </c>
      <c r="P1017" s="57" t="s">
        <v>346</v>
      </c>
      <c r="Q1017" s="57" t="s">
        <v>346</v>
      </c>
      <c r="R1017" s="57">
        <v>5024</v>
      </c>
      <c r="Y1017" s="68">
        <f t="shared" si="123"/>
        <v>4419.75</v>
      </c>
      <c r="Z1017" s="72">
        <f t="shared" si="120"/>
        <v>3.3422635550348621E-3</v>
      </c>
      <c r="AA1017" s="71">
        <f t="shared" si="124"/>
        <v>3.0923846082545588E-3</v>
      </c>
      <c r="AB1017" s="72">
        <f t="shared" si="125"/>
        <v>3.4864664990386041E-2</v>
      </c>
      <c r="AC1017" s="68">
        <f t="shared" si="126"/>
        <v>126768.74999999999</v>
      </c>
      <c r="AD1017" s="72">
        <f t="shared" si="127"/>
        <v>9.586392285589132E-2</v>
      </c>
    </row>
    <row r="1018" spans="1:30" x14ac:dyDescent="0.25">
      <c r="A1018" s="60">
        <v>42654</v>
      </c>
      <c r="B1018">
        <f t="shared" si="121"/>
        <v>2016</v>
      </c>
      <c r="C1018">
        <f t="shared" si="122"/>
        <v>10</v>
      </c>
      <c r="D1018" s="57" t="s">
        <v>346</v>
      </c>
      <c r="E1018" s="57">
        <v>3652</v>
      </c>
      <c r="F1018" s="57" t="s">
        <v>346</v>
      </c>
      <c r="G1018" s="57">
        <v>205</v>
      </c>
      <c r="H1018" s="57">
        <v>7227</v>
      </c>
      <c r="I1018" s="57">
        <v>4334</v>
      </c>
      <c r="J1018" s="57">
        <v>5996</v>
      </c>
      <c r="K1018" s="57">
        <v>580</v>
      </c>
      <c r="L1018" s="57" t="s">
        <v>346</v>
      </c>
      <c r="M1018" s="57">
        <v>1390</v>
      </c>
      <c r="N1018" s="57">
        <v>2859</v>
      </c>
      <c r="O1018" s="57">
        <v>3184</v>
      </c>
      <c r="P1018" s="57" t="s">
        <v>346</v>
      </c>
      <c r="Q1018" s="57" t="s">
        <v>346</v>
      </c>
      <c r="R1018" s="57">
        <v>5996</v>
      </c>
      <c r="Y1018" s="68">
        <f t="shared" si="123"/>
        <v>5185.25</v>
      </c>
      <c r="Z1018" s="72">
        <f t="shared" si="120"/>
        <v>3.9211430734192023E-3</v>
      </c>
      <c r="AA1018" s="71">
        <f t="shared" si="124"/>
        <v>3.0923846082545588E-3</v>
      </c>
      <c r="AB1018" s="72">
        <f t="shared" si="125"/>
        <v>4.0903219444855296E-2</v>
      </c>
      <c r="AC1018" s="68">
        <f t="shared" si="126"/>
        <v>126768.75</v>
      </c>
      <c r="AD1018" s="72">
        <f t="shared" si="127"/>
        <v>9.5863922855891334E-2</v>
      </c>
    </row>
    <row r="1019" spans="1:30" x14ac:dyDescent="0.25">
      <c r="A1019" s="60">
        <v>42655</v>
      </c>
      <c r="B1019">
        <f t="shared" si="121"/>
        <v>2016</v>
      </c>
      <c r="C1019">
        <f t="shared" si="122"/>
        <v>10</v>
      </c>
      <c r="D1019" s="57" t="s">
        <v>346</v>
      </c>
      <c r="E1019" s="57">
        <v>3626</v>
      </c>
      <c r="F1019" s="57" t="s">
        <v>346</v>
      </c>
      <c r="G1019" s="57">
        <v>185</v>
      </c>
      <c r="H1019" s="57">
        <v>7189</v>
      </c>
      <c r="I1019" s="57">
        <v>4367</v>
      </c>
      <c r="J1019" s="57">
        <v>5855</v>
      </c>
      <c r="K1019" s="57">
        <v>534</v>
      </c>
      <c r="L1019" s="57" t="s">
        <v>346</v>
      </c>
      <c r="M1019" s="57">
        <v>1417</v>
      </c>
      <c r="N1019" s="57">
        <v>2965</v>
      </c>
      <c r="O1019" s="57">
        <v>2879</v>
      </c>
      <c r="P1019" s="57" t="s">
        <v>346</v>
      </c>
      <c r="Q1019" s="57" t="s">
        <v>346</v>
      </c>
      <c r="R1019" s="57">
        <v>5855</v>
      </c>
      <c r="Y1019" s="68">
        <f t="shared" si="123"/>
        <v>5072.5</v>
      </c>
      <c r="Z1019" s="72">
        <f t="shared" si="120"/>
        <v>3.8358802834808164E-3</v>
      </c>
      <c r="AA1019" s="71">
        <f t="shared" si="124"/>
        <v>3.0923846082545588E-3</v>
      </c>
      <c r="AB1019" s="72">
        <f t="shared" si="125"/>
        <v>4.0013804664004338E-2</v>
      </c>
      <c r="AC1019" s="68">
        <f t="shared" si="126"/>
        <v>126768.75</v>
      </c>
      <c r="AD1019" s="72">
        <f t="shared" si="127"/>
        <v>9.5863922855891334E-2</v>
      </c>
    </row>
    <row r="1020" spans="1:30" x14ac:dyDescent="0.25">
      <c r="A1020" s="60">
        <v>42656</v>
      </c>
      <c r="B1020">
        <f t="shared" si="121"/>
        <v>2016</v>
      </c>
      <c r="C1020">
        <f t="shared" si="122"/>
        <v>10</v>
      </c>
      <c r="D1020" s="57" t="s">
        <v>346</v>
      </c>
      <c r="E1020" s="57">
        <v>3724</v>
      </c>
      <c r="F1020" s="57" t="s">
        <v>346</v>
      </c>
      <c r="G1020" s="57">
        <v>197</v>
      </c>
      <c r="H1020" s="57">
        <v>7144</v>
      </c>
      <c r="I1020" s="57">
        <v>4379</v>
      </c>
      <c r="J1020" s="57">
        <v>5974</v>
      </c>
      <c r="K1020" s="57">
        <v>570</v>
      </c>
      <c r="L1020" s="57" t="s">
        <v>346</v>
      </c>
      <c r="M1020" s="57">
        <v>1378</v>
      </c>
      <c r="N1020" s="57">
        <v>3241</v>
      </c>
      <c r="O1020" s="57">
        <v>3079</v>
      </c>
      <c r="P1020" s="57" t="s">
        <v>346</v>
      </c>
      <c r="Q1020" s="57" t="s">
        <v>346</v>
      </c>
      <c r="R1020" s="57">
        <v>5974</v>
      </c>
      <c r="Y1020" s="68">
        <f t="shared" si="123"/>
        <v>5144</v>
      </c>
      <c r="Z1020" s="72">
        <f t="shared" si="120"/>
        <v>3.8899493697832077E-3</v>
      </c>
      <c r="AA1020" s="71">
        <f t="shared" si="124"/>
        <v>3.0923846082545588E-3</v>
      </c>
      <c r="AB1020" s="72">
        <f t="shared" si="125"/>
        <v>4.0577823793324461E-2</v>
      </c>
      <c r="AC1020" s="68">
        <f t="shared" si="126"/>
        <v>126768.75</v>
      </c>
      <c r="AD1020" s="72">
        <f t="shared" si="127"/>
        <v>9.5863922855891334E-2</v>
      </c>
    </row>
    <row r="1021" spans="1:30" x14ac:dyDescent="0.25">
      <c r="A1021" s="60">
        <v>42657</v>
      </c>
      <c r="B1021">
        <f t="shared" si="121"/>
        <v>2016</v>
      </c>
      <c r="C1021">
        <f t="shared" si="122"/>
        <v>10</v>
      </c>
      <c r="D1021" s="57" t="s">
        <v>346</v>
      </c>
      <c r="E1021" s="57">
        <v>3590</v>
      </c>
      <c r="F1021" s="57" t="s">
        <v>346</v>
      </c>
      <c r="G1021" s="57">
        <v>162</v>
      </c>
      <c r="H1021" s="57">
        <v>6604</v>
      </c>
      <c r="I1021" s="57">
        <v>4015</v>
      </c>
      <c r="J1021" s="57">
        <v>5315</v>
      </c>
      <c r="K1021" s="57">
        <v>545</v>
      </c>
      <c r="L1021" s="57" t="s">
        <v>346</v>
      </c>
      <c r="M1021" s="57">
        <v>1423</v>
      </c>
      <c r="N1021" s="57">
        <v>3047</v>
      </c>
      <c r="O1021" s="57">
        <v>2925</v>
      </c>
      <c r="P1021" s="57" t="s">
        <v>346</v>
      </c>
      <c r="Q1021" s="57" t="s">
        <v>346</v>
      </c>
      <c r="R1021" s="57">
        <v>5315</v>
      </c>
      <c r="Y1021" s="68">
        <f t="shared" si="123"/>
        <v>4714.75</v>
      </c>
      <c r="Z1021" s="72">
        <f t="shared" si="120"/>
        <v>3.5653457992195522E-3</v>
      </c>
      <c r="AA1021" s="71">
        <f t="shared" si="124"/>
        <v>3.0923846082545588E-3</v>
      </c>
      <c r="AB1021" s="72">
        <f t="shared" si="125"/>
        <v>3.7191736922545973E-2</v>
      </c>
      <c r="AC1021" s="68">
        <f t="shared" si="126"/>
        <v>126768.75</v>
      </c>
      <c r="AD1021" s="72">
        <f t="shared" si="127"/>
        <v>9.5863922855891334E-2</v>
      </c>
    </row>
    <row r="1022" spans="1:30" x14ac:dyDescent="0.25">
      <c r="A1022" s="60">
        <v>42658</v>
      </c>
      <c r="B1022">
        <f t="shared" si="121"/>
        <v>2016</v>
      </c>
      <c r="C1022">
        <f t="shared" si="122"/>
        <v>10</v>
      </c>
      <c r="D1022" s="57" t="s">
        <v>346</v>
      </c>
      <c r="E1022" s="57">
        <v>2692</v>
      </c>
      <c r="F1022" s="57" t="s">
        <v>346</v>
      </c>
      <c r="G1022" s="57">
        <v>205</v>
      </c>
      <c r="H1022" s="57">
        <v>5350</v>
      </c>
      <c r="I1022" s="57">
        <v>3418</v>
      </c>
      <c r="J1022" s="57">
        <v>4118</v>
      </c>
      <c r="K1022" s="57">
        <v>460</v>
      </c>
      <c r="L1022" s="57" t="s">
        <v>346</v>
      </c>
      <c r="M1022" s="57">
        <v>1774</v>
      </c>
      <c r="N1022" s="57">
        <v>2076</v>
      </c>
      <c r="O1022" s="57">
        <v>2444</v>
      </c>
      <c r="P1022" s="57" t="s">
        <v>346</v>
      </c>
      <c r="Q1022" s="57" t="s">
        <v>346</v>
      </c>
      <c r="R1022" s="57">
        <v>4118</v>
      </c>
      <c r="Y1022" s="68">
        <f t="shared" si="123"/>
        <v>3832.5</v>
      </c>
      <c r="Z1022" s="72">
        <f t="shared" si="120"/>
        <v>2.8981786469078814E-3</v>
      </c>
      <c r="AA1022" s="71">
        <f t="shared" si="124"/>
        <v>3.0923846082545588E-3</v>
      </c>
      <c r="AB1022" s="72">
        <f t="shared" si="125"/>
        <v>3.0232214169501552E-2</v>
      </c>
      <c r="AC1022" s="68">
        <f t="shared" si="126"/>
        <v>126768.75</v>
      </c>
      <c r="AD1022" s="72">
        <f t="shared" si="127"/>
        <v>9.5863922855891334E-2</v>
      </c>
    </row>
    <row r="1023" spans="1:30" x14ac:dyDescent="0.25">
      <c r="A1023" s="60">
        <v>42659</v>
      </c>
      <c r="B1023">
        <f t="shared" si="121"/>
        <v>2016</v>
      </c>
      <c r="C1023">
        <f t="shared" si="122"/>
        <v>10</v>
      </c>
      <c r="D1023" s="57" t="s">
        <v>346</v>
      </c>
      <c r="E1023" s="57">
        <v>2896</v>
      </c>
      <c r="F1023" s="57" t="s">
        <v>346</v>
      </c>
      <c r="G1023" s="57">
        <v>192</v>
      </c>
      <c r="H1023" s="57">
        <v>5001</v>
      </c>
      <c r="I1023" s="57">
        <v>3007</v>
      </c>
      <c r="J1023" s="57">
        <v>3865</v>
      </c>
      <c r="K1023" s="57">
        <v>452</v>
      </c>
      <c r="L1023" s="57" t="s">
        <v>346</v>
      </c>
      <c r="M1023" s="57">
        <v>1657</v>
      </c>
      <c r="N1023" s="57">
        <v>2228</v>
      </c>
      <c r="O1023" s="57">
        <v>2291</v>
      </c>
      <c r="P1023" s="57" t="s">
        <v>346</v>
      </c>
      <c r="Q1023" s="57" t="s">
        <v>346</v>
      </c>
      <c r="R1023" s="57">
        <v>3865</v>
      </c>
      <c r="Y1023" s="68">
        <f t="shared" si="123"/>
        <v>3541</v>
      </c>
      <c r="Z1023" s="72">
        <f t="shared" si="120"/>
        <v>2.6777431412135181E-3</v>
      </c>
      <c r="AA1023" s="71">
        <f t="shared" si="124"/>
        <v>3.0923846082545588E-3</v>
      </c>
      <c r="AB1023" s="72">
        <f t="shared" si="125"/>
        <v>2.7932751565350293E-2</v>
      </c>
      <c r="AC1023" s="68">
        <f t="shared" si="126"/>
        <v>126768.75</v>
      </c>
      <c r="AD1023" s="72">
        <f t="shared" si="127"/>
        <v>9.5863922855891334E-2</v>
      </c>
    </row>
    <row r="1024" spans="1:30" x14ac:dyDescent="0.25">
      <c r="A1024" s="60">
        <v>42660</v>
      </c>
      <c r="B1024">
        <f t="shared" si="121"/>
        <v>2016</v>
      </c>
      <c r="C1024">
        <f t="shared" si="122"/>
        <v>10</v>
      </c>
      <c r="D1024" s="57" t="s">
        <v>346</v>
      </c>
      <c r="E1024" s="57">
        <v>3814</v>
      </c>
      <c r="F1024" s="57" t="s">
        <v>346</v>
      </c>
      <c r="G1024" s="57">
        <v>162</v>
      </c>
      <c r="H1024" s="57">
        <v>7731</v>
      </c>
      <c r="I1024" s="57">
        <v>4662</v>
      </c>
      <c r="J1024" s="57">
        <v>6557</v>
      </c>
      <c r="K1024" s="57">
        <v>624</v>
      </c>
      <c r="L1024" s="57" t="s">
        <v>346</v>
      </c>
      <c r="M1024" s="57">
        <v>1560</v>
      </c>
      <c r="N1024" s="57">
        <v>4077</v>
      </c>
      <c r="O1024" s="57">
        <v>3465</v>
      </c>
      <c r="P1024" s="57" t="s">
        <v>346</v>
      </c>
      <c r="Q1024" s="57" t="s">
        <v>346</v>
      </c>
      <c r="R1024" s="57">
        <v>6557</v>
      </c>
      <c r="Y1024" s="68">
        <f t="shared" si="123"/>
        <v>5603.75</v>
      </c>
      <c r="Z1024" s="72">
        <f t="shared" si="120"/>
        <v>4.2376173757625677E-3</v>
      </c>
      <c r="AA1024" s="71">
        <f t="shared" si="124"/>
        <v>3.0923846082545588E-3</v>
      </c>
      <c r="AB1024" s="72">
        <f t="shared" si="125"/>
        <v>4.4204506236749985E-2</v>
      </c>
      <c r="AC1024" s="68">
        <f t="shared" si="126"/>
        <v>126768.75</v>
      </c>
      <c r="AD1024" s="72">
        <f t="shared" si="127"/>
        <v>9.5863922855891334E-2</v>
      </c>
    </row>
    <row r="1025" spans="1:30" x14ac:dyDescent="0.25">
      <c r="A1025" s="60">
        <v>42661</v>
      </c>
      <c r="B1025">
        <f t="shared" si="121"/>
        <v>2016</v>
      </c>
      <c r="C1025">
        <f t="shared" si="122"/>
        <v>10</v>
      </c>
      <c r="D1025" s="57" t="s">
        <v>346</v>
      </c>
      <c r="E1025" s="57">
        <v>4115</v>
      </c>
      <c r="F1025" s="57" t="s">
        <v>346</v>
      </c>
      <c r="G1025" s="57">
        <v>230</v>
      </c>
      <c r="H1025" s="57">
        <v>8761</v>
      </c>
      <c r="I1025" s="57">
        <v>5098</v>
      </c>
      <c r="J1025" s="57">
        <v>7364</v>
      </c>
      <c r="K1025" s="57">
        <v>698</v>
      </c>
      <c r="L1025" s="57" t="s">
        <v>346</v>
      </c>
      <c r="M1025" s="57">
        <v>1710</v>
      </c>
      <c r="N1025" s="57">
        <v>5822</v>
      </c>
      <c r="O1025" s="57">
        <v>4029</v>
      </c>
      <c r="P1025" s="57" t="s">
        <v>346</v>
      </c>
      <c r="Q1025" s="57" t="s">
        <v>346</v>
      </c>
      <c r="R1025" s="57">
        <v>7364</v>
      </c>
      <c r="Y1025" s="68">
        <f t="shared" si="123"/>
        <v>6313</v>
      </c>
      <c r="Z1025" s="72">
        <f t="shared" si="120"/>
        <v>4.77396002555237E-3</v>
      </c>
      <c r="AA1025" s="71">
        <f t="shared" si="124"/>
        <v>3.0923846082545588E-3</v>
      </c>
      <c r="AB1025" s="72">
        <f t="shared" si="125"/>
        <v>4.979933934822265E-2</v>
      </c>
      <c r="AC1025" s="68">
        <f t="shared" si="126"/>
        <v>126768.75</v>
      </c>
      <c r="AD1025" s="72">
        <f t="shared" si="127"/>
        <v>9.5863922855891334E-2</v>
      </c>
    </row>
    <row r="1026" spans="1:30" x14ac:dyDescent="0.25">
      <c r="A1026" s="60">
        <v>42662</v>
      </c>
      <c r="B1026">
        <f t="shared" si="121"/>
        <v>2016</v>
      </c>
      <c r="C1026">
        <f t="shared" si="122"/>
        <v>10</v>
      </c>
      <c r="D1026" s="57" t="s">
        <v>346</v>
      </c>
      <c r="E1026" s="57">
        <v>4089</v>
      </c>
      <c r="F1026" s="57" t="s">
        <v>346</v>
      </c>
      <c r="G1026" s="57">
        <v>183</v>
      </c>
      <c r="H1026" s="57">
        <v>8582</v>
      </c>
      <c r="I1026" s="57">
        <v>5625</v>
      </c>
      <c r="J1026" s="57">
        <v>7264</v>
      </c>
      <c r="K1026" s="57">
        <v>618</v>
      </c>
      <c r="L1026" s="57" t="s">
        <v>346</v>
      </c>
      <c r="M1026" s="57">
        <v>1750</v>
      </c>
      <c r="N1026" s="57">
        <v>6630</v>
      </c>
      <c r="O1026" s="57">
        <v>3966</v>
      </c>
      <c r="P1026" s="57" t="s">
        <v>346</v>
      </c>
      <c r="Q1026" s="57" t="s">
        <v>346</v>
      </c>
      <c r="R1026" s="57">
        <v>7264</v>
      </c>
      <c r="Y1026" s="68">
        <f t="shared" si="123"/>
        <v>6359.25</v>
      </c>
      <c r="Z1026" s="72">
        <f t="shared" si="120"/>
        <v>4.8089347841745456E-3</v>
      </c>
      <c r="AA1026" s="71">
        <f t="shared" si="124"/>
        <v>3.0923846082545588E-3</v>
      </c>
      <c r="AB1026" s="72">
        <f t="shared" si="125"/>
        <v>5.016417689690874E-2</v>
      </c>
      <c r="AC1026" s="68">
        <f t="shared" si="126"/>
        <v>126768.75</v>
      </c>
      <c r="AD1026" s="72">
        <f t="shared" si="127"/>
        <v>9.5863922855891334E-2</v>
      </c>
    </row>
    <row r="1027" spans="1:30" x14ac:dyDescent="0.25">
      <c r="A1027" s="60">
        <v>42663</v>
      </c>
      <c r="B1027">
        <f t="shared" si="121"/>
        <v>2016</v>
      </c>
      <c r="C1027">
        <f t="shared" si="122"/>
        <v>10</v>
      </c>
      <c r="D1027" s="57" t="s">
        <v>346</v>
      </c>
      <c r="E1027" s="57">
        <v>3618</v>
      </c>
      <c r="F1027" s="57" t="s">
        <v>346</v>
      </c>
      <c r="G1027" s="57">
        <v>184</v>
      </c>
      <c r="H1027" s="57">
        <v>7089</v>
      </c>
      <c r="I1027" s="57">
        <v>4857</v>
      </c>
      <c r="J1027" s="57">
        <v>5404</v>
      </c>
      <c r="K1027" s="57">
        <v>582</v>
      </c>
      <c r="L1027" s="57" t="s">
        <v>346</v>
      </c>
      <c r="M1027" s="57">
        <v>1347</v>
      </c>
      <c r="N1027" s="57">
        <v>4088</v>
      </c>
      <c r="O1027" s="57">
        <v>2869</v>
      </c>
      <c r="P1027" s="57" t="s">
        <v>346</v>
      </c>
      <c r="Q1027" s="57" t="s">
        <v>346</v>
      </c>
      <c r="R1027" s="57">
        <v>5404</v>
      </c>
      <c r="Y1027" s="68">
        <f t="shared" si="123"/>
        <v>5054.75</v>
      </c>
      <c r="Z1027" s="72">
        <f t="shared" si="120"/>
        <v>3.8224575382798734E-3</v>
      </c>
      <c r="AA1027" s="71">
        <f t="shared" si="124"/>
        <v>3.0923846082545588E-3</v>
      </c>
      <c r="AB1027" s="72">
        <f t="shared" si="125"/>
        <v>3.9873785929103192E-2</v>
      </c>
      <c r="AC1027" s="68">
        <f t="shared" si="126"/>
        <v>126768.75</v>
      </c>
      <c r="AD1027" s="72">
        <f t="shared" si="127"/>
        <v>9.5863922855891334E-2</v>
      </c>
    </row>
    <row r="1028" spans="1:30" x14ac:dyDescent="0.25">
      <c r="A1028" s="60">
        <v>42664</v>
      </c>
      <c r="B1028">
        <f t="shared" si="121"/>
        <v>2016</v>
      </c>
      <c r="C1028">
        <f t="shared" si="122"/>
        <v>10</v>
      </c>
      <c r="D1028" s="57" t="s">
        <v>346</v>
      </c>
      <c r="E1028" s="57">
        <v>2548</v>
      </c>
      <c r="F1028" s="57" t="s">
        <v>346</v>
      </c>
      <c r="G1028" s="57">
        <v>122</v>
      </c>
      <c r="H1028" s="57">
        <v>3558</v>
      </c>
      <c r="I1028" s="57">
        <v>2772</v>
      </c>
      <c r="J1028" s="57">
        <v>2444</v>
      </c>
      <c r="K1028" s="57">
        <v>404</v>
      </c>
      <c r="L1028" s="57" t="s">
        <v>346</v>
      </c>
      <c r="M1028" s="57">
        <v>758</v>
      </c>
      <c r="N1028" s="57">
        <v>4569</v>
      </c>
      <c r="O1028" s="57">
        <v>1246</v>
      </c>
      <c r="P1028" s="57" t="s">
        <v>346</v>
      </c>
      <c r="Q1028" s="57" t="s">
        <v>346</v>
      </c>
      <c r="R1028" s="57">
        <v>2444</v>
      </c>
      <c r="Y1028" s="68">
        <f t="shared" si="123"/>
        <v>2505</v>
      </c>
      <c r="Z1028" s="72">
        <f t="shared" ref="Z1028:Z1091" si="128">+Y1028/SUMIF($B$4:$B$1829,B1028,$Y$4:$Y$1829)</f>
        <v>1.8943085480767757E-3</v>
      </c>
      <c r="AA1028" s="71">
        <f t="shared" si="124"/>
        <v>3.0923846082545588E-3</v>
      </c>
      <c r="AB1028" s="72">
        <f t="shared" si="125"/>
        <v>1.9760390474781838E-2</v>
      </c>
      <c r="AC1028" s="68">
        <f t="shared" si="126"/>
        <v>126768.75</v>
      </c>
      <c r="AD1028" s="72">
        <f t="shared" si="127"/>
        <v>9.5863922855891334E-2</v>
      </c>
    </row>
    <row r="1029" spans="1:30" x14ac:dyDescent="0.25">
      <c r="A1029" s="60">
        <v>42665</v>
      </c>
      <c r="B1029">
        <f t="shared" ref="B1029:B1092" si="129">+YEAR(A1029)</f>
        <v>2016</v>
      </c>
      <c r="C1029">
        <f t="shared" ref="C1029:C1092" si="130">+MONTH(A1029)</f>
        <v>10</v>
      </c>
      <c r="D1029" s="57" t="s">
        <v>346</v>
      </c>
      <c r="E1029" s="57">
        <v>1853</v>
      </c>
      <c r="F1029" s="57" t="s">
        <v>346</v>
      </c>
      <c r="G1029" s="57">
        <v>71</v>
      </c>
      <c r="H1029" s="57">
        <v>2108</v>
      </c>
      <c r="I1029" s="57">
        <v>1517</v>
      </c>
      <c r="J1029" s="57">
        <v>1183</v>
      </c>
      <c r="K1029" s="57">
        <v>181</v>
      </c>
      <c r="L1029" s="57" t="s">
        <v>346</v>
      </c>
      <c r="M1029" s="57">
        <v>493</v>
      </c>
      <c r="N1029" s="57">
        <v>1286</v>
      </c>
      <c r="O1029" s="57">
        <v>544</v>
      </c>
      <c r="P1029" s="57" t="s">
        <v>346</v>
      </c>
      <c r="Q1029" s="57" t="s">
        <v>346</v>
      </c>
      <c r="R1029" s="57">
        <v>1183</v>
      </c>
      <c r="Y1029" s="68">
        <f t="shared" ref="Y1029:Y1092" si="131">AVERAGE(H1029,I1029,O1029,R1029)</f>
        <v>1338</v>
      </c>
      <c r="Z1029" s="72">
        <f t="shared" si="128"/>
        <v>1.0118103143020862E-3</v>
      </c>
      <c r="AA1029" s="71">
        <f t="shared" ref="AA1029:AA1092" si="132">+AVERAGEIFS($Z$4:$Z$1829,$B$4:$B$1829,B1029,$C$4:$C$1829,C1029)</f>
        <v>3.0923846082545588E-3</v>
      </c>
      <c r="AB1029" s="72">
        <f t="shared" ref="AB1029:AB1092" si="133">+Y1029/SUMIFS($Y$4:$Y$1829,$B$4:$B$1829,B1029,$C$4:$C$1829,C1029)</f>
        <v>1.0554651678745747E-2</v>
      </c>
      <c r="AC1029" s="68">
        <f t="shared" ref="AC1029:AC1092" si="134">+Y1029/AB1029</f>
        <v>126768.75</v>
      </c>
      <c r="AD1029" s="72">
        <f t="shared" ref="AD1029:AD1092" si="135">+AC1029/SUMIF($B$4:$B$1829,B1029,$Y$4:$Y$1829)</f>
        <v>9.5863922855891334E-2</v>
      </c>
    </row>
    <row r="1030" spans="1:30" x14ac:dyDescent="0.25">
      <c r="A1030" s="60">
        <v>42666</v>
      </c>
      <c r="B1030">
        <f t="shared" si="129"/>
        <v>2016</v>
      </c>
      <c r="C1030">
        <f t="shared" si="130"/>
        <v>10</v>
      </c>
      <c r="D1030" s="57" t="s">
        <v>346</v>
      </c>
      <c r="E1030" s="57">
        <v>2638</v>
      </c>
      <c r="F1030" s="57" t="s">
        <v>346</v>
      </c>
      <c r="G1030" s="57">
        <v>177</v>
      </c>
      <c r="H1030" s="57">
        <v>4020</v>
      </c>
      <c r="I1030" s="57">
        <v>2707</v>
      </c>
      <c r="J1030" s="57">
        <v>3094</v>
      </c>
      <c r="K1030" s="57">
        <v>381</v>
      </c>
      <c r="L1030" s="57" t="s">
        <v>346</v>
      </c>
      <c r="M1030" s="57">
        <v>1144</v>
      </c>
      <c r="N1030" s="57">
        <v>2020</v>
      </c>
      <c r="O1030" s="57">
        <v>1899</v>
      </c>
      <c r="P1030" s="57" t="s">
        <v>346</v>
      </c>
      <c r="Q1030" s="57" t="s">
        <v>346</v>
      </c>
      <c r="R1030" s="57">
        <v>3094</v>
      </c>
      <c r="Y1030" s="68">
        <f t="shared" si="131"/>
        <v>2930</v>
      </c>
      <c r="Z1030" s="72">
        <f t="shared" si="128"/>
        <v>2.2156982219021771E-3</v>
      </c>
      <c r="AA1030" s="71">
        <f t="shared" si="132"/>
        <v>3.0923846082545588E-3</v>
      </c>
      <c r="AB1030" s="72">
        <f t="shared" si="133"/>
        <v>2.3112951732978355E-2</v>
      </c>
      <c r="AC1030" s="68">
        <f t="shared" si="134"/>
        <v>126768.75000000001</v>
      </c>
      <c r="AD1030" s="72">
        <f t="shared" si="135"/>
        <v>9.5863922855891334E-2</v>
      </c>
    </row>
    <row r="1031" spans="1:30" x14ac:dyDescent="0.25">
      <c r="A1031" s="60">
        <v>42667</v>
      </c>
      <c r="B1031">
        <f t="shared" si="129"/>
        <v>2016</v>
      </c>
      <c r="C1031">
        <f t="shared" si="130"/>
        <v>10</v>
      </c>
      <c r="D1031" s="57" t="s">
        <v>346</v>
      </c>
      <c r="E1031" s="57">
        <v>3558</v>
      </c>
      <c r="F1031" s="57" t="s">
        <v>346</v>
      </c>
      <c r="G1031" s="57">
        <v>153</v>
      </c>
      <c r="H1031" s="57">
        <v>6357</v>
      </c>
      <c r="I1031" s="57">
        <v>4030</v>
      </c>
      <c r="J1031" s="57">
        <v>5317</v>
      </c>
      <c r="K1031" s="57">
        <v>527</v>
      </c>
      <c r="L1031" s="57" t="s">
        <v>346</v>
      </c>
      <c r="M1031" s="57">
        <v>1191</v>
      </c>
      <c r="N1031" s="57">
        <v>2914</v>
      </c>
      <c r="O1031" s="57">
        <v>3041</v>
      </c>
      <c r="P1031" s="57" t="s">
        <v>346</v>
      </c>
      <c r="Q1031" s="57" t="s">
        <v>346</v>
      </c>
      <c r="R1031" s="57">
        <v>5317</v>
      </c>
      <c r="Y1031" s="68">
        <f t="shared" si="131"/>
        <v>4686.25</v>
      </c>
      <c r="Z1031" s="72">
        <f t="shared" si="128"/>
        <v>3.5437937857983196E-3</v>
      </c>
      <c r="AA1031" s="71">
        <f t="shared" si="132"/>
        <v>3.0923846082545588E-3</v>
      </c>
      <c r="AB1031" s="72">
        <f t="shared" si="133"/>
        <v>3.6966918108761029E-2</v>
      </c>
      <c r="AC1031" s="68">
        <f t="shared" si="134"/>
        <v>126768.75</v>
      </c>
      <c r="AD1031" s="72">
        <f t="shared" si="135"/>
        <v>9.5863922855891334E-2</v>
      </c>
    </row>
    <row r="1032" spans="1:30" x14ac:dyDescent="0.25">
      <c r="A1032" s="60">
        <v>42668</v>
      </c>
      <c r="B1032">
        <f t="shared" si="129"/>
        <v>2016</v>
      </c>
      <c r="C1032">
        <f t="shared" si="130"/>
        <v>10</v>
      </c>
      <c r="D1032" s="57" t="s">
        <v>346</v>
      </c>
      <c r="E1032" s="57">
        <v>3390</v>
      </c>
      <c r="F1032" s="57" t="s">
        <v>346</v>
      </c>
      <c r="G1032" s="57">
        <v>141</v>
      </c>
      <c r="H1032" s="57">
        <v>5760</v>
      </c>
      <c r="I1032" s="57">
        <v>4054</v>
      </c>
      <c r="J1032" s="57">
        <v>5083</v>
      </c>
      <c r="K1032" s="57">
        <v>474</v>
      </c>
      <c r="L1032" s="57" t="s">
        <v>346</v>
      </c>
      <c r="M1032" s="57">
        <v>1043</v>
      </c>
      <c r="N1032" s="57">
        <v>2725</v>
      </c>
      <c r="O1032" s="57">
        <v>2616</v>
      </c>
      <c r="P1032" s="57" t="s">
        <v>346</v>
      </c>
      <c r="Q1032" s="57" t="s">
        <v>346</v>
      </c>
      <c r="R1032" s="57">
        <v>5083</v>
      </c>
      <c r="Y1032" s="68">
        <f t="shared" si="131"/>
        <v>4378.25</v>
      </c>
      <c r="Z1032" s="72">
        <f t="shared" si="128"/>
        <v>3.3108807986495584E-3</v>
      </c>
      <c r="AA1032" s="71">
        <f t="shared" si="132"/>
        <v>3.0923846082545588E-3</v>
      </c>
      <c r="AB1032" s="72">
        <f t="shared" si="133"/>
        <v>3.4537297243997435E-2</v>
      </c>
      <c r="AC1032" s="68">
        <f t="shared" si="134"/>
        <v>126768.75</v>
      </c>
      <c r="AD1032" s="72">
        <f t="shared" si="135"/>
        <v>9.5863922855891334E-2</v>
      </c>
    </row>
    <row r="1033" spans="1:30" x14ac:dyDescent="0.25">
      <c r="A1033" s="60">
        <v>42669</v>
      </c>
      <c r="B1033">
        <f t="shared" si="129"/>
        <v>2016</v>
      </c>
      <c r="C1033">
        <f t="shared" si="130"/>
        <v>10</v>
      </c>
      <c r="D1033" s="57" t="s">
        <v>346</v>
      </c>
      <c r="E1033" s="57">
        <v>3130</v>
      </c>
      <c r="F1033" s="57" t="s">
        <v>346</v>
      </c>
      <c r="G1033" s="57">
        <v>153</v>
      </c>
      <c r="H1033" s="57">
        <v>5649</v>
      </c>
      <c r="I1033" s="57">
        <v>3870</v>
      </c>
      <c r="J1033" s="57">
        <v>4756</v>
      </c>
      <c r="K1033" s="57">
        <v>528</v>
      </c>
      <c r="L1033" s="57" t="s">
        <v>346</v>
      </c>
      <c r="M1033" s="57">
        <v>1127</v>
      </c>
      <c r="N1033" s="57">
        <v>2731</v>
      </c>
      <c r="O1033" s="57">
        <v>2520</v>
      </c>
      <c r="P1033" s="57" t="s">
        <v>346</v>
      </c>
      <c r="Q1033" s="57" t="s">
        <v>346</v>
      </c>
      <c r="R1033" s="57">
        <v>4756</v>
      </c>
      <c r="Y1033" s="68">
        <f t="shared" si="131"/>
        <v>4198.75</v>
      </c>
      <c r="Z1033" s="72">
        <f t="shared" si="128"/>
        <v>3.1751409246456538E-3</v>
      </c>
      <c r="AA1033" s="71">
        <f t="shared" si="132"/>
        <v>3.0923846082545588E-3</v>
      </c>
      <c r="AB1033" s="72">
        <f t="shared" si="133"/>
        <v>3.3121333136123844E-2</v>
      </c>
      <c r="AC1033" s="68">
        <f t="shared" si="134"/>
        <v>126768.75000000001</v>
      </c>
      <c r="AD1033" s="72">
        <f t="shared" si="135"/>
        <v>9.5863922855891334E-2</v>
      </c>
    </row>
    <row r="1034" spans="1:30" x14ac:dyDescent="0.25">
      <c r="A1034" s="60">
        <v>42670</v>
      </c>
      <c r="B1034">
        <f t="shared" si="129"/>
        <v>2016</v>
      </c>
      <c r="C1034">
        <f t="shared" si="130"/>
        <v>10</v>
      </c>
      <c r="D1034" s="57" t="s">
        <v>346</v>
      </c>
      <c r="E1034" s="57">
        <v>1726</v>
      </c>
      <c r="F1034" s="57" t="s">
        <v>346</v>
      </c>
      <c r="G1034" s="57">
        <v>72</v>
      </c>
      <c r="H1034" s="57">
        <v>2137</v>
      </c>
      <c r="I1034" s="57">
        <v>1902</v>
      </c>
      <c r="J1034" s="57">
        <v>1486</v>
      </c>
      <c r="K1034" s="57">
        <v>292</v>
      </c>
      <c r="L1034" s="57" t="s">
        <v>346</v>
      </c>
      <c r="M1034" s="57">
        <v>429</v>
      </c>
      <c r="N1034" s="57">
        <v>1437</v>
      </c>
      <c r="O1034" s="57">
        <v>651</v>
      </c>
      <c r="P1034" s="57" t="s">
        <v>346</v>
      </c>
      <c r="Q1034" s="57" t="s">
        <v>346</v>
      </c>
      <c r="R1034" s="57">
        <v>1486</v>
      </c>
      <c r="Y1034" s="68">
        <f t="shared" si="131"/>
        <v>1544</v>
      </c>
      <c r="Z1034" s="72">
        <f t="shared" si="128"/>
        <v>1.1675897797327511E-3</v>
      </c>
      <c r="AA1034" s="71">
        <f t="shared" si="132"/>
        <v>3.0923846082545588E-3</v>
      </c>
      <c r="AB1034" s="72">
        <f t="shared" si="133"/>
        <v>1.2179657841542178E-2</v>
      </c>
      <c r="AC1034" s="68">
        <f t="shared" si="134"/>
        <v>126768.75</v>
      </c>
      <c r="AD1034" s="72">
        <f t="shared" si="135"/>
        <v>9.5863922855891334E-2</v>
      </c>
    </row>
    <row r="1035" spans="1:30" x14ac:dyDescent="0.25">
      <c r="A1035" s="60">
        <v>42671</v>
      </c>
      <c r="B1035">
        <f t="shared" si="129"/>
        <v>2016</v>
      </c>
      <c r="C1035">
        <f t="shared" si="130"/>
        <v>10</v>
      </c>
      <c r="D1035" s="57" t="s">
        <v>346</v>
      </c>
      <c r="E1035" s="57">
        <v>3054</v>
      </c>
      <c r="F1035" s="57" t="s">
        <v>346</v>
      </c>
      <c r="G1035" s="57">
        <v>116</v>
      </c>
      <c r="H1035" s="57">
        <v>4271</v>
      </c>
      <c r="I1035" s="57">
        <v>3202</v>
      </c>
      <c r="J1035" s="57">
        <v>3756</v>
      </c>
      <c r="K1035" s="57">
        <v>393</v>
      </c>
      <c r="L1035" s="57" t="s">
        <v>346</v>
      </c>
      <c r="M1035" s="57">
        <v>819</v>
      </c>
      <c r="N1035" s="57">
        <v>2425</v>
      </c>
      <c r="O1035" s="57">
        <v>2021</v>
      </c>
      <c r="P1035" s="57" t="s">
        <v>346</v>
      </c>
      <c r="Q1035" s="57" t="s">
        <v>346</v>
      </c>
      <c r="R1035" s="57">
        <v>3756</v>
      </c>
      <c r="Y1035" s="68">
        <f t="shared" si="131"/>
        <v>3312.5</v>
      </c>
      <c r="Z1035" s="72">
        <f t="shared" si="128"/>
        <v>2.5049489283450379E-3</v>
      </c>
      <c r="AA1035" s="71">
        <f t="shared" si="132"/>
        <v>3.0923846082545588E-3</v>
      </c>
      <c r="AB1035" s="72">
        <f t="shared" si="133"/>
        <v>2.6130256865355223E-2</v>
      </c>
      <c r="AC1035" s="68">
        <f t="shared" si="134"/>
        <v>126768.75</v>
      </c>
      <c r="AD1035" s="72">
        <f t="shared" si="135"/>
        <v>9.5863922855891334E-2</v>
      </c>
    </row>
    <row r="1036" spans="1:30" x14ac:dyDescent="0.25">
      <c r="A1036" s="60">
        <v>42672</v>
      </c>
      <c r="B1036">
        <f t="shared" si="129"/>
        <v>2016</v>
      </c>
      <c r="C1036">
        <f t="shared" si="130"/>
        <v>10</v>
      </c>
      <c r="D1036" s="57" t="s">
        <v>346</v>
      </c>
      <c r="E1036" s="57">
        <v>2686</v>
      </c>
      <c r="F1036" s="57" t="s">
        <v>346</v>
      </c>
      <c r="G1036" s="57">
        <v>163</v>
      </c>
      <c r="H1036" s="57">
        <v>4027</v>
      </c>
      <c r="I1036" s="57">
        <v>2920</v>
      </c>
      <c r="J1036" s="57">
        <v>2997</v>
      </c>
      <c r="K1036" s="57">
        <v>329</v>
      </c>
      <c r="L1036" s="57" t="s">
        <v>346</v>
      </c>
      <c r="M1036" s="57">
        <v>1130</v>
      </c>
      <c r="N1036" s="57">
        <v>1884</v>
      </c>
      <c r="O1036" s="57">
        <v>1639</v>
      </c>
      <c r="P1036" s="57" t="s">
        <v>346</v>
      </c>
      <c r="Q1036" s="57" t="s">
        <v>346</v>
      </c>
      <c r="R1036" s="57">
        <v>2997</v>
      </c>
      <c r="Y1036" s="68">
        <f t="shared" si="131"/>
        <v>2895.75</v>
      </c>
      <c r="Z1036" s="72">
        <f t="shared" si="128"/>
        <v>2.1897979952468357E-3</v>
      </c>
      <c r="AA1036" s="71">
        <f t="shared" si="132"/>
        <v>3.0923846082545588E-3</v>
      </c>
      <c r="AB1036" s="72">
        <f t="shared" si="133"/>
        <v>2.2842774737464874E-2</v>
      </c>
      <c r="AC1036" s="68">
        <f t="shared" si="134"/>
        <v>126768.74999999999</v>
      </c>
      <c r="AD1036" s="72">
        <f t="shared" si="135"/>
        <v>9.586392285589132E-2</v>
      </c>
    </row>
    <row r="1037" spans="1:30" x14ac:dyDescent="0.25">
      <c r="A1037" s="60">
        <v>42673</v>
      </c>
      <c r="B1037">
        <f t="shared" si="129"/>
        <v>2016</v>
      </c>
      <c r="C1037">
        <f t="shared" si="130"/>
        <v>10</v>
      </c>
      <c r="D1037" s="57" t="s">
        <v>346</v>
      </c>
      <c r="E1037" s="57">
        <v>2486</v>
      </c>
      <c r="F1037" s="57" t="s">
        <v>346</v>
      </c>
      <c r="G1037" s="57">
        <v>171</v>
      </c>
      <c r="H1037" s="57">
        <v>3531</v>
      </c>
      <c r="I1037" s="57">
        <v>2547</v>
      </c>
      <c r="J1037" s="57">
        <v>2800</v>
      </c>
      <c r="K1037" s="57">
        <v>342</v>
      </c>
      <c r="L1037" s="57" t="s">
        <v>346</v>
      </c>
      <c r="M1037" s="57">
        <v>1191</v>
      </c>
      <c r="N1037" s="57">
        <v>1827</v>
      </c>
      <c r="O1037" s="57">
        <v>1702</v>
      </c>
      <c r="P1037" s="57" t="s">
        <v>346</v>
      </c>
      <c r="Q1037" s="57" t="s">
        <v>346</v>
      </c>
      <c r="R1037" s="57">
        <v>2800</v>
      </c>
      <c r="Y1037" s="68">
        <f t="shared" si="131"/>
        <v>2645</v>
      </c>
      <c r="Z1037" s="72">
        <f t="shared" si="128"/>
        <v>2.0001780876898493E-3</v>
      </c>
      <c r="AA1037" s="71">
        <f t="shared" si="132"/>
        <v>3.0923846082545588E-3</v>
      </c>
      <c r="AB1037" s="72">
        <f t="shared" si="133"/>
        <v>2.0864763595128927E-2</v>
      </c>
      <c r="AC1037" s="68">
        <f t="shared" si="134"/>
        <v>126768.75</v>
      </c>
      <c r="AD1037" s="72">
        <f t="shared" si="135"/>
        <v>9.5863922855891334E-2</v>
      </c>
    </row>
    <row r="1038" spans="1:30" x14ac:dyDescent="0.25">
      <c r="A1038" s="60">
        <v>42674</v>
      </c>
      <c r="B1038">
        <f t="shared" si="129"/>
        <v>2016</v>
      </c>
      <c r="C1038">
        <f t="shared" si="130"/>
        <v>10</v>
      </c>
      <c r="D1038" s="57" t="s">
        <v>346</v>
      </c>
      <c r="E1038" s="57">
        <v>3299</v>
      </c>
      <c r="F1038" s="57" t="s">
        <v>346</v>
      </c>
      <c r="G1038" s="57">
        <v>155</v>
      </c>
      <c r="H1038" s="57">
        <v>5440</v>
      </c>
      <c r="I1038" s="57">
        <v>3720</v>
      </c>
      <c r="J1038" s="57">
        <v>4721</v>
      </c>
      <c r="K1038" s="57">
        <v>457</v>
      </c>
      <c r="L1038" s="57" t="s">
        <v>346</v>
      </c>
      <c r="M1038" s="57">
        <v>1051</v>
      </c>
      <c r="N1038" s="57">
        <v>2467</v>
      </c>
      <c r="O1038" s="57">
        <v>2648</v>
      </c>
      <c r="P1038" s="57" t="s">
        <v>346</v>
      </c>
      <c r="Q1038" s="57" t="s">
        <v>346</v>
      </c>
      <c r="R1038" s="57">
        <v>4721</v>
      </c>
      <c r="Y1038" s="68">
        <f t="shared" si="131"/>
        <v>4132.25</v>
      </c>
      <c r="Z1038" s="72">
        <f t="shared" si="128"/>
        <v>3.1248528933294439E-3</v>
      </c>
      <c r="AA1038" s="71">
        <f t="shared" si="132"/>
        <v>3.0923846082545588E-3</v>
      </c>
      <c r="AB1038" s="72">
        <f t="shared" si="133"/>
        <v>3.2596755903958982E-2</v>
      </c>
      <c r="AC1038" s="68">
        <f t="shared" si="134"/>
        <v>126768.75</v>
      </c>
      <c r="AD1038" s="72">
        <f t="shared" si="135"/>
        <v>9.5863922855891334E-2</v>
      </c>
    </row>
    <row r="1039" spans="1:30" x14ac:dyDescent="0.25">
      <c r="A1039" s="60">
        <v>42675</v>
      </c>
      <c r="B1039">
        <f t="shared" si="129"/>
        <v>2016</v>
      </c>
      <c r="C1039">
        <f t="shared" si="130"/>
        <v>11</v>
      </c>
      <c r="D1039" s="57" t="s">
        <v>346</v>
      </c>
      <c r="E1039" s="57">
        <v>3626</v>
      </c>
      <c r="F1039" s="57" t="s">
        <v>346</v>
      </c>
      <c r="G1039" s="57">
        <v>169</v>
      </c>
      <c r="H1039" s="57">
        <v>6308</v>
      </c>
      <c r="I1039" s="57">
        <v>4425</v>
      </c>
      <c r="J1039" s="57">
        <v>5295</v>
      </c>
      <c r="K1039" s="57">
        <v>477</v>
      </c>
      <c r="L1039" s="57" t="s">
        <v>346</v>
      </c>
      <c r="M1039" s="57">
        <v>1231</v>
      </c>
      <c r="N1039" s="57">
        <v>2586</v>
      </c>
      <c r="O1039" s="57">
        <v>2726</v>
      </c>
      <c r="P1039" s="57" t="s">
        <v>346</v>
      </c>
      <c r="Q1039" s="57" t="s">
        <v>346</v>
      </c>
      <c r="R1039" s="57">
        <v>5295</v>
      </c>
      <c r="Y1039" s="68">
        <f t="shared" si="131"/>
        <v>4688.5</v>
      </c>
      <c r="Z1039" s="72">
        <f t="shared" si="128"/>
        <v>3.545495260542101E-3</v>
      </c>
      <c r="AA1039" s="71">
        <f t="shared" si="132"/>
        <v>2.3671609828902845E-3</v>
      </c>
      <c r="AB1039" s="72">
        <f t="shared" si="133"/>
        <v>4.9926125094839402E-2</v>
      </c>
      <c r="AC1039" s="68">
        <f t="shared" si="134"/>
        <v>93908.75</v>
      </c>
      <c r="AD1039" s="72">
        <f t="shared" si="135"/>
        <v>7.101482948670855E-2</v>
      </c>
    </row>
    <row r="1040" spans="1:30" x14ac:dyDescent="0.25">
      <c r="A1040" s="60">
        <v>42676</v>
      </c>
      <c r="B1040">
        <f t="shared" si="129"/>
        <v>2016</v>
      </c>
      <c r="C1040">
        <f t="shared" si="130"/>
        <v>11</v>
      </c>
      <c r="D1040" s="57" t="s">
        <v>346</v>
      </c>
      <c r="E1040" s="57">
        <v>3718</v>
      </c>
      <c r="F1040" s="57" t="s">
        <v>346</v>
      </c>
      <c r="G1040" s="57">
        <v>207</v>
      </c>
      <c r="H1040" s="57">
        <v>7261</v>
      </c>
      <c r="I1040" s="57">
        <v>4962</v>
      </c>
      <c r="J1040" s="57">
        <v>6014</v>
      </c>
      <c r="K1040" s="57">
        <v>549</v>
      </c>
      <c r="L1040" s="57" t="s">
        <v>346</v>
      </c>
      <c r="M1040" s="57">
        <v>1363</v>
      </c>
      <c r="N1040" s="57">
        <v>3211</v>
      </c>
      <c r="O1040" s="57">
        <v>3293</v>
      </c>
      <c r="P1040" s="57" t="s">
        <v>346</v>
      </c>
      <c r="Q1040" s="57" t="s">
        <v>346</v>
      </c>
      <c r="R1040" s="57">
        <v>6014</v>
      </c>
      <c r="Y1040" s="68">
        <f t="shared" si="131"/>
        <v>5382.5</v>
      </c>
      <c r="Z1040" s="72">
        <f t="shared" si="128"/>
        <v>4.0703056926240499E-3</v>
      </c>
      <c r="AA1040" s="71">
        <f t="shared" si="132"/>
        <v>2.3671609828902845E-3</v>
      </c>
      <c r="AB1040" s="72">
        <f t="shared" si="133"/>
        <v>5.7316277769643403E-2</v>
      </c>
      <c r="AC1040" s="68">
        <f t="shared" si="134"/>
        <v>93908.75</v>
      </c>
      <c r="AD1040" s="72">
        <f t="shared" si="135"/>
        <v>7.101482948670855E-2</v>
      </c>
    </row>
    <row r="1041" spans="1:30" x14ac:dyDescent="0.25">
      <c r="A1041" s="60">
        <v>42677</v>
      </c>
      <c r="B1041">
        <f t="shared" si="129"/>
        <v>2016</v>
      </c>
      <c r="C1041">
        <f t="shared" si="130"/>
        <v>11</v>
      </c>
      <c r="D1041" s="57" t="s">
        <v>346</v>
      </c>
      <c r="E1041" s="57">
        <v>3640</v>
      </c>
      <c r="F1041" s="57" t="s">
        <v>346</v>
      </c>
      <c r="G1041" s="57">
        <v>197</v>
      </c>
      <c r="H1041" s="57">
        <v>6368</v>
      </c>
      <c r="I1041" s="57">
        <v>4422</v>
      </c>
      <c r="J1041" s="57">
        <v>5167</v>
      </c>
      <c r="K1041" s="57">
        <v>482</v>
      </c>
      <c r="L1041" s="57" t="s">
        <v>346</v>
      </c>
      <c r="M1041" s="57">
        <v>1169</v>
      </c>
      <c r="N1041" s="57">
        <v>3157</v>
      </c>
      <c r="O1041" s="57">
        <v>2581</v>
      </c>
      <c r="P1041" s="57" t="s">
        <v>346</v>
      </c>
      <c r="Q1041" s="57" t="s">
        <v>346</v>
      </c>
      <c r="R1041" s="57">
        <v>5167</v>
      </c>
      <c r="Y1041" s="68">
        <f t="shared" si="131"/>
        <v>4634.5</v>
      </c>
      <c r="Z1041" s="72">
        <f t="shared" si="128"/>
        <v>3.5046598666913444E-3</v>
      </c>
      <c r="AA1041" s="71">
        <f t="shared" si="132"/>
        <v>2.3671609828902845E-3</v>
      </c>
      <c r="AB1041" s="72">
        <f t="shared" si="133"/>
        <v>4.9351098806021801E-2</v>
      </c>
      <c r="AC1041" s="68">
        <f t="shared" si="134"/>
        <v>93908.75</v>
      </c>
      <c r="AD1041" s="72">
        <f t="shared" si="135"/>
        <v>7.101482948670855E-2</v>
      </c>
    </row>
    <row r="1042" spans="1:30" x14ac:dyDescent="0.25">
      <c r="A1042" s="60">
        <v>42678</v>
      </c>
      <c r="B1042">
        <f t="shared" si="129"/>
        <v>2016</v>
      </c>
      <c r="C1042">
        <f t="shared" si="130"/>
        <v>11</v>
      </c>
      <c r="D1042" s="57" t="s">
        <v>346</v>
      </c>
      <c r="E1042" s="57">
        <v>3592</v>
      </c>
      <c r="F1042" s="57" t="s">
        <v>346</v>
      </c>
      <c r="G1042" s="57">
        <v>177</v>
      </c>
      <c r="H1042" s="57">
        <v>6045</v>
      </c>
      <c r="I1042" s="57">
        <v>4242</v>
      </c>
      <c r="J1042" s="57">
        <v>4951</v>
      </c>
      <c r="K1042" s="57">
        <v>466</v>
      </c>
      <c r="L1042" s="57" t="s">
        <v>346</v>
      </c>
      <c r="M1042" s="57">
        <v>1184</v>
      </c>
      <c r="N1042" s="57">
        <v>3047</v>
      </c>
      <c r="O1042" s="57">
        <v>2800</v>
      </c>
      <c r="P1042" s="57" t="s">
        <v>346</v>
      </c>
      <c r="Q1042" s="57" t="s">
        <v>346</v>
      </c>
      <c r="R1042" s="57">
        <v>4951</v>
      </c>
      <c r="Y1042" s="68">
        <f t="shared" si="131"/>
        <v>4509.5</v>
      </c>
      <c r="Z1042" s="72">
        <f t="shared" si="128"/>
        <v>3.4101334920368146E-3</v>
      </c>
      <c r="AA1042" s="71">
        <f t="shared" si="132"/>
        <v>2.3671609828902845E-3</v>
      </c>
      <c r="AB1042" s="72">
        <f t="shared" si="133"/>
        <v>4.8020019433758838E-2</v>
      </c>
      <c r="AC1042" s="68">
        <f t="shared" si="134"/>
        <v>93908.75</v>
      </c>
      <c r="AD1042" s="72">
        <f t="shared" si="135"/>
        <v>7.101482948670855E-2</v>
      </c>
    </row>
    <row r="1043" spans="1:30" x14ac:dyDescent="0.25">
      <c r="A1043" s="60">
        <v>42679</v>
      </c>
      <c r="B1043">
        <f t="shared" si="129"/>
        <v>2016</v>
      </c>
      <c r="C1043">
        <f t="shared" si="130"/>
        <v>11</v>
      </c>
      <c r="D1043" s="57" t="s">
        <v>346</v>
      </c>
      <c r="E1043" s="57">
        <v>2062</v>
      </c>
      <c r="F1043" s="57" t="s">
        <v>346</v>
      </c>
      <c r="G1043" s="57">
        <v>174</v>
      </c>
      <c r="H1043" s="57">
        <v>4602</v>
      </c>
      <c r="I1043" s="57">
        <v>3224</v>
      </c>
      <c r="J1043" s="57">
        <v>3487</v>
      </c>
      <c r="K1043" s="57">
        <v>406</v>
      </c>
      <c r="L1043" s="57" t="s">
        <v>346</v>
      </c>
      <c r="M1043" s="57">
        <v>1328</v>
      </c>
      <c r="N1043" s="57">
        <v>2276</v>
      </c>
      <c r="O1043" s="57">
        <v>2070</v>
      </c>
      <c r="P1043" s="57" t="s">
        <v>346</v>
      </c>
      <c r="Q1043" s="57" t="s">
        <v>346</v>
      </c>
      <c r="R1043" s="57">
        <v>3487</v>
      </c>
      <c r="Y1043" s="68">
        <f t="shared" si="131"/>
        <v>3345.75</v>
      </c>
      <c r="Z1043" s="72">
        <f t="shared" si="128"/>
        <v>2.5300929440031429E-3</v>
      </c>
      <c r="AA1043" s="71">
        <f t="shared" si="132"/>
        <v>2.3671609828902845E-3</v>
      </c>
      <c r="AB1043" s="72">
        <f t="shared" si="133"/>
        <v>3.5627670477990606E-2</v>
      </c>
      <c r="AC1043" s="68">
        <f t="shared" si="134"/>
        <v>93908.749999999985</v>
      </c>
      <c r="AD1043" s="72">
        <f t="shared" si="135"/>
        <v>7.1014829486708536E-2</v>
      </c>
    </row>
    <row r="1044" spans="1:30" x14ac:dyDescent="0.25">
      <c r="A1044" s="60">
        <v>42680</v>
      </c>
      <c r="B1044">
        <f t="shared" si="129"/>
        <v>2016</v>
      </c>
      <c r="C1044">
        <f t="shared" si="130"/>
        <v>11</v>
      </c>
      <c r="D1044" s="57" t="s">
        <v>346</v>
      </c>
      <c r="E1044" s="57">
        <v>2246</v>
      </c>
      <c r="F1044" s="57" t="s">
        <v>346</v>
      </c>
      <c r="G1044" s="57">
        <v>150</v>
      </c>
      <c r="H1044" s="57">
        <v>4264</v>
      </c>
      <c r="I1044" s="57">
        <v>1332</v>
      </c>
      <c r="J1044" s="57">
        <v>2942</v>
      </c>
      <c r="K1044" s="57">
        <v>341</v>
      </c>
      <c r="L1044" s="57" t="s">
        <v>346</v>
      </c>
      <c r="M1044" s="57">
        <v>1068</v>
      </c>
      <c r="N1044" s="57">
        <v>2047</v>
      </c>
      <c r="O1044" s="57">
        <v>1648</v>
      </c>
      <c r="P1044" s="57" t="s">
        <v>346</v>
      </c>
      <c r="Q1044" s="57" t="s">
        <v>346</v>
      </c>
      <c r="R1044" s="57">
        <v>2942</v>
      </c>
      <c r="Y1044" s="68">
        <f t="shared" si="131"/>
        <v>2546.5</v>
      </c>
      <c r="Z1044" s="72">
        <f t="shared" si="128"/>
        <v>1.9256913044620797E-3</v>
      </c>
      <c r="AA1044" s="71">
        <f t="shared" si="132"/>
        <v>2.3671609828902845E-3</v>
      </c>
      <c r="AB1044" s="72">
        <f t="shared" si="133"/>
        <v>2.7116748971741184E-2</v>
      </c>
      <c r="AC1044" s="68">
        <f t="shared" si="134"/>
        <v>93908.75</v>
      </c>
      <c r="AD1044" s="72">
        <f t="shared" si="135"/>
        <v>7.101482948670855E-2</v>
      </c>
    </row>
    <row r="1045" spans="1:30" x14ac:dyDescent="0.25">
      <c r="A1045" s="60">
        <v>42681</v>
      </c>
      <c r="B1045">
        <f t="shared" si="129"/>
        <v>2016</v>
      </c>
      <c r="C1045">
        <f t="shared" si="130"/>
        <v>11</v>
      </c>
      <c r="D1045" s="57" t="s">
        <v>346</v>
      </c>
      <c r="E1045" s="57">
        <v>3028</v>
      </c>
      <c r="F1045" s="57">
        <v>780</v>
      </c>
      <c r="G1045" s="57">
        <v>153</v>
      </c>
      <c r="H1045" s="57">
        <v>5523</v>
      </c>
      <c r="I1045" s="57">
        <v>4010</v>
      </c>
      <c r="J1045" s="57">
        <v>4810</v>
      </c>
      <c r="K1045" s="57">
        <v>429</v>
      </c>
      <c r="L1045" s="57" t="s">
        <v>346</v>
      </c>
      <c r="M1045" s="57">
        <v>1043</v>
      </c>
      <c r="N1045" s="57">
        <v>2465</v>
      </c>
      <c r="O1045" s="57">
        <v>2607</v>
      </c>
      <c r="P1045" s="57" t="s">
        <v>346</v>
      </c>
      <c r="Q1045" s="57" t="s">
        <v>346</v>
      </c>
      <c r="R1045" s="57">
        <v>4810</v>
      </c>
      <c r="Y1045" s="68">
        <f t="shared" si="131"/>
        <v>4237.5</v>
      </c>
      <c r="Z1045" s="72">
        <f t="shared" si="128"/>
        <v>3.2044441007885579E-3</v>
      </c>
      <c r="AA1045" s="71">
        <f t="shared" si="132"/>
        <v>2.3671609828902845E-3</v>
      </c>
      <c r="AB1045" s="72">
        <f t="shared" si="133"/>
        <v>4.5123590719714619E-2</v>
      </c>
      <c r="AC1045" s="68">
        <f t="shared" si="134"/>
        <v>93908.75</v>
      </c>
      <c r="AD1045" s="72">
        <f t="shared" si="135"/>
        <v>7.101482948670855E-2</v>
      </c>
    </row>
    <row r="1046" spans="1:30" x14ac:dyDescent="0.25">
      <c r="A1046" s="60">
        <v>42682</v>
      </c>
      <c r="B1046">
        <f t="shared" si="129"/>
        <v>2016</v>
      </c>
      <c r="C1046">
        <f t="shared" si="130"/>
        <v>11</v>
      </c>
      <c r="D1046" s="57" t="s">
        <v>346</v>
      </c>
      <c r="E1046" s="57">
        <v>3372</v>
      </c>
      <c r="F1046" s="57">
        <v>2328</v>
      </c>
      <c r="G1046" s="57">
        <v>192</v>
      </c>
      <c r="H1046" s="57">
        <v>6294</v>
      </c>
      <c r="I1046" s="57">
        <v>4765</v>
      </c>
      <c r="J1046" s="57">
        <v>5335</v>
      </c>
      <c r="K1046" s="57">
        <v>509</v>
      </c>
      <c r="L1046" s="57" t="s">
        <v>346</v>
      </c>
      <c r="M1046" s="57">
        <v>1275</v>
      </c>
      <c r="N1046" s="57">
        <v>2719</v>
      </c>
      <c r="O1046" s="57">
        <v>2792</v>
      </c>
      <c r="P1046" s="57" t="s">
        <v>346</v>
      </c>
      <c r="Q1046" s="57" t="s">
        <v>346</v>
      </c>
      <c r="R1046" s="57">
        <v>5335</v>
      </c>
      <c r="Y1046" s="68">
        <f t="shared" si="131"/>
        <v>4796.5</v>
      </c>
      <c r="Z1046" s="72">
        <f t="shared" si="128"/>
        <v>3.6271660482436151E-3</v>
      </c>
      <c r="AA1046" s="71">
        <f t="shared" si="132"/>
        <v>2.3671609828902845E-3</v>
      </c>
      <c r="AB1046" s="72">
        <f t="shared" si="133"/>
        <v>5.1076177672474611E-2</v>
      </c>
      <c r="AC1046" s="68">
        <f t="shared" si="134"/>
        <v>93908.75</v>
      </c>
      <c r="AD1046" s="72">
        <f t="shared" si="135"/>
        <v>7.101482948670855E-2</v>
      </c>
    </row>
    <row r="1047" spans="1:30" x14ac:dyDescent="0.25">
      <c r="A1047" s="60">
        <v>42683</v>
      </c>
      <c r="B1047">
        <f t="shared" si="129"/>
        <v>2016</v>
      </c>
      <c r="C1047">
        <f t="shared" si="130"/>
        <v>11</v>
      </c>
      <c r="D1047" s="57" t="s">
        <v>346</v>
      </c>
      <c r="E1047" s="57">
        <v>2656</v>
      </c>
      <c r="F1047" s="57">
        <v>1601</v>
      </c>
      <c r="G1047" s="57">
        <v>108</v>
      </c>
      <c r="H1047" s="57">
        <v>3859</v>
      </c>
      <c r="I1047" s="57">
        <v>3207</v>
      </c>
      <c r="J1047" s="57">
        <v>2853</v>
      </c>
      <c r="K1047" s="57">
        <v>374</v>
      </c>
      <c r="L1047" s="57" t="s">
        <v>346</v>
      </c>
      <c r="M1047" s="57">
        <v>831</v>
      </c>
      <c r="N1047" s="57">
        <v>2105</v>
      </c>
      <c r="O1047" s="57">
        <v>1365</v>
      </c>
      <c r="P1047" s="57" t="s">
        <v>346</v>
      </c>
      <c r="Q1047" s="57" t="s">
        <v>346</v>
      </c>
      <c r="R1047" s="57">
        <v>2853</v>
      </c>
      <c r="Y1047" s="68">
        <f t="shared" si="131"/>
        <v>2821</v>
      </c>
      <c r="Z1047" s="72">
        <f t="shared" si="128"/>
        <v>2.133271223203427E-3</v>
      </c>
      <c r="AA1047" s="71">
        <f t="shared" si="132"/>
        <v>2.3671609828902845E-3</v>
      </c>
      <c r="AB1047" s="72">
        <f t="shared" si="133"/>
        <v>3.0039799273230663E-2</v>
      </c>
      <c r="AC1047" s="68">
        <f t="shared" si="134"/>
        <v>93908.75</v>
      </c>
      <c r="AD1047" s="72">
        <f t="shared" si="135"/>
        <v>7.101482948670855E-2</v>
      </c>
    </row>
    <row r="1048" spans="1:30" x14ac:dyDescent="0.25">
      <c r="A1048" s="60">
        <v>42684</v>
      </c>
      <c r="B1048">
        <f t="shared" si="129"/>
        <v>2016</v>
      </c>
      <c r="C1048">
        <f t="shared" si="130"/>
        <v>11</v>
      </c>
      <c r="D1048" s="57" t="s">
        <v>346</v>
      </c>
      <c r="E1048" s="57">
        <v>3542</v>
      </c>
      <c r="F1048" s="57">
        <v>2095</v>
      </c>
      <c r="G1048" s="57">
        <v>186</v>
      </c>
      <c r="H1048" s="57">
        <v>5605</v>
      </c>
      <c r="I1048" s="57">
        <v>4218</v>
      </c>
      <c r="J1048" s="57">
        <v>4731</v>
      </c>
      <c r="K1048" s="57">
        <v>449</v>
      </c>
      <c r="L1048" s="57" t="s">
        <v>346</v>
      </c>
      <c r="M1048" s="57">
        <v>1091</v>
      </c>
      <c r="N1048" s="57">
        <v>2658</v>
      </c>
      <c r="O1048" s="57">
        <v>2406</v>
      </c>
      <c r="P1048" s="57" t="s">
        <v>346</v>
      </c>
      <c r="Q1048" s="57" t="s">
        <v>346</v>
      </c>
      <c r="R1048" s="57">
        <v>4731</v>
      </c>
      <c r="Y1048" s="68">
        <f t="shared" si="131"/>
        <v>4240</v>
      </c>
      <c r="Z1048" s="72">
        <f t="shared" si="128"/>
        <v>3.2063346282816484E-3</v>
      </c>
      <c r="AA1048" s="71">
        <f t="shared" si="132"/>
        <v>2.3671609828902845E-3</v>
      </c>
      <c r="AB1048" s="72">
        <f t="shared" si="133"/>
        <v>4.5150212307159876E-2</v>
      </c>
      <c r="AC1048" s="68">
        <f t="shared" si="134"/>
        <v>93908.75</v>
      </c>
      <c r="AD1048" s="72">
        <f t="shared" si="135"/>
        <v>7.101482948670855E-2</v>
      </c>
    </row>
    <row r="1049" spans="1:30" x14ac:dyDescent="0.25">
      <c r="A1049" s="60">
        <v>42685</v>
      </c>
      <c r="B1049">
        <f t="shared" si="129"/>
        <v>2016</v>
      </c>
      <c r="C1049">
        <f t="shared" si="130"/>
        <v>11</v>
      </c>
      <c r="D1049" s="57" t="s">
        <v>346</v>
      </c>
      <c r="E1049" s="57">
        <v>3345</v>
      </c>
      <c r="F1049" s="57">
        <v>1902</v>
      </c>
      <c r="G1049" s="57">
        <v>143</v>
      </c>
      <c r="H1049" s="57">
        <v>5023</v>
      </c>
      <c r="I1049" s="57">
        <v>3925</v>
      </c>
      <c r="J1049" s="57">
        <v>4055</v>
      </c>
      <c r="K1049" s="57">
        <v>398</v>
      </c>
      <c r="L1049" s="57" t="s">
        <v>346</v>
      </c>
      <c r="M1049" s="57">
        <v>941</v>
      </c>
      <c r="N1049" s="57">
        <v>2347</v>
      </c>
      <c r="O1049" s="57">
        <v>1974</v>
      </c>
      <c r="P1049" s="57" t="s">
        <v>346</v>
      </c>
      <c r="Q1049" s="57" t="s">
        <v>346</v>
      </c>
      <c r="R1049" s="57">
        <v>4055</v>
      </c>
      <c r="Y1049" s="68">
        <f t="shared" si="131"/>
        <v>3744.25</v>
      </c>
      <c r="Z1049" s="72">
        <f t="shared" si="128"/>
        <v>2.8314430264017834E-3</v>
      </c>
      <c r="AA1049" s="71">
        <f t="shared" si="132"/>
        <v>2.3671609828902845E-3</v>
      </c>
      <c r="AB1049" s="72">
        <f t="shared" si="133"/>
        <v>3.9871151516764944E-2</v>
      </c>
      <c r="AC1049" s="68">
        <f t="shared" si="134"/>
        <v>93908.75</v>
      </c>
      <c r="AD1049" s="72">
        <f t="shared" si="135"/>
        <v>7.101482948670855E-2</v>
      </c>
    </row>
    <row r="1050" spans="1:30" x14ac:dyDescent="0.25">
      <c r="A1050" s="60">
        <v>42686</v>
      </c>
      <c r="B1050">
        <f t="shared" si="129"/>
        <v>2016</v>
      </c>
      <c r="C1050">
        <f t="shared" si="130"/>
        <v>11</v>
      </c>
      <c r="D1050" s="57" t="s">
        <v>346</v>
      </c>
      <c r="E1050" s="57">
        <v>1920</v>
      </c>
      <c r="F1050" s="57">
        <v>2002</v>
      </c>
      <c r="G1050" s="57">
        <v>120</v>
      </c>
      <c r="H1050" s="57">
        <v>3409</v>
      </c>
      <c r="I1050" s="57">
        <v>2583</v>
      </c>
      <c r="J1050" s="57">
        <v>2372</v>
      </c>
      <c r="K1050" s="57">
        <v>306</v>
      </c>
      <c r="L1050" s="57" t="s">
        <v>346</v>
      </c>
      <c r="M1050" s="57">
        <v>927</v>
      </c>
      <c r="N1050" s="57">
        <v>1635</v>
      </c>
      <c r="O1050" s="57">
        <v>1278</v>
      </c>
      <c r="P1050" s="57" t="s">
        <v>346</v>
      </c>
      <c r="Q1050" s="57" t="s">
        <v>346</v>
      </c>
      <c r="R1050" s="57">
        <v>2372</v>
      </c>
      <c r="Y1050" s="68">
        <f t="shared" si="131"/>
        <v>2410.5</v>
      </c>
      <c r="Z1050" s="72">
        <f t="shared" si="128"/>
        <v>1.8228466088379513E-3</v>
      </c>
      <c r="AA1050" s="71">
        <f t="shared" si="132"/>
        <v>2.3671609828902845E-3</v>
      </c>
      <c r="AB1050" s="72">
        <f t="shared" si="133"/>
        <v>2.5668534614719074E-2</v>
      </c>
      <c r="AC1050" s="68">
        <f t="shared" si="134"/>
        <v>93908.75</v>
      </c>
      <c r="AD1050" s="72">
        <f t="shared" si="135"/>
        <v>7.101482948670855E-2</v>
      </c>
    </row>
    <row r="1051" spans="1:30" x14ac:dyDescent="0.25">
      <c r="A1051" s="60">
        <v>42687</v>
      </c>
      <c r="B1051">
        <f t="shared" si="129"/>
        <v>2016</v>
      </c>
      <c r="C1051">
        <f t="shared" si="130"/>
        <v>11</v>
      </c>
      <c r="D1051" s="57" t="s">
        <v>346</v>
      </c>
      <c r="E1051" s="57">
        <v>2244</v>
      </c>
      <c r="F1051" s="57">
        <v>2083</v>
      </c>
      <c r="G1051" s="57">
        <v>136</v>
      </c>
      <c r="H1051" s="57">
        <v>3570</v>
      </c>
      <c r="I1051" s="57">
        <v>2730</v>
      </c>
      <c r="J1051" s="57">
        <v>2840</v>
      </c>
      <c r="K1051" s="57">
        <v>293</v>
      </c>
      <c r="L1051" s="57" t="s">
        <v>346</v>
      </c>
      <c r="M1051" s="57">
        <v>1151</v>
      </c>
      <c r="N1051" s="57">
        <v>1914</v>
      </c>
      <c r="O1051" s="57">
        <v>1502</v>
      </c>
      <c r="P1051" s="57" t="s">
        <v>346</v>
      </c>
      <c r="Q1051" s="57" t="s">
        <v>346</v>
      </c>
      <c r="R1051" s="57">
        <v>2840</v>
      </c>
      <c r="Y1051" s="68">
        <f t="shared" si="131"/>
        <v>2660.5</v>
      </c>
      <c r="Z1051" s="72">
        <f t="shared" si="128"/>
        <v>2.0118993581470109E-3</v>
      </c>
      <c r="AA1051" s="71">
        <f t="shared" si="132"/>
        <v>2.3671609828902845E-3</v>
      </c>
      <c r="AB1051" s="72">
        <f t="shared" si="133"/>
        <v>2.8330693359245013E-2</v>
      </c>
      <c r="AC1051" s="68">
        <f t="shared" si="134"/>
        <v>93908.75</v>
      </c>
      <c r="AD1051" s="72">
        <f t="shared" si="135"/>
        <v>7.101482948670855E-2</v>
      </c>
    </row>
    <row r="1052" spans="1:30" x14ac:dyDescent="0.25">
      <c r="A1052" s="60">
        <v>42688</v>
      </c>
      <c r="B1052">
        <f t="shared" si="129"/>
        <v>2016</v>
      </c>
      <c r="C1052">
        <f t="shared" si="130"/>
        <v>11</v>
      </c>
      <c r="D1052" s="57" t="s">
        <v>346</v>
      </c>
      <c r="E1052" s="57">
        <v>3328</v>
      </c>
      <c r="F1052" s="57">
        <v>2076</v>
      </c>
      <c r="G1052" s="57">
        <v>140</v>
      </c>
      <c r="H1052" s="57">
        <v>5830</v>
      </c>
      <c r="I1052" s="57">
        <v>4197</v>
      </c>
      <c r="J1052" s="57">
        <v>4840</v>
      </c>
      <c r="K1052" s="57">
        <v>472</v>
      </c>
      <c r="L1052" s="57" t="s">
        <v>346</v>
      </c>
      <c r="M1052" s="57">
        <v>1089</v>
      </c>
      <c r="N1052" s="57">
        <v>2416</v>
      </c>
      <c r="O1052" s="57">
        <v>2491</v>
      </c>
      <c r="P1052" s="57" t="s">
        <v>346</v>
      </c>
      <c r="Q1052" s="57" t="s">
        <v>346</v>
      </c>
      <c r="R1052" s="57">
        <v>4840</v>
      </c>
      <c r="Y1052" s="68">
        <f t="shared" si="131"/>
        <v>4339.5</v>
      </c>
      <c r="Z1052" s="72">
        <f t="shared" si="128"/>
        <v>3.2815776225066542E-3</v>
      </c>
      <c r="AA1052" s="71">
        <f t="shared" si="132"/>
        <v>2.3671609828902845E-3</v>
      </c>
      <c r="AB1052" s="72">
        <f t="shared" si="133"/>
        <v>4.6209751487481202E-2</v>
      </c>
      <c r="AC1052" s="68">
        <f t="shared" si="134"/>
        <v>93908.75</v>
      </c>
      <c r="AD1052" s="72">
        <f t="shared" si="135"/>
        <v>7.101482948670855E-2</v>
      </c>
    </row>
    <row r="1053" spans="1:30" x14ac:dyDescent="0.25">
      <c r="A1053" s="60">
        <v>42689</v>
      </c>
      <c r="B1053">
        <f t="shared" si="129"/>
        <v>2016</v>
      </c>
      <c r="C1053">
        <f t="shared" si="130"/>
        <v>11</v>
      </c>
      <c r="D1053" s="57" t="s">
        <v>346</v>
      </c>
      <c r="E1053" s="57">
        <v>1868</v>
      </c>
      <c r="F1053" s="57">
        <v>1021</v>
      </c>
      <c r="G1053" s="57">
        <v>80</v>
      </c>
      <c r="H1053" s="57">
        <v>2149</v>
      </c>
      <c r="I1053" s="57">
        <v>1669</v>
      </c>
      <c r="J1053" s="57">
        <v>1478</v>
      </c>
      <c r="K1053" s="57">
        <v>257</v>
      </c>
      <c r="L1053" s="57" t="s">
        <v>346</v>
      </c>
      <c r="M1053" s="57">
        <v>428</v>
      </c>
      <c r="N1053" s="57">
        <v>1155</v>
      </c>
      <c r="O1053" s="57">
        <v>550</v>
      </c>
      <c r="P1053" s="57" t="s">
        <v>346</v>
      </c>
      <c r="Q1053" s="57" t="s">
        <v>346</v>
      </c>
      <c r="R1053" s="57">
        <v>1478</v>
      </c>
      <c r="Y1053" s="68">
        <f t="shared" si="131"/>
        <v>1461.5</v>
      </c>
      <c r="Z1053" s="72">
        <f t="shared" si="128"/>
        <v>1.1052023724607617E-3</v>
      </c>
      <c r="AA1053" s="71">
        <f t="shared" si="132"/>
        <v>2.3671609828902845E-3</v>
      </c>
      <c r="AB1053" s="72">
        <f t="shared" si="133"/>
        <v>1.5562980020498622E-2</v>
      </c>
      <c r="AC1053" s="68">
        <f t="shared" si="134"/>
        <v>93908.75</v>
      </c>
      <c r="AD1053" s="72">
        <f t="shared" si="135"/>
        <v>7.101482948670855E-2</v>
      </c>
    </row>
    <row r="1054" spans="1:30" x14ac:dyDescent="0.25">
      <c r="A1054" s="60">
        <v>42690</v>
      </c>
      <c r="B1054">
        <f t="shared" si="129"/>
        <v>2016</v>
      </c>
      <c r="C1054">
        <f t="shared" si="130"/>
        <v>11</v>
      </c>
      <c r="D1054" s="57" t="s">
        <v>346</v>
      </c>
      <c r="E1054" s="57">
        <v>3482</v>
      </c>
      <c r="F1054" s="57">
        <v>2122</v>
      </c>
      <c r="G1054" s="57">
        <v>194</v>
      </c>
      <c r="H1054" s="57">
        <v>6003</v>
      </c>
      <c r="I1054" s="57">
        <v>4446</v>
      </c>
      <c r="J1054" s="57">
        <v>5237</v>
      </c>
      <c r="K1054" s="57">
        <v>515</v>
      </c>
      <c r="L1054" s="57" t="s">
        <v>346</v>
      </c>
      <c r="M1054" s="57">
        <v>1153</v>
      </c>
      <c r="N1054" s="57">
        <v>2462</v>
      </c>
      <c r="O1054" s="57">
        <v>2540</v>
      </c>
      <c r="P1054" s="57" t="s">
        <v>346</v>
      </c>
      <c r="Q1054" s="57" t="s">
        <v>346</v>
      </c>
      <c r="R1054" s="57">
        <v>5237</v>
      </c>
      <c r="Y1054" s="68">
        <f t="shared" si="131"/>
        <v>4556.5</v>
      </c>
      <c r="Z1054" s="72">
        <f t="shared" si="128"/>
        <v>3.4456754089069179E-3</v>
      </c>
      <c r="AA1054" s="71">
        <f t="shared" si="132"/>
        <v>2.3671609828902845E-3</v>
      </c>
      <c r="AB1054" s="72">
        <f t="shared" si="133"/>
        <v>4.8520505277729713E-2</v>
      </c>
      <c r="AC1054" s="68">
        <f t="shared" si="134"/>
        <v>93908.75</v>
      </c>
      <c r="AD1054" s="72">
        <f t="shared" si="135"/>
        <v>7.101482948670855E-2</v>
      </c>
    </row>
    <row r="1055" spans="1:30" x14ac:dyDescent="0.25">
      <c r="A1055" s="60">
        <v>42691</v>
      </c>
      <c r="B1055">
        <f t="shared" si="129"/>
        <v>2016</v>
      </c>
      <c r="C1055">
        <f t="shared" si="130"/>
        <v>11</v>
      </c>
      <c r="D1055" s="57" t="s">
        <v>346</v>
      </c>
      <c r="E1055" s="57">
        <v>3921</v>
      </c>
      <c r="F1055" s="57">
        <v>2117</v>
      </c>
      <c r="G1055" s="57">
        <v>185</v>
      </c>
      <c r="H1055" s="57">
        <v>6161</v>
      </c>
      <c r="I1055" s="57">
        <v>4585</v>
      </c>
      <c r="J1055" s="57">
        <v>5242</v>
      </c>
      <c r="K1055" s="57">
        <v>450</v>
      </c>
      <c r="L1055" s="57" t="s">
        <v>346</v>
      </c>
      <c r="M1055" s="57">
        <v>1175</v>
      </c>
      <c r="N1055" s="57">
        <v>2855</v>
      </c>
      <c r="O1055" s="57">
        <v>2579</v>
      </c>
      <c r="P1055" s="57" t="s">
        <v>346</v>
      </c>
      <c r="Q1055" s="57" t="s">
        <v>346</v>
      </c>
      <c r="R1055" s="57">
        <v>5242</v>
      </c>
      <c r="Y1055" s="68">
        <f t="shared" si="131"/>
        <v>4641.75</v>
      </c>
      <c r="Z1055" s="72">
        <f t="shared" si="128"/>
        <v>3.5101423964213072E-3</v>
      </c>
      <c r="AA1055" s="71">
        <f t="shared" si="132"/>
        <v>2.3671609828902845E-3</v>
      </c>
      <c r="AB1055" s="72">
        <f t="shared" si="133"/>
        <v>4.9428301409613053E-2</v>
      </c>
      <c r="AC1055" s="68">
        <f t="shared" si="134"/>
        <v>93908.75</v>
      </c>
      <c r="AD1055" s="72">
        <f t="shared" si="135"/>
        <v>7.101482948670855E-2</v>
      </c>
    </row>
    <row r="1056" spans="1:30" x14ac:dyDescent="0.25">
      <c r="A1056" s="60">
        <v>42692</v>
      </c>
      <c r="B1056">
        <f t="shared" si="129"/>
        <v>2016</v>
      </c>
      <c r="C1056">
        <f t="shared" si="130"/>
        <v>11</v>
      </c>
      <c r="D1056" s="57" t="s">
        <v>346</v>
      </c>
      <c r="E1056" s="57">
        <v>3754</v>
      </c>
      <c r="F1056" s="57">
        <v>2046</v>
      </c>
      <c r="G1056" s="57">
        <v>173</v>
      </c>
      <c r="H1056" s="57">
        <v>6015</v>
      </c>
      <c r="I1056" s="57">
        <v>4264</v>
      </c>
      <c r="J1056" s="57">
        <v>4961</v>
      </c>
      <c r="K1056" s="57">
        <v>510</v>
      </c>
      <c r="L1056" s="57" t="s">
        <v>346</v>
      </c>
      <c r="M1056" s="57">
        <v>1230</v>
      </c>
      <c r="N1056" s="57">
        <v>2797</v>
      </c>
      <c r="O1056" s="57">
        <v>2433</v>
      </c>
      <c r="P1056" s="57" t="s">
        <v>346</v>
      </c>
      <c r="Q1056" s="57" t="s">
        <v>346</v>
      </c>
      <c r="R1056" s="57">
        <v>4961</v>
      </c>
      <c r="Y1056" s="68">
        <f t="shared" si="131"/>
        <v>4418.25</v>
      </c>
      <c r="Z1056" s="72">
        <f t="shared" si="128"/>
        <v>3.341129238539008E-3</v>
      </c>
      <c r="AA1056" s="71">
        <f t="shared" si="132"/>
        <v>2.3671609828902845E-3</v>
      </c>
      <c r="AB1056" s="72">
        <f t="shared" si="133"/>
        <v>4.7048331492006872E-2</v>
      </c>
      <c r="AC1056" s="68">
        <f t="shared" si="134"/>
        <v>93908.75</v>
      </c>
      <c r="AD1056" s="72">
        <f t="shared" si="135"/>
        <v>7.101482948670855E-2</v>
      </c>
    </row>
    <row r="1057" spans="1:30" x14ac:dyDescent="0.25">
      <c r="A1057" s="60">
        <v>42693</v>
      </c>
      <c r="B1057">
        <f t="shared" si="129"/>
        <v>2016</v>
      </c>
      <c r="C1057">
        <f t="shared" si="130"/>
        <v>11</v>
      </c>
      <c r="D1057" s="57" t="s">
        <v>346</v>
      </c>
      <c r="E1057" s="57">
        <v>2526</v>
      </c>
      <c r="F1057" s="57">
        <v>2595</v>
      </c>
      <c r="G1057" s="57">
        <v>181</v>
      </c>
      <c r="H1057" s="57">
        <v>4598</v>
      </c>
      <c r="I1057" s="57">
        <v>2956</v>
      </c>
      <c r="J1057" s="57">
        <v>3437</v>
      </c>
      <c r="K1057" s="57">
        <v>365</v>
      </c>
      <c r="L1057" s="57" t="s">
        <v>346</v>
      </c>
      <c r="M1057" s="57">
        <v>1242</v>
      </c>
      <c r="N1057" s="57">
        <v>2095</v>
      </c>
      <c r="O1057" s="57">
        <v>1791</v>
      </c>
      <c r="P1057" s="57" t="s">
        <v>346</v>
      </c>
      <c r="Q1057" s="57" t="s">
        <v>346</v>
      </c>
      <c r="R1057" s="57">
        <v>3437</v>
      </c>
      <c r="Y1057" s="68">
        <f t="shared" si="131"/>
        <v>3195.5</v>
      </c>
      <c r="Z1057" s="72">
        <f t="shared" si="128"/>
        <v>2.4164722416683982E-3</v>
      </c>
      <c r="AA1057" s="71">
        <f t="shared" si="132"/>
        <v>2.3671609828902845E-3</v>
      </c>
      <c r="AB1057" s="72">
        <f t="shared" si="133"/>
        <v>3.4027713072530517E-2</v>
      </c>
      <c r="AC1057" s="68">
        <f t="shared" si="134"/>
        <v>93908.75</v>
      </c>
      <c r="AD1057" s="72">
        <f t="shared" si="135"/>
        <v>7.101482948670855E-2</v>
      </c>
    </row>
    <row r="1058" spans="1:30" x14ac:dyDescent="0.25">
      <c r="A1058" s="60">
        <v>42694</v>
      </c>
      <c r="B1058">
        <f t="shared" si="129"/>
        <v>2016</v>
      </c>
      <c r="C1058">
        <f t="shared" si="130"/>
        <v>11</v>
      </c>
      <c r="D1058" s="57" t="s">
        <v>346</v>
      </c>
      <c r="E1058" s="57">
        <v>2068</v>
      </c>
      <c r="F1058" s="57">
        <v>1147</v>
      </c>
      <c r="G1058" s="57">
        <v>62</v>
      </c>
      <c r="H1058" s="57">
        <v>1883</v>
      </c>
      <c r="I1058" s="57">
        <v>1474</v>
      </c>
      <c r="J1058" s="57">
        <v>1309</v>
      </c>
      <c r="K1058" s="57">
        <v>195</v>
      </c>
      <c r="L1058" s="57" t="s">
        <v>346</v>
      </c>
      <c r="M1058" s="57">
        <v>476</v>
      </c>
      <c r="N1058" s="57">
        <v>1302</v>
      </c>
      <c r="O1058" s="57">
        <v>498</v>
      </c>
      <c r="P1058" s="57" t="s">
        <v>346</v>
      </c>
      <c r="Q1058" s="57" t="s">
        <v>346</v>
      </c>
      <c r="R1058" s="57">
        <v>1309</v>
      </c>
      <c r="Y1058" s="68">
        <f t="shared" si="131"/>
        <v>1291</v>
      </c>
      <c r="Z1058" s="72">
        <f t="shared" si="128"/>
        <v>9.7626839743198313E-4</v>
      </c>
      <c r="AA1058" s="71">
        <f t="shared" si="132"/>
        <v>2.3671609828902845E-3</v>
      </c>
      <c r="AB1058" s="72">
        <f t="shared" si="133"/>
        <v>1.3747387756731934E-2</v>
      </c>
      <c r="AC1058" s="68">
        <f t="shared" si="134"/>
        <v>93908.75</v>
      </c>
      <c r="AD1058" s="72">
        <f t="shared" si="135"/>
        <v>7.101482948670855E-2</v>
      </c>
    </row>
    <row r="1059" spans="1:30" x14ac:dyDescent="0.25">
      <c r="A1059" s="60">
        <v>42695</v>
      </c>
      <c r="B1059">
        <f t="shared" si="129"/>
        <v>2016</v>
      </c>
      <c r="C1059">
        <f t="shared" si="130"/>
        <v>11</v>
      </c>
      <c r="D1059" s="57" t="s">
        <v>346</v>
      </c>
      <c r="E1059" s="57">
        <v>2494</v>
      </c>
      <c r="F1059" s="57">
        <v>1276</v>
      </c>
      <c r="G1059" s="57">
        <v>86</v>
      </c>
      <c r="H1059" s="57">
        <v>3225</v>
      </c>
      <c r="I1059" s="57">
        <v>2402</v>
      </c>
      <c r="J1059" s="57">
        <v>2522</v>
      </c>
      <c r="K1059" s="57">
        <v>356</v>
      </c>
      <c r="L1059" s="57" t="s">
        <v>346</v>
      </c>
      <c r="M1059" s="57">
        <v>488</v>
      </c>
      <c r="N1059" s="57">
        <v>1850</v>
      </c>
      <c r="O1059" s="57">
        <v>1207</v>
      </c>
      <c r="P1059" s="57" t="s">
        <v>346</v>
      </c>
      <c r="Q1059" s="57" t="s">
        <v>346</v>
      </c>
      <c r="R1059" s="57">
        <v>2522</v>
      </c>
      <c r="Y1059" s="68">
        <f t="shared" si="131"/>
        <v>2339</v>
      </c>
      <c r="Z1059" s="72">
        <f t="shared" si="128"/>
        <v>1.7687775225355604E-3</v>
      </c>
      <c r="AA1059" s="71">
        <f t="shared" si="132"/>
        <v>2.3671609828902845E-3</v>
      </c>
      <c r="AB1059" s="72">
        <f t="shared" si="133"/>
        <v>2.4907157213784659E-2</v>
      </c>
      <c r="AC1059" s="68">
        <f t="shared" si="134"/>
        <v>93908.75</v>
      </c>
      <c r="AD1059" s="72">
        <f t="shared" si="135"/>
        <v>7.101482948670855E-2</v>
      </c>
    </row>
    <row r="1060" spans="1:30" x14ac:dyDescent="0.25">
      <c r="A1060" s="60">
        <v>42696</v>
      </c>
      <c r="B1060">
        <f t="shared" si="129"/>
        <v>2016</v>
      </c>
      <c r="C1060">
        <f t="shared" si="130"/>
        <v>11</v>
      </c>
      <c r="D1060" s="57" t="s">
        <v>346</v>
      </c>
      <c r="E1060" s="57">
        <v>2662</v>
      </c>
      <c r="F1060" s="57">
        <v>1512</v>
      </c>
      <c r="G1060" s="57">
        <v>102</v>
      </c>
      <c r="H1060" s="57">
        <v>3615</v>
      </c>
      <c r="I1060" s="57">
        <v>2699</v>
      </c>
      <c r="J1060" s="57">
        <v>2877</v>
      </c>
      <c r="K1060" s="57">
        <v>353</v>
      </c>
      <c r="L1060" s="57" t="s">
        <v>346</v>
      </c>
      <c r="M1060" s="57">
        <v>561</v>
      </c>
      <c r="N1060" s="57">
        <v>1912</v>
      </c>
      <c r="O1060" s="57">
        <v>1354</v>
      </c>
      <c r="P1060" s="57" t="s">
        <v>346</v>
      </c>
      <c r="Q1060" s="57" t="s">
        <v>346</v>
      </c>
      <c r="R1060" s="57">
        <v>2877</v>
      </c>
      <c r="Y1060" s="68">
        <f t="shared" si="131"/>
        <v>2636.25</v>
      </c>
      <c r="Z1060" s="72">
        <f t="shared" si="128"/>
        <v>1.993561241464032E-3</v>
      </c>
      <c r="AA1060" s="71">
        <f t="shared" si="132"/>
        <v>2.3671609828902845E-3</v>
      </c>
      <c r="AB1060" s="72">
        <f t="shared" si="133"/>
        <v>2.8072463961025997E-2</v>
      </c>
      <c r="AC1060" s="68">
        <f t="shared" si="134"/>
        <v>93908.75</v>
      </c>
      <c r="AD1060" s="72">
        <f t="shared" si="135"/>
        <v>7.101482948670855E-2</v>
      </c>
    </row>
    <row r="1061" spans="1:30" x14ac:dyDescent="0.25">
      <c r="A1061" s="60">
        <v>42697</v>
      </c>
      <c r="B1061">
        <f t="shared" si="129"/>
        <v>2016</v>
      </c>
      <c r="C1061">
        <f t="shared" si="130"/>
        <v>11</v>
      </c>
      <c r="D1061" s="57" t="s">
        <v>346</v>
      </c>
      <c r="E1061" s="57">
        <v>2314</v>
      </c>
      <c r="F1061" s="57">
        <v>1448</v>
      </c>
      <c r="G1061" s="57">
        <v>113</v>
      </c>
      <c r="H1061" s="57">
        <v>3194</v>
      </c>
      <c r="I1061" s="57">
        <v>2818</v>
      </c>
      <c r="J1061" s="57">
        <v>2451</v>
      </c>
      <c r="K1061" s="57">
        <v>372</v>
      </c>
      <c r="L1061" s="57" t="s">
        <v>346</v>
      </c>
      <c r="M1061" s="57">
        <v>590</v>
      </c>
      <c r="N1061" s="57">
        <v>1972</v>
      </c>
      <c r="O1061" s="57">
        <v>1379</v>
      </c>
      <c r="P1061" s="57" t="s">
        <v>346</v>
      </c>
      <c r="Q1061" s="57" t="s">
        <v>346</v>
      </c>
      <c r="R1061" s="57">
        <v>2451</v>
      </c>
      <c r="Y1061" s="68">
        <f t="shared" si="131"/>
        <v>2460.5</v>
      </c>
      <c r="Z1061" s="72">
        <f t="shared" si="128"/>
        <v>1.8606571586997633E-3</v>
      </c>
      <c r="AA1061" s="71">
        <f t="shared" si="132"/>
        <v>2.3671609828902845E-3</v>
      </c>
      <c r="AB1061" s="72">
        <f t="shared" si="133"/>
        <v>2.6200966363624262E-2</v>
      </c>
      <c r="AC1061" s="68">
        <f t="shared" si="134"/>
        <v>93908.75</v>
      </c>
      <c r="AD1061" s="72">
        <f t="shared" si="135"/>
        <v>7.101482948670855E-2</v>
      </c>
    </row>
    <row r="1062" spans="1:30" x14ac:dyDescent="0.25">
      <c r="A1062" s="60">
        <v>42698</v>
      </c>
      <c r="B1062">
        <f t="shared" si="129"/>
        <v>2016</v>
      </c>
      <c r="C1062">
        <f t="shared" si="130"/>
        <v>11</v>
      </c>
      <c r="D1062" s="57" t="s">
        <v>346</v>
      </c>
      <c r="E1062" s="57">
        <v>692</v>
      </c>
      <c r="F1062" s="57">
        <v>597</v>
      </c>
      <c r="G1062" s="57">
        <v>63</v>
      </c>
      <c r="H1062" s="57">
        <v>1115</v>
      </c>
      <c r="I1062" s="57">
        <v>1070</v>
      </c>
      <c r="J1062" s="57">
        <v>795</v>
      </c>
      <c r="K1062" s="57">
        <v>114</v>
      </c>
      <c r="L1062" s="57" t="s">
        <v>346</v>
      </c>
      <c r="M1062" s="57">
        <v>593</v>
      </c>
      <c r="N1062" s="57">
        <v>610</v>
      </c>
      <c r="O1062" s="57">
        <v>407</v>
      </c>
      <c r="P1062" s="57" t="s">
        <v>346</v>
      </c>
      <c r="Q1062" s="57" t="s">
        <v>346</v>
      </c>
      <c r="R1062" s="57">
        <v>795</v>
      </c>
      <c r="Y1062" s="68">
        <f t="shared" si="131"/>
        <v>846.75</v>
      </c>
      <c r="Z1062" s="72">
        <f t="shared" si="128"/>
        <v>6.4032166190978437E-4</v>
      </c>
      <c r="AA1062" s="71">
        <f t="shared" si="132"/>
        <v>2.3671609828902845E-3</v>
      </c>
      <c r="AB1062" s="72">
        <f t="shared" si="133"/>
        <v>9.0167316677093462E-3</v>
      </c>
      <c r="AC1062" s="68">
        <f t="shared" si="134"/>
        <v>93908.75</v>
      </c>
      <c r="AD1062" s="72">
        <f t="shared" si="135"/>
        <v>7.101482948670855E-2</v>
      </c>
    </row>
    <row r="1063" spans="1:30" x14ac:dyDescent="0.25">
      <c r="A1063" s="60">
        <v>42699</v>
      </c>
      <c r="B1063">
        <f t="shared" si="129"/>
        <v>2016</v>
      </c>
      <c r="C1063">
        <f t="shared" si="130"/>
        <v>11</v>
      </c>
      <c r="D1063" s="57" t="s">
        <v>346</v>
      </c>
      <c r="E1063" s="57">
        <v>1466</v>
      </c>
      <c r="F1063" s="57">
        <v>1000</v>
      </c>
      <c r="G1063" s="57">
        <v>103</v>
      </c>
      <c r="H1063" s="57">
        <v>2133</v>
      </c>
      <c r="I1063" s="57">
        <v>1951</v>
      </c>
      <c r="J1063" s="57">
        <v>1438</v>
      </c>
      <c r="K1063" s="57">
        <v>260</v>
      </c>
      <c r="L1063" s="57" t="s">
        <v>346</v>
      </c>
      <c r="M1063" s="57">
        <v>1031</v>
      </c>
      <c r="N1063" s="57">
        <v>1036</v>
      </c>
      <c r="O1063" s="57">
        <v>849</v>
      </c>
      <c r="P1063" s="57" t="s">
        <v>346</v>
      </c>
      <c r="Q1063" s="57" t="s">
        <v>346</v>
      </c>
      <c r="R1063" s="57">
        <v>1438</v>
      </c>
      <c r="Y1063" s="68">
        <f t="shared" si="131"/>
        <v>1592.75</v>
      </c>
      <c r="Z1063" s="72">
        <f t="shared" si="128"/>
        <v>1.2044550658480179E-3</v>
      </c>
      <c r="AA1063" s="71">
        <f t="shared" si="132"/>
        <v>2.3671609828902845E-3</v>
      </c>
      <c r="AB1063" s="72">
        <f t="shared" si="133"/>
        <v>1.6960613361374739E-2</v>
      </c>
      <c r="AC1063" s="68">
        <f t="shared" si="134"/>
        <v>93908.75</v>
      </c>
      <c r="AD1063" s="72">
        <f t="shared" si="135"/>
        <v>7.101482948670855E-2</v>
      </c>
    </row>
    <row r="1064" spans="1:30" x14ac:dyDescent="0.25">
      <c r="A1064" s="60">
        <v>42700</v>
      </c>
      <c r="B1064">
        <f t="shared" si="129"/>
        <v>2016</v>
      </c>
      <c r="C1064">
        <f t="shared" si="130"/>
        <v>11</v>
      </c>
      <c r="D1064" s="57" t="s">
        <v>346</v>
      </c>
      <c r="E1064" s="57">
        <v>1788</v>
      </c>
      <c r="F1064" s="57">
        <v>1338</v>
      </c>
      <c r="G1064" s="57">
        <v>124</v>
      </c>
      <c r="H1064" s="57">
        <v>2634</v>
      </c>
      <c r="I1064" s="57">
        <v>2239</v>
      </c>
      <c r="J1064" s="57">
        <v>1841</v>
      </c>
      <c r="K1064" s="57">
        <v>226</v>
      </c>
      <c r="L1064" s="57" t="s">
        <v>346</v>
      </c>
      <c r="M1064" s="57">
        <v>1300</v>
      </c>
      <c r="N1064" s="57">
        <v>1249</v>
      </c>
      <c r="O1064" s="57">
        <v>1143</v>
      </c>
      <c r="P1064" s="57" t="s">
        <v>346</v>
      </c>
      <c r="Q1064" s="57" t="s">
        <v>346</v>
      </c>
      <c r="R1064" s="57">
        <v>1841</v>
      </c>
      <c r="Y1064" s="68">
        <f t="shared" si="131"/>
        <v>1964.25</v>
      </c>
      <c r="Z1064" s="72">
        <f t="shared" si="128"/>
        <v>1.4853874513212802E-3</v>
      </c>
      <c r="AA1064" s="71">
        <f t="shared" si="132"/>
        <v>2.3671609828902845E-3</v>
      </c>
      <c r="AB1064" s="72">
        <f t="shared" si="133"/>
        <v>2.091658125574028E-2</v>
      </c>
      <c r="AC1064" s="68">
        <f t="shared" si="134"/>
        <v>93908.75</v>
      </c>
      <c r="AD1064" s="72">
        <f t="shared" si="135"/>
        <v>7.101482948670855E-2</v>
      </c>
    </row>
    <row r="1065" spans="1:30" x14ac:dyDescent="0.25">
      <c r="A1065" s="60">
        <v>42701</v>
      </c>
      <c r="B1065">
        <f t="shared" si="129"/>
        <v>2016</v>
      </c>
      <c r="C1065">
        <f t="shared" si="130"/>
        <v>11</v>
      </c>
      <c r="D1065" s="57" t="s">
        <v>346</v>
      </c>
      <c r="E1065" s="57">
        <v>2008</v>
      </c>
      <c r="F1065" s="57">
        <v>1467</v>
      </c>
      <c r="G1065" s="57">
        <v>95</v>
      </c>
      <c r="H1065" s="57">
        <v>2478</v>
      </c>
      <c r="I1065" s="57">
        <v>2005</v>
      </c>
      <c r="J1065" s="57">
        <v>1829</v>
      </c>
      <c r="K1065" s="57">
        <v>233</v>
      </c>
      <c r="L1065" s="57" t="s">
        <v>346</v>
      </c>
      <c r="M1065" s="57">
        <v>1477</v>
      </c>
      <c r="N1065" s="57">
        <v>1312</v>
      </c>
      <c r="O1065" s="57">
        <v>931</v>
      </c>
      <c r="P1065" s="57" t="s">
        <v>346</v>
      </c>
      <c r="Q1065" s="57" t="s">
        <v>346</v>
      </c>
      <c r="R1065" s="57">
        <v>1829</v>
      </c>
      <c r="Y1065" s="68">
        <f t="shared" si="131"/>
        <v>1810.75</v>
      </c>
      <c r="Z1065" s="72">
        <f t="shared" si="128"/>
        <v>1.3693090632455177E-3</v>
      </c>
      <c r="AA1065" s="71">
        <f t="shared" si="132"/>
        <v>2.3671609828902845E-3</v>
      </c>
      <c r="AB1065" s="72">
        <f t="shared" si="133"/>
        <v>1.9282015786601357E-2</v>
      </c>
      <c r="AC1065" s="68">
        <f t="shared" si="134"/>
        <v>93908.749999999985</v>
      </c>
      <c r="AD1065" s="72">
        <f t="shared" si="135"/>
        <v>7.1014829486708536E-2</v>
      </c>
    </row>
    <row r="1066" spans="1:30" x14ac:dyDescent="0.25">
      <c r="A1066" s="60">
        <v>42702</v>
      </c>
      <c r="B1066">
        <f t="shared" si="129"/>
        <v>2016</v>
      </c>
      <c r="C1066">
        <f t="shared" si="130"/>
        <v>11</v>
      </c>
      <c r="D1066" s="57" t="s">
        <v>346</v>
      </c>
      <c r="E1066" s="57">
        <v>2957</v>
      </c>
      <c r="F1066" s="57">
        <v>1757</v>
      </c>
      <c r="G1066" s="57">
        <v>127</v>
      </c>
      <c r="H1066" s="57">
        <v>4815</v>
      </c>
      <c r="I1066" s="57">
        <v>3389</v>
      </c>
      <c r="J1066" s="57">
        <v>4184</v>
      </c>
      <c r="K1066" s="57">
        <v>465</v>
      </c>
      <c r="L1066" s="57" t="s">
        <v>346</v>
      </c>
      <c r="M1066" s="57">
        <v>1998</v>
      </c>
      <c r="N1066" s="57">
        <v>1935</v>
      </c>
      <c r="O1066" s="57">
        <v>2026</v>
      </c>
      <c r="P1066" s="57" t="s">
        <v>346</v>
      </c>
      <c r="Q1066" s="57" t="s">
        <v>346</v>
      </c>
      <c r="R1066" s="57">
        <v>4184</v>
      </c>
      <c r="Y1066" s="68">
        <f t="shared" si="131"/>
        <v>3603.5</v>
      </c>
      <c r="Z1066" s="72">
        <f t="shared" si="128"/>
        <v>2.725006328540783E-3</v>
      </c>
      <c r="AA1066" s="71">
        <f t="shared" si="132"/>
        <v>2.3671609828902845E-3</v>
      </c>
      <c r="AB1066" s="72">
        <f t="shared" si="133"/>
        <v>3.8372356143596846E-2</v>
      </c>
      <c r="AC1066" s="68">
        <f t="shared" si="134"/>
        <v>93908.749999999985</v>
      </c>
      <c r="AD1066" s="72">
        <f t="shared" si="135"/>
        <v>7.1014829486708536E-2</v>
      </c>
    </row>
    <row r="1067" spans="1:30" x14ac:dyDescent="0.25">
      <c r="A1067" s="60">
        <v>42703</v>
      </c>
      <c r="B1067">
        <f t="shared" si="129"/>
        <v>2016</v>
      </c>
      <c r="C1067">
        <f t="shared" si="130"/>
        <v>11</v>
      </c>
      <c r="D1067" s="57" t="s">
        <v>346</v>
      </c>
      <c r="E1067" s="57">
        <v>1432</v>
      </c>
      <c r="F1067" s="57">
        <v>872</v>
      </c>
      <c r="G1067" s="57">
        <v>47</v>
      </c>
      <c r="H1067" s="57">
        <v>1635</v>
      </c>
      <c r="I1067" s="57">
        <v>1539</v>
      </c>
      <c r="J1067" s="57">
        <v>1169</v>
      </c>
      <c r="K1067" s="57">
        <v>232</v>
      </c>
      <c r="L1067" s="57" t="s">
        <v>346</v>
      </c>
      <c r="M1067" s="57">
        <v>779</v>
      </c>
      <c r="N1067" s="57">
        <v>1278</v>
      </c>
      <c r="O1067" s="57">
        <v>501</v>
      </c>
      <c r="P1067" s="57" t="s">
        <v>346</v>
      </c>
      <c r="Q1067" s="57" t="s">
        <v>346</v>
      </c>
      <c r="R1067" s="57">
        <v>1169</v>
      </c>
      <c r="Y1067" s="68">
        <f t="shared" si="131"/>
        <v>1211</v>
      </c>
      <c r="Z1067" s="72">
        <f t="shared" si="128"/>
        <v>9.1577151765308404E-4</v>
      </c>
      <c r="AA1067" s="71">
        <f t="shared" si="132"/>
        <v>2.3671609828902845E-3</v>
      </c>
      <c r="AB1067" s="72">
        <f t="shared" si="133"/>
        <v>1.2895496958483634E-2</v>
      </c>
      <c r="AC1067" s="68">
        <f t="shared" si="134"/>
        <v>93908.75</v>
      </c>
      <c r="AD1067" s="72">
        <f t="shared" si="135"/>
        <v>7.101482948670855E-2</v>
      </c>
    </row>
    <row r="1068" spans="1:30" x14ac:dyDescent="0.25">
      <c r="A1068" s="60">
        <v>42704</v>
      </c>
      <c r="B1068">
        <f t="shared" si="129"/>
        <v>2016</v>
      </c>
      <c r="C1068">
        <f t="shared" si="130"/>
        <v>11</v>
      </c>
      <c r="D1068" s="57" t="s">
        <v>346</v>
      </c>
      <c r="E1068" s="57">
        <v>1777</v>
      </c>
      <c r="F1068" s="57">
        <v>1031</v>
      </c>
      <c r="G1068" s="57">
        <v>53</v>
      </c>
      <c r="H1068" s="57">
        <v>2070</v>
      </c>
      <c r="I1068" s="57">
        <v>1708</v>
      </c>
      <c r="J1068" s="57">
        <v>1532</v>
      </c>
      <c r="K1068" s="57">
        <v>252</v>
      </c>
      <c r="L1068" s="57" t="s">
        <v>346</v>
      </c>
      <c r="M1068" s="57">
        <v>981</v>
      </c>
      <c r="N1068" s="57">
        <v>1434</v>
      </c>
      <c r="O1068" s="57">
        <v>780</v>
      </c>
      <c r="P1068" s="57" t="s">
        <v>346</v>
      </c>
      <c r="Q1068" s="57" t="s">
        <v>346</v>
      </c>
      <c r="R1068" s="57">
        <v>1532</v>
      </c>
      <c r="Y1068" s="68">
        <f t="shared" si="131"/>
        <v>1522.5</v>
      </c>
      <c r="Z1068" s="72">
        <f t="shared" si="128"/>
        <v>1.1513312432921722E-3</v>
      </c>
      <c r="AA1068" s="71">
        <f t="shared" si="132"/>
        <v>2.3671609828902845E-3</v>
      </c>
      <c r="AB1068" s="72">
        <f t="shared" si="133"/>
        <v>1.6212546754162952E-2</v>
      </c>
      <c r="AC1068" s="68">
        <f t="shared" si="134"/>
        <v>93908.749999999985</v>
      </c>
      <c r="AD1068" s="72">
        <f t="shared" si="135"/>
        <v>7.1014829486708536E-2</v>
      </c>
    </row>
    <row r="1069" spans="1:30" x14ac:dyDescent="0.25">
      <c r="A1069" s="60">
        <v>42705</v>
      </c>
      <c r="B1069">
        <f t="shared" si="129"/>
        <v>2016</v>
      </c>
      <c r="C1069">
        <f t="shared" si="130"/>
        <v>12</v>
      </c>
      <c r="D1069" s="57" t="s">
        <v>346</v>
      </c>
      <c r="E1069" s="57">
        <v>2933</v>
      </c>
      <c r="F1069" s="57">
        <v>1713</v>
      </c>
      <c r="G1069" s="57">
        <v>141</v>
      </c>
      <c r="H1069" s="57">
        <v>4882</v>
      </c>
      <c r="I1069" s="57">
        <v>3428</v>
      </c>
      <c r="J1069" s="57">
        <v>4332</v>
      </c>
      <c r="K1069" s="57">
        <v>401</v>
      </c>
      <c r="L1069" s="57" t="s">
        <v>346</v>
      </c>
      <c r="M1069" s="57">
        <v>2076</v>
      </c>
      <c r="N1069" s="57">
        <v>2383</v>
      </c>
      <c r="O1069" s="57">
        <v>1942</v>
      </c>
      <c r="P1069" s="57" t="s">
        <v>346</v>
      </c>
      <c r="Q1069" s="57" t="s">
        <v>346</v>
      </c>
      <c r="R1069" s="57">
        <v>4332</v>
      </c>
      <c r="Y1069" s="68">
        <f t="shared" si="131"/>
        <v>3646</v>
      </c>
      <c r="Z1069" s="72">
        <f t="shared" si="128"/>
        <v>2.7571452959233231E-3</v>
      </c>
      <c r="AA1069" s="71">
        <f t="shared" si="132"/>
        <v>1.4003625019384767E-3</v>
      </c>
      <c r="AB1069" s="72">
        <f t="shared" si="133"/>
        <v>6.35122482308111E-2</v>
      </c>
      <c r="AC1069" s="68">
        <f t="shared" si="134"/>
        <v>57406.250000000007</v>
      </c>
      <c r="AD1069" s="72">
        <f t="shared" si="135"/>
        <v>4.3411237560092783E-2</v>
      </c>
    </row>
    <row r="1070" spans="1:30" x14ac:dyDescent="0.25">
      <c r="A1070" s="60">
        <v>42706</v>
      </c>
      <c r="B1070">
        <f t="shared" si="129"/>
        <v>2016</v>
      </c>
      <c r="C1070">
        <f t="shared" si="130"/>
        <v>12</v>
      </c>
      <c r="D1070" s="57" t="s">
        <v>346</v>
      </c>
      <c r="E1070" s="57">
        <v>3024</v>
      </c>
      <c r="F1070" s="57">
        <v>1729</v>
      </c>
      <c r="G1070" s="57">
        <v>127</v>
      </c>
      <c r="H1070" s="57">
        <v>4453</v>
      </c>
      <c r="I1070" s="57">
        <v>3258</v>
      </c>
      <c r="J1070" s="57">
        <v>3760</v>
      </c>
      <c r="K1070" s="57">
        <v>398</v>
      </c>
      <c r="L1070" s="57" t="s">
        <v>346</v>
      </c>
      <c r="M1070" s="57">
        <v>2099</v>
      </c>
      <c r="N1070" s="57">
        <v>2329</v>
      </c>
      <c r="O1070" s="57">
        <v>1662</v>
      </c>
      <c r="P1070" s="57" t="s">
        <v>346</v>
      </c>
      <c r="Q1070" s="57" t="s">
        <v>346</v>
      </c>
      <c r="R1070" s="57">
        <v>3760</v>
      </c>
      <c r="Y1070" s="68">
        <f t="shared" si="131"/>
        <v>3283.25</v>
      </c>
      <c r="Z1070" s="72">
        <f t="shared" si="128"/>
        <v>2.482829756675878E-3</v>
      </c>
      <c r="AA1070" s="71">
        <f t="shared" si="132"/>
        <v>1.4003625019384767E-3</v>
      </c>
      <c r="AB1070" s="72">
        <f t="shared" si="133"/>
        <v>5.7193249863908543E-2</v>
      </c>
      <c r="AC1070" s="68">
        <f t="shared" si="134"/>
        <v>57406.25</v>
      </c>
      <c r="AD1070" s="72">
        <f t="shared" si="135"/>
        <v>4.3411237560092776E-2</v>
      </c>
    </row>
    <row r="1071" spans="1:30" x14ac:dyDescent="0.25">
      <c r="A1071" s="60">
        <v>42707</v>
      </c>
      <c r="B1071">
        <f t="shared" si="129"/>
        <v>2016</v>
      </c>
      <c r="C1071">
        <f t="shared" si="130"/>
        <v>12</v>
      </c>
      <c r="D1071" s="57" t="s">
        <v>346</v>
      </c>
      <c r="E1071" s="57">
        <v>2158</v>
      </c>
      <c r="F1071" s="57">
        <v>1732</v>
      </c>
      <c r="G1071" s="57">
        <v>105</v>
      </c>
      <c r="H1071" s="57">
        <v>2909</v>
      </c>
      <c r="I1071" s="57">
        <v>2185</v>
      </c>
      <c r="J1071" s="57">
        <v>2094</v>
      </c>
      <c r="K1071" s="57">
        <v>243</v>
      </c>
      <c r="L1071" s="57" t="s">
        <v>346</v>
      </c>
      <c r="M1071" s="57">
        <v>1606</v>
      </c>
      <c r="N1071" s="57">
        <v>1522</v>
      </c>
      <c r="O1071" s="57">
        <v>951</v>
      </c>
      <c r="P1071" s="57" t="s">
        <v>346</v>
      </c>
      <c r="Q1071" s="57" t="s">
        <v>346</v>
      </c>
      <c r="R1071" s="57">
        <v>2094</v>
      </c>
      <c r="Y1071" s="68">
        <f t="shared" si="131"/>
        <v>2034.75</v>
      </c>
      <c r="Z1071" s="72">
        <f t="shared" si="128"/>
        <v>1.5387003266264349E-3</v>
      </c>
      <c r="AA1071" s="71">
        <f t="shared" si="132"/>
        <v>1.4003625019384767E-3</v>
      </c>
      <c r="AB1071" s="72">
        <f t="shared" si="133"/>
        <v>3.5444746869896571E-2</v>
      </c>
      <c r="AC1071" s="68">
        <f t="shared" si="134"/>
        <v>57406.25</v>
      </c>
      <c r="AD1071" s="72">
        <f t="shared" si="135"/>
        <v>4.3411237560092776E-2</v>
      </c>
    </row>
    <row r="1072" spans="1:30" x14ac:dyDescent="0.25">
      <c r="A1072" s="60">
        <v>42708</v>
      </c>
      <c r="B1072">
        <f t="shared" si="129"/>
        <v>2016</v>
      </c>
      <c r="C1072">
        <f t="shared" si="130"/>
        <v>12</v>
      </c>
      <c r="D1072" s="57" t="s">
        <v>346</v>
      </c>
      <c r="E1072" s="57">
        <v>2160</v>
      </c>
      <c r="F1072" s="57">
        <v>1460</v>
      </c>
      <c r="G1072" s="57">
        <v>112</v>
      </c>
      <c r="H1072" s="57">
        <v>2685</v>
      </c>
      <c r="I1072" s="57">
        <v>1908</v>
      </c>
      <c r="J1072" s="57">
        <v>1919</v>
      </c>
      <c r="K1072" s="57">
        <v>202</v>
      </c>
      <c r="L1072" s="57" t="s">
        <v>346</v>
      </c>
      <c r="M1072" s="57">
        <v>1705</v>
      </c>
      <c r="N1072" s="57">
        <v>1561</v>
      </c>
      <c r="O1072" s="57">
        <v>912</v>
      </c>
      <c r="P1072" s="57" t="s">
        <v>346</v>
      </c>
      <c r="Q1072" s="57" t="s">
        <v>346</v>
      </c>
      <c r="R1072" s="57">
        <v>1919</v>
      </c>
      <c r="Y1072" s="68">
        <f t="shared" si="131"/>
        <v>1856</v>
      </c>
      <c r="Z1072" s="72">
        <f t="shared" si="128"/>
        <v>1.4035276108704574E-3</v>
      </c>
      <c r="AA1072" s="71">
        <f t="shared" si="132"/>
        <v>1.4003625019384767E-3</v>
      </c>
      <c r="AB1072" s="72">
        <f t="shared" si="133"/>
        <v>3.233097441480675E-2</v>
      </c>
      <c r="AC1072" s="68">
        <f t="shared" si="134"/>
        <v>57406.25</v>
      </c>
      <c r="AD1072" s="72">
        <f t="shared" si="135"/>
        <v>4.3411237560092776E-2</v>
      </c>
    </row>
    <row r="1073" spans="1:30" x14ac:dyDescent="0.25">
      <c r="A1073" s="60">
        <v>42709</v>
      </c>
      <c r="B1073">
        <f t="shared" si="129"/>
        <v>2016</v>
      </c>
      <c r="C1073">
        <f t="shared" si="130"/>
        <v>12</v>
      </c>
      <c r="D1073" s="57" t="s">
        <v>346</v>
      </c>
      <c r="E1073" s="57">
        <v>2333</v>
      </c>
      <c r="F1073" s="57">
        <v>1414</v>
      </c>
      <c r="G1073" s="57">
        <v>124</v>
      </c>
      <c r="H1073" s="57">
        <v>3532</v>
      </c>
      <c r="I1073" s="57">
        <v>2433</v>
      </c>
      <c r="J1073" s="57">
        <v>2809</v>
      </c>
      <c r="K1073" s="57">
        <v>311</v>
      </c>
      <c r="L1073" s="57" t="s">
        <v>346</v>
      </c>
      <c r="M1073" s="57">
        <v>1522</v>
      </c>
      <c r="N1073" s="57">
        <v>1882</v>
      </c>
      <c r="O1073" s="57">
        <v>1351</v>
      </c>
      <c r="P1073" s="57" t="s">
        <v>346</v>
      </c>
      <c r="Q1073" s="57" t="s">
        <v>346</v>
      </c>
      <c r="R1073" s="57">
        <v>2809</v>
      </c>
      <c r="Y1073" s="68">
        <f t="shared" si="131"/>
        <v>2531.25</v>
      </c>
      <c r="Z1073" s="72">
        <f t="shared" si="128"/>
        <v>1.914159086754227E-3</v>
      </c>
      <c r="AA1073" s="71">
        <f t="shared" si="132"/>
        <v>1.4003625019384767E-3</v>
      </c>
      <c r="AB1073" s="72">
        <f t="shared" si="133"/>
        <v>4.4093630919978227E-2</v>
      </c>
      <c r="AC1073" s="68">
        <f t="shared" si="134"/>
        <v>57406.25</v>
      </c>
      <c r="AD1073" s="72">
        <f t="shared" si="135"/>
        <v>4.3411237560092776E-2</v>
      </c>
    </row>
    <row r="1074" spans="1:30" x14ac:dyDescent="0.25">
      <c r="A1074" s="60">
        <v>42710</v>
      </c>
      <c r="B1074">
        <f t="shared" si="129"/>
        <v>2016</v>
      </c>
      <c r="C1074">
        <f t="shared" si="130"/>
        <v>12</v>
      </c>
      <c r="D1074" s="57" t="s">
        <v>346</v>
      </c>
      <c r="E1074" s="57">
        <v>2046</v>
      </c>
      <c r="F1074" s="57">
        <v>1475</v>
      </c>
      <c r="G1074" s="57">
        <v>101</v>
      </c>
      <c r="H1074" s="57">
        <v>3366</v>
      </c>
      <c r="I1074" s="57">
        <v>2685</v>
      </c>
      <c r="J1074" s="57">
        <v>2778</v>
      </c>
      <c r="K1074" s="57">
        <v>315</v>
      </c>
      <c r="L1074" s="57" t="s">
        <v>346</v>
      </c>
      <c r="M1074" s="57">
        <v>1541</v>
      </c>
      <c r="N1074" s="57">
        <v>1994</v>
      </c>
      <c r="O1074" s="57">
        <v>1219</v>
      </c>
      <c r="P1074" s="57" t="s">
        <v>346</v>
      </c>
      <c r="Q1074" s="57" t="s">
        <v>346</v>
      </c>
      <c r="R1074" s="57">
        <v>2778</v>
      </c>
      <c r="Y1074" s="68">
        <f t="shared" si="131"/>
        <v>2512</v>
      </c>
      <c r="Z1074" s="72">
        <f t="shared" si="128"/>
        <v>1.8996020250574295E-3</v>
      </c>
      <c r="AA1074" s="71">
        <f t="shared" si="132"/>
        <v>1.4003625019384767E-3</v>
      </c>
      <c r="AB1074" s="72">
        <f t="shared" si="133"/>
        <v>4.3758301578660862E-2</v>
      </c>
      <c r="AC1074" s="68">
        <f t="shared" si="134"/>
        <v>57406.25</v>
      </c>
      <c r="AD1074" s="72">
        <f t="shared" si="135"/>
        <v>4.3411237560092776E-2</v>
      </c>
    </row>
    <row r="1075" spans="1:30" x14ac:dyDescent="0.25">
      <c r="A1075" s="60">
        <v>42711</v>
      </c>
      <c r="B1075">
        <f t="shared" si="129"/>
        <v>2016</v>
      </c>
      <c r="C1075">
        <f t="shared" si="130"/>
        <v>12</v>
      </c>
      <c r="D1075" s="57" t="s">
        <v>346</v>
      </c>
      <c r="E1075" s="57">
        <v>2598</v>
      </c>
      <c r="F1075" s="57">
        <v>1433</v>
      </c>
      <c r="G1075" s="57">
        <v>113</v>
      </c>
      <c r="H1075" s="57">
        <v>3492</v>
      </c>
      <c r="I1075" s="57">
        <v>2746</v>
      </c>
      <c r="J1075" s="57">
        <v>3016</v>
      </c>
      <c r="K1075" s="57">
        <v>372</v>
      </c>
      <c r="L1075" s="57" t="s">
        <v>346</v>
      </c>
      <c r="M1075" s="57">
        <v>1722</v>
      </c>
      <c r="N1075" s="57">
        <v>2025</v>
      </c>
      <c r="O1075" s="57">
        <v>1442</v>
      </c>
      <c r="P1075" s="57" t="s">
        <v>346</v>
      </c>
      <c r="Q1075" s="57" t="s">
        <v>346</v>
      </c>
      <c r="R1075" s="57">
        <v>3016</v>
      </c>
      <c r="Y1075" s="68">
        <f t="shared" si="131"/>
        <v>2674</v>
      </c>
      <c r="Z1075" s="72">
        <f t="shared" si="128"/>
        <v>2.0221082066097002E-3</v>
      </c>
      <c r="AA1075" s="71">
        <f t="shared" si="132"/>
        <v>1.4003625019384767E-3</v>
      </c>
      <c r="AB1075" s="72">
        <f t="shared" si="133"/>
        <v>4.6580293957539466E-2</v>
      </c>
      <c r="AC1075" s="68">
        <f t="shared" si="134"/>
        <v>57406.25</v>
      </c>
      <c r="AD1075" s="72">
        <f t="shared" si="135"/>
        <v>4.3411237560092776E-2</v>
      </c>
    </row>
    <row r="1076" spans="1:30" x14ac:dyDescent="0.25">
      <c r="A1076" s="60">
        <v>42712</v>
      </c>
      <c r="B1076">
        <f t="shared" si="129"/>
        <v>2016</v>
      </c>
      <c r="C1076">
        <f t="shared" si="130"/>
        <v>12</v>
      </c>
      <c r="D1076" s="57" t="s">
        <v>346</v>
      </c>
      <c r="E1076" s="57">
        <v>2841</v>
      </c>
      <c r="F1076" s="57">
        <v>1642</v>
      </c>
      <c r="G1076" s="57">
        <v>136</v>
      </c>
      <c r="H1076" s="57">
        <v>4121</v>
      </c>
      <c r="I1076" s="57">
        <v>3174</v>
      </c>
      <c r="J1076" s="57">
        <v>3544</v>
      </c>
      <c r="K1076" s="57">
        <v>402</v>
      </c>
      <c r="L1076" s="57" t="s">
        <v>346</v>
      </c>
      <c r="M1076" s="57">
        <v>1837</v>
      </c>
      <c r="N1076" s="57">
        <v>2139</v>
      </c>
      <c r="O1076" s="57">
        <v>1536</v>
      </c>
      <c r="P1076" s="57" t="s">
        <v>346</v>
      </c>
      <c r="Q1076" s="57" t="s">
        <v>346</v>
      </c>
      <c r="R1076" s="57">
        <v>3544</v>
      </c>
      <c r="Y1076" s="68">
        <f t="shared" si="131"/>
        <v>3093.75</v>
      </c>
      <c r="Z1076" s="72">
        <f t="shared" si="128"/>
        <v>2.339527772699611E-3</v>
      </c>
      <c r="AA1076" s="71">
        <f t="shared" si="132"/>
        <v>1.4003625019384767E-3</v>
      </c>
      <c r="AB1076" s="72">
        <f t="shared" si="133"/>
        <v>5.3892215568862277E-2</v>
      </c>
      <c r="AC1076" s="68">
        <f t="shared" si="134"/>
        <v>57406.25</v>
      </c>
      <c r="AD1076" s="72">
        <f t="shared" si="135"/>
        <v>4.3411237560092776E-2</v>
      </c>
    </row>
    <row r="1077" spans="1:30" x14ac:dyDescent="0.25">
      <c r="A1077" s="60">
        <v>42713</v>
      </c>
      <c r="B1077">
        <f t="shared" si="129"/>
        <v>2016</v>
      </c>
      <c r="C1077">
        <f t="shared" si="130"/>
        <v>12</v>
      </c>
      <c r="D1077" s="57" t="s">
        <v>346</v>
      </c>
      <c r="E1077" s="57">
        <v>2714</v>
      </c>
      <c r="F1077" s="57">
        <v>1363</v>
      </c>
      <c r="G1077" s="57">
        <v>107</v>
      </c>
      <c r="H1077" s="57">
        <v>3234</v>
      </c>
      <c r="I1077" s="57">
        <v>2618</v>
      </c>
      <c r="J1077" s="57">
        <v>2632</v>
      </c>
      <c r="K1077" s="57">
        <v>301</v>
      </c>
      <c r="L1077" s="57" t="s">
        <v>346</v>
      </c>
      <c r="M1077" s="57">
        <v>1517</v>
      </c>
      <c r="N1077" s="57">
        <v>2515</v>
      </c>
      <c r="O1077" s="57">
        <v>1249</v>
      </c>
      <c r="P1077" s="57" t="s">
        <v>346</v>
      </c>
      <c r="Q1077" s="57" t="s">
        <v>346</v>
      </c>
      <c r="R1077" s="57">
        <v>2632</v>
      </c>
      <c r="Y1077" s="68">
        <f t="shared" si="131"/>
        <v>2433.25</v>
      </c>
      <c r="Z1077" s="72">
        <f t="shared" si="128"/>
        <v>1.8400504090250757E-3</v>
      </c>
      <c r="AA1077" s="71">
        <f t="shared" si="132"/>
        <v>1.4003625019384767E-3</v>
      </c>
      <c r="AB1077" s="72">
        <f t="shared" si="133"/>
        <v>4.2386499727817092E-2</v>
      </c>
      <c r="AC1077" s="68">
        <f t="shared" si="134"/>
        <v>57406.25</v>
      </c>
      <c r="AD1077" s="72">
        <f t="shared" si="135"/>
        <v>4.3411237560092776E-2</v>
      </c>
    </row>
    <row r="1078" spans="1:30" x14ac:dyDescent="0.25">
      <c r="A1078" s="60">
        <v>42714</v>
      </c>
      <c r="B1078">
        <f t="shared" si="129"/>
        <v>2016</v>
      </c>
      <c r="C1078">
        <f t="shared" si="130"/>
        <v>12</v>
      </c>
      <c r="D1078" s="57" t="s">
        <v>346</v>
      </c>
      <c r="E1078" s="57">
        <v>2014</v>
      </c>
      <c r="F1078" s="57">
        <v>1234</v>
      </c>
      <c r="G1078" s="57">
        <v>82</v>
      </c>
      <c r="H1078" s="57">
        <v>2031</v>
      </c>
      <c r="I1078" s="57">
        <v>1598</v>
      </c>
      <c r="J1078" s="57">
        <v>1447</v>
      </c>
      <c r="K1078" s="57">
        <v>197</v>
      </c>
      <c r="L1078" s="57" t="s">
        <v>346</v>
      </c>
      <c r="M1078" s="57">
        <v>1075</v>
      </c>
      <c r="N1078" s="57">
        <v>1556</v>
      </c>
      <c r="O1078" s="57">
        <v>575</v>
      </c>
      <c r="P1078" s="57" t="s">
        <v>346</v>
      </c>
      <c r="Q1078" s="57" t="s">
        <v>346</v>
      </c>
      <c r="R1078" s="57">
        <v>1447</v>
      </c>
      <c r="Y1078" s="68">
        <f t="shared" si="131"/>
        <v>1412.75</v>
      </c>
      <c r="Z1078" s="72">
        <f t="shared" si="128"/>
        <v>1.0683370863454951E-3</v>
      </c>
      <c r="AA1078" s="71">
        <f t="shared" si="132"/>
        <v>1.4003625019384767E-3</v>
      </c>
      <c r="AB1078" s="72">
        <f t="shared" si="133"/>
        <v>2.4609689711486117E-2</v>
      </c>
      <c r="AC1078" s="68">
        <f t="shared" si="134"/>
        <v>57406.25</v>
      </c>
      <c r="AD1078" s="72">
        <f t="shared" si="135"/>
        <v>4.3411237560092776E-2</v>
      </c>
    </row>
    <row r="1079" spans="1:30" x14ac:dyDescent="0.25">
      <c r="A1079" s="60">
        <v>42715</v>
      </c>
      <c r="B1079">
        <f t="shared" si="129"/>
        <v>2016</v>
      </c>
      <c r="C1079">
        <f t="shared" si="130"/>
        <v>12</v>
      </c>
      <c r="D1079" s="57" t="s">
        <v>346</v>
      </c>
      <c r="E1079" s="57">
        <v>1855</v>
      </c>
      <c r="F1079" s="57">
        <v>1068</v>
      </c>
      <c r="G1079" s="57">
        <v>67</v>
      </c>
      <c r="H1079" s="57">
        <v>1688</v>
      </c>
      <c r="I1079" s="57">
        <v>1382</v>
      </c>
      <c r="J1079" s="57">
        <v>1116</v>
      </c>
      <c r="K1079" s="57">
        <v>163</v>
      </c>
      <c r="L1079" s="57" t="s">
        <v>346</v>
      </c>
      <c r="M1079" s="57">
        <v>991</v>
      </c>
      <c r="N1079" s="57">
        <v>1397</v>
      </c>
      <c r="O1079" s="57">
        <v>471</v>
      </c>
      <c r="P1079" s="57" t="s">
        <v>346</v>
      </c>
      <c r="Q1079" s="57" t="s">
        <v>346</v>
      </c>
      <c r="R1079" s="57">
        <v>1116</v>
      </c>
      <c r="Y1079" s="68">
        <f t="shared" si="131"/>
        <v>1164.25</v>
      </c>
      <c r="Z1079" s="72">
        <f t="shared" si="128"/>
        <v>8.8041865353228992E-4</v>
      </c>
      <c r="AA1079" s="71">
        <f t="shared" si="132"/>
        <v>1.4003625019384767E-3</v>
      </c>
      <c r="AB1079" s="72">
        <f t="shared" si="133"/>
        <v>2.0280892759934676E-2</v>
      </c>
      <c r="AC1079" s="68">
        <f t="shared" si="134"/>
        <v>57406.25</v>
      </c>
      <c r="AD1079" s="72">
        <f t="shared" si="135"/>
        <v>4.3411237560092776E-2</v>
      </c>
    </row>
    <row r="1080" spans="1:30" x14ac:dyDescent="0.25">
      <c r="A1080" s="60">
        <v>42716</v>
      </c>
      <c r="B1080">
        <f t="shared" si="129"/>
        <v>2016</v>
      </c>
      <c r="C1080">
        <f t="shared" si="130"/>
        <v>12</v>
      </c>
      <c r="D1080" s="57" t="s">
        <v>346</v>
      </c>
      <c r="E1080" s="57">
        <v>2064</v>
      </c>
      <c r="F1080" s="57">
        <v>1014</v>
      </c>
      <c r="G1080" s="57">
        <v>86</v>
      </c>
      <c r="H1080" s="57">
        <v>2424</v>
      </c>
      <c r="I1080" s="57">
        <v>1810</v>
      </c>
      <c r="J1080" s="57">
        <v>1756</v>
      </c>
      <c r="K1080" s="57">
        <v>249</v>
      </c>
      <c r="L1080" s="57" t="s">
        <v>346</v>
      </c>
      <c r="M1080" s="57">
        <v>1151</v>
      </c>
      <c r="N1080" s="57">
        <v>2123</v>
      </c>
      <c r="O1080" s="57">
        <v>719</v>
      </c>
      <c r="P1080" s="57" t="s">
        <v>346</v>
      </c>
      <c r="Q1080" s="57" t="s">
        <v>346</v>
      </c>
      <c r="R1080" s="57">
        <v>1756</v>
      </c>
      <c r="Y1080" s="68">
        <f t="shared" si="131"/>
        <v>1677.25</v>
      </c>
      <c r="Z1080" s="72">
        <f t="shared" si="128"/>
        <v>1.2683548951144799E-3</v>
      </c>
      <c r="AA1080" s="71">
        <f t="shared" si="132"/>
        <v>1.4003625019384767E-3</v>
      </c>
      <c r="AB1080" s="72">
        <f t="shared" si="133"/>
        <v>2.9217201959716929E-2</v>
      </c>
      <c r="AC1080" s="68">
        <f t="shared" si="134"/>
        <v>57406.25</v>
      </c>
      <c r="AD1080" s="72">
        <f t="shared" si="135"/>
        <v>4.3411237560092776E-2</v>
      </c>
    </row>
    <row r="1081" spans="1:30" x14ac:dyDescent="0.25">
      <c r="A1081" s="60">
        <v>42717</v>
      </c>
      <c r="B1081">
        <f t="shared" si="129"/>
        <v>2016</v>
      </c>
      <c r="C1081">
        <f t="shared" si="130"/>
        <v>12</v>
      </c>
      <c r="D1081" s="57" t="s">
        <v>346</v>
      </c>
      <c r="E1081" s="57">
        <v>2588</v>
      </c>
      <c r="F1081" s="57">
        <v>1487</v>
      </c>
      <c r="G1081" s="57">
        <v>107</v>
      </c>
      <c r="H1081" s="57">
        <v>3947</v>
      </c>
      <c r="I1081" s="57">
        <v>2972</v>
      </c>
      <c r="J1081" s="57">
        <v>3289</v>
      </c>
      <c r="K1081" s="57">
        <v>364</v>
      </c>
      <c r="L1081" s="57" t="s">
        <v>346</v>
      </c>
      <c r="M1081" s="57">
        <v>1340</v>
      </c>
      <c r="N1081" s="57">
        <v>3074</v>
      </c>
      <c r="O1081" s="57">
        <v>1526</v>
      </c>
      <c r="P1081" s="57" t="s">
        <v>346</v>
      </c>
      <c r="Q1081" s="57" t="s">
        <v>346</v>
      </c>
      <c r="R1081" s="57">
        <v>3289</v>
      </c>
      <c r="Y1081" s="68">
        <f t="shared" si="131"/>
        <v>2933.5</v>
      </c>
      <c r="Z1081" s="72">
        <f t="shared" si="128"/>
        <v>2.2183449603925039E-3</v>
      </c>
      <c r="AA1081" s="71">
        <f t="shared" si="132"/>
        <v>1.4003625019384767E-3</v>
      </c>
      <c r="AB1081" s="72">
        <f t="shared" si="133"/>
        <v>5.1100707675557973E-2</v>
      </c>
      <c r="AC1081" s="68">
        <f t="shared" si="134"/>
        <v>57406.25</v>
      </c>
      <c r="AD1081" s="72">
        <f t="shared" si="135"/>
        <v>4.3411237560092776E-2</v>
      </c>
    </row>
    <row r="1082" spans="1:30" x14ac:dyDescent="0.25">
      <c r="A1082" s="60">
        <v>42718</v>
      </c>
      <c r="B1082">
        <f t="shared" si="129"/>
        <v>2016</v>
      </c>
      <c r="C1082">
        <f t="shared" si="130"/>
        <v>12</v>
      </c>
      <c r="D1082" s="57" t="s">
        <v>346</v>
      </c>
      <c r="E1082" s="57">
        <v>2724</v>
      </c>
      <c r="F1082" s="57">
        <v>1564</v>
      </c>
      <c r="G1082" s="57">
        <v>123</v>
      </c>
      <c r="H1082" s="57">
        <v>3875</v>
      </c>
      <c r="I1082" s="57">
        <v>2946</v>
      </c>
      <c r="J1082" s="57">
        <v>3082</v>
      </c>
      <c r="K1082" s="57">
        <v>351</v>
      </c>
      <c r="L1082" s="57" t="s">
        <v>346</v>
      </c>
      <c r="M1082" s="57">
        <v>738</v>
      </c>
      <c r="N1082" s="57">
        <v>2698</v>
      </c>
      <c r="O1082" s="57">
        <v>1433</v>
      </c>
      <c r="P1082" s="57" t="s">
        <v>346</v>
      </c>
      <c r="Q1082" s="57" t="s">
        <v>346</v>
      </c>
      <c r="R1082" s="57">
        <v>3082</v>
      </c>
      <c r="Y1082" s="68">
        <f t="shared" si="131"/>
        <v>2834</v>
      </c>
      <c r="Z1082" s="72">
        <f t="shared" si="128"/>
        <v>2.1431019661674981E-3</v>
      </c>
      <c r="AA1082" s="71">
        <f t="shared" si="132"/>
        <v>1.4003625019384767E-3</v>
      </c>
      <c r="AB1082" s="72">
        <f t="shared" si="133"/>
        <v>4.9367446924333154E-2</v>
      </c>
      <c r="AC1082" s="68">
        <f t="shared" si="134"/>
        <v>57406.25</v>
      </c>
      <c r="AD1082" s="72">
        <f t="shared" si="135"/>
        <v>4.3411237560092776E-2</v>
      </c>
    </row>
    <row r="1083" spans="1:30" x14ac:dyDescent="0.25">
      <c r="A1083" s="60">
        <v>42719</v>
      </c>
      <c r="B1083">
        <f t="shared" si="129"/>
        <v>2016</v>
      </c>
      <c r="C1083">
        <f t="shared" si="130"/>
        <v>12</v>
      </c>
      <c r="D1083" s="57" t="s">
        <v>346</v>
      </c>
      <c r="E1083" s="57">
        <v>2088</v>
      </c>
      <c r="F1083" s="57">
        <v>1028</v>
      </c>
      <c r="G1083" s="57">
        <v>80</v>
      </c>
      <c r="H1083" s="57">
        <v>2004</v>
      </c>
      <c r="I1083" s="57">
        <v>1796</v>
      </c>
      <c r="J1083" s="57">
        <v>1597</v>
      </c>
      <c r="K1083" s="57">
        <v>227</v>
      </c>
      <c r="L1083" s="57" t="s">
        <v>346</v>
      </c>
      <c r="M1083" s="57">
        <v>908</v>
      </c>
      <c r="N1083" s="57">
        <v>1740</v>
      </c>
      <c r="O1083" s="57">
        <v>775</v>
      </c>
      <c r="P1083" s="57" t="s">
        <v>346</v>
      </c>
      <c r="Q1083" s="57" t="s">
        <v>346</v>
      </c>
      <c r="R1083" s="57">
        <v>1597</v>
      </c>
      <c r="Y1083" s="68">
        <f t="shared" si="131"/>
        <v>1543</v>
      </c>
      <c r="Z1083" s="72">
        <f t="shared" si="128"/>
        <v>1.166833568735515E-3</v>
      </c>
      <c r="AA1083" s="71">
        <f t="shared" si="132"/>
        <v>1.4003625019384767E-3</v>
      </c>
      <c r="AB1083" s="72">
        <f t="shared" si="133"/>
        <v>2.6878606423516603E-2</v>
      </c>
      <c r="AC1083" s="68">
        <f t="shared" si="134"/>
        <v>57406.25</v>
      </c>
      <c r="AD1083" s="72">
        <f t="shared" si="135"/>
        <v>4.3411237560092776E-2</v>
      </c>
    </row>
    <row r="1084" spans="1:30" x14ac:dyDescent="0.25">
      <c r="A1084" s="60">
        <v>42720</v>
      </c>
      <c r="B1084">
        <f t="shared" si="129"/>
        <v>2016</v>
      </c>
      <c r="C1084">
        <f t="shared" si="130"/>
        <v>12</v>
      </c>
      <c r="D1084" s="57" t="s">
        <v>346</v>
      </c>
      <c r="E1084" s="57">
        <v>2012</v>
      </c>
      <c r="F1084" s="57">
        <v>895</v>
      </c>
      <c r="G1084" s="57">
        <v>64</v>
      </c>
      <c r="H1084" s="57">
        <v>1964</v>
      </c>
      <c r="I1084" s="57">
        <v>1585</v>
      </c>
      <c r="J1084" s="57">
        <v>1410</v>
      </c>
      <c r="K1084" s="57">
        <v>203</v>
      </c>
      <c r="L1084" s="57" t="s">
        <v>346</v>
      </c>
      <c r="M1084" s="57">
        <v>869</v>
      </c>
      <c r="N1084" s="57">
        <v>1447</v>
      </c>
      <c r="O1084" s="57">
        <v>593</v>
      </c>
      <c r="P1084" s="57" t="s">
        <v>346</v>
      </c>
      <c r="Q1084" s="57" t="s">
        <v>346</v>
      </c>
      <c r="R1084" s="57">
        <v>1410</v>
      </c>
      <c r="Y1084" s="68">
        <f t="shared" si="131"/>
        <v>1388</v>
      </c>
      <c r="Z1084" s="72">
        <f t="shared" si="128"/>
        <v>1.0496208641638982E-3</v>
      </c>
      <c r="AA1084" s="71">
        <f t="shared" si="132"/>
        <v>1.4003625019384767E-3</v>
      </c>
      <c r="AB1084" s="72">
        <f t="shared" si="133"/>
        <v>2.4178551986935221E-2</v>
      </c>
      <c r="AC1084" s="68">
        <f t="shared" si="134"/>
        <v>57406.25</v>
      </c>
      <c r="AD1084" s="72">
        <f t="shared" si="135"/>
        <v>4.3411237560092776E-2</v>
      </c>
    </row>
    <row r="1085" spans="1:30" x14ac:dyDescent="0.25">
      <c r="A1085" s="60">
        <v>42721</v>
      </c>
      <c r="B1085">
        <f t="shared" si="129"/>
        <v>2016</v>
      </c>
      <c r="C1085">
        <f t="shared" si="130"/>
        <v>12</v>
      </c>
      <c r="D1085" s="57" t="s">
        <v>346</v>
      </c>
      <c r="E1085" s="57">
        <v>551</v>
      </c>
      <c r="F1085" s="57">
        <v>481</v>
      </c>
      <c r="G1085" s="57">
        <v>39</v>
      </c>
      <c r="H1085" s="57">
        <v>681</v>
      </c>
      <c r="I1085" s="57">
        <v>600</v>
      </c>
      <c r="J1085" s="57">
        <v>391</v>
      </c>
      <c r="K1085" s="57">
        <v>73</v>
      </c>
      <c r="L1085" s="57" t="s">
        <v>346</v>
      </c>
      <c r="M1085" s="57">
        <v>388</v>
      </c>
      <c r="N1085" s="57">
        <v>530</v>
      </c>
      <c r="O1085" s="57">
        <v>100</v>
      </c>
      <c r="P1085" s="57" t="s">
        <v>346</v>
      </c>
      <c r="Q1085" s="57" t="s">
        <v>346</v>
      </c>
      <c r="R1085" s="57">
        <v>391</v>
      </c>
      <c r="Y1085" s="68">
        <f t="shared" si="131"/>
        <v>443</v>
      </c>
      <c r="Z1085" s="72">
        <f t="shared" si="128"/>
        <v>3.3500147177565335E-4</v>
      </c>
      <c r="AA1085" s="71">
        <f t="shared" si="132"/>
        <v>1.4003625019384767E-3</v>
      </c>
      <c r="AB1085" s="72">
        <f t="shared" si="133"/>
        <v>7.7169297768100165E-3</v>
      </c>
      <c r="AC1085" s="68">
        <f t="shared" si="134"/>
        <v>57406.25</v>
      </c>
      <c r="AD1085" s="72">
        <f t="shared" si="135"/>
        <v>4.3411237560092776E-2</v>
      </c>
    </row>
    <row r="1086" spans="1:30" x14ac:dyDescent="0.25">
      <c r="A1086" s="60">
        <v>42722</v>
      </c>
      <c r="B1086">
        <f t="shared" si="129"/>
        <v>2016</v>
      </c>
      <c r="C1086">
        <f t="shared" si="130"/>
        <v>12</v>
      </c>
      <c r="D1086" s="57" t="s">
        <v>346</v>
      </c>
      <c r="E1086" s="57">
        <v>1560</v>
      </c>
      <c r="F1086" s="57">
        <v>834</v>
      </c>
      <c r="G1086" s="57">
        <v>55</v>
      </c>
      <c r="H1086" s="57">
        <v>1139</v>
      </c>
      <c r="I1086" s="57">
        <v>917</v>
      </c>
      <c r="J1086" s="57">
        <v>753</v>
      </c>
      <c r="K1086" s="57">
        <v>122</v>
      </c>
      <c r="L1086" s="57" t="s">
        <v>346</v>
      </c>
      <c r="M1086" s="57">
        <v>694</v>
      </c>
      <c r="N1086" s="57">
        <v>1115</v>
      </c>
      <c r="O1086" s="57">
        <v>281</v>
      </c>
      <c r="P1086" s="57" t="s">
        <v>346</v>
      </c>
      <c r="Q1086" s="57" t="s">
        <v>346</v>
      </c>
      <c r="R1086" s="57">
        <v>753</v>
      </c>
      <c r="Y1086" s="68">
        <f t="shared" si="131"/>
        <v>772.5</v>
      </c>
      <c r="Z1086" s="72">
        <f t="shared" si="128"/>
        <v>5.8417299536499376E-4</v>
      </c>
      <c r="AA1086" s="71">
        <f t="shared" si="132"/>
        <v>1.4003625019384767E-3</v>
      </c>
      <c r="AB1086" s="72">
        <f t="shared" si="133"/>
        <v>1.3456722917800762E-2</v>
      </c>
      <c r="AC1086" s="68">
        <f t="shared" si="134"/>
        <v>57406.25</v>
      </c>
      <c r="AD1086" s="72">
        <f t="shared" si="135"/>
        <v>4.3411237560092776E-2</v>
      </c>
    </row>
    <row r="1087" spans="1:30" x14ac:dyDescent="0.25">
      <c r="A1087" s="60">
        <v>42723</v>
      </c>
      <c r="B1087">
        <f t="shared" si="129"/>
        <v>2016</v>
      </c>
      <c r="C1087">
        <f t="shared" si="130"/>
        <v>12</v>
      </c>
      <c r="D1087" s="57" t="s">
        <v>346</v>
      </c>
      <c r="E1087" s="57">
        <v>1955</v>
      </c>
      <c r="F1087" s="57">
        <v>1090</v>
      </c>
      <c r="G1087" s="57">
        <v>63</v>
      </c>
      <c r="H1087" s="57">
        <v>2300</v>
      </c>
      <c r="I1087" s="57">
        <v>1826</v>
      </c>
      <c r="J1087" s="57">
        <v>1748</v>
      </c>
      <c r="K1087" s="57">
        <v>510</v>
      </c>
      <c r="L1087" s="57" t="s">
        <v>346</v>
      </c>
      <c r="M1087" s="57">
        <v>1005</v>
      </c>
      <c r="N1087" s="57">
        <v>1501</v>
      </c>
      <c r="O1087" s="57">
        <v>885</v>
      </c>
      <c r="P1087" s="57" t="s">
        <v>346</v>
      </c>
      <c r="Q1087" s="57" t="s">
        <v>346</v>
      </c>
      <c r="R1087" s="57">
        <v>1748</v>
      </c>
      <c r="Y1087" s="68">
        <f t="shared" si="131"/>
        <v>1689.75</v>
      </c>
      <c r="Z1087" s="72">
        <f t="shared" si="128"/>
        <v>1.277807532579933E-3</v>
      </c>
      <c r="AA1087" s="71">
        <f t="shared" si="132"/>
        <v>1.4003625019384767E-3</v>
      </c>
      <c r="AB1087" s="72">
        <f t="shared" si="133"/>
        <v>2.9434948285247686E-2</v>
      </c>
      <c r="AC1087" s="68">
        <f t="shared" si="134"/>
        <v>57406.25</v>
      </c>
      <c r="AD1087" s="72">
        <f t="shared" si="135"/>
        <v>4.3411237560092776E-2</v>
      </c>
    </row>
    <row r="1088" spans="1:30" x14ac:dyDescent="0.25">
      <c r="A1088" s="60">
        <v>42724</v>
      </c>
      <c r="B1088">
        <f t="shared" si="129"/>
        <v>2016</v>
      </c>
      <c r="C1088">
        <f t="shared" si="130"/>
        <v>12</v>
      </c>
      <c r="D1088" s="57" t="s">
        <v>346</v>
      </c>
      <c r="E1088" s="57">
        <v>2129</v>
      </c>
      <c r="F1088" s="57">
        <v>1163</v>
      </c>
      <c r="G1088" s="57">
        <v>91</v>
      </c>
      <c r="H1088" s="57">
        <v>2446</v>
      </c>
      <c r="I1088" s="57">
        <v>2041</v>
      </c>
      <c r="J1088" s="57">
        <v>1940</v>
      </c>
      <c r="K1088" s="57">
        <v>286</v>
      </c>
      <c r="L1088" s="57" t="s">
        <v>346</v>
      </c>
      <c r="M1088" s="57">
        <v>1061</v>
      </c>
      <c r="N1088" s="57">
        <v>1615</v>
      </c>
      <c r="O1088" s="57">
        <v>964</v>
      </c>
      <c r="P1088" s="57" t="s">
        <v>346</v>
      </c>
      <c r="Q1088" s="57" t="s">
        <v>346</v>
      </c>
      <c r="R1088" s="57">
        <v>1940</v>
      </c>
      <c r="Y1088" s="68">
        <f t="shared" si="131"/>
        <v>1847.75</v>
      </c>
      <c r="Z1088" s="72">
        <f t="shared" si="128"/>
        <v>1.3972888701432584E-3</v>
      </c>
      <c r="AA1088" s="71">
        <f t="shared" si="132"/>
        <v>1.4003625019384767E-3</v>
      </c>
      <c r="AB1088" s="72">
        <f t="shared" si="133"/>
        <v>3.2187261839956453E-2</v>
      </c>
      <c r="AC1088" s="68">
        <f t="shared" si="134"/>
        <v>57406.249999999993</v>
      </c>
      <c r="AD1088" s="72">
        <f t="shared" si="135"/>
        <v>4.3411237560092776E-2</v>
      </c>
    </row>
    <row r="1089" spans="1:30" x14ac:dyDescent="0.25">
      <c r="A1089" s="60">
        <v>42725</v>
      </c>
      <c r="B1089">
        <f t="shared" si="129"/>
        <v>2016</v>
      </c>
      <c r="C1089">
        <f t="shared" si="130"/>
        <v>12</v>
      </c>
      <c r="D1089" s="57" t="s">
        <v>346</v>
      </c>
      <c r="E1089" s="57">
        <v>2285</v>
      </c>
      <c r="F1089" s="57">
        <v>1290</v>
      </c>
      <c r="G1089" s="57">
        <v>102</v>
      </c>
      <c r="H1089" s="57">
        <v>2646</v>
      </c>
      <c r="I1089" s="57">
        <v>2417</v>
      </c>
      <c r="J1089" s="57">
        <v>2272</v>
      </c>
      <c r="K1089" s="57">
        <v>375</v>
      </c>
      <c r="L1089" s="57" t="s">
        <v>346</v>
      </c>
      <c r="M1089" s="57">
        <v>1196</v>
      </c>
      <c r="N1089" s="57">
        <v>1640</v>
      </c>
      <c r="O1089" s="57">
        <v>1083</v>
      </c>
      <c r="P1089" s="57" t="s">
        <v>346</v>
      </c>
      <c r="Q1089" s="57" t="s">
        <v>346</v>
      </c>
      <c r="R1089" s="57">
        <v>2272</v>
      </c>
      <c r="Y1089" s="68">
        <f t="shared" si="131"/>
        <v>2104.5</v>
      </c>
      <c r="Z1089" s="72">
        <f t="shared" si="128"/>
        <v>1.5914460436836626E-3</v>
      </c>
      <c r="AA1089" s="71">
        <f t="shared" si="132"/>
        <v>1.4003625019384767E-3</v>
      </c>
      <c r="AB1089" s="72">
        <f t="shared" si="133"/>
        <v>3.6659771366358194E-2</v>
      </c>
      <c r="AC1089" s="68">
        <f t="shared" si="134"/>
        <v>57406.25</v>
      </c>
      <c r="AD1089" s="72">
        <f t="shared" si="135"/>
        <v>4.3411237560092776E-2</v>
      </c>
    </row>
    <row r="1090" spans="1:30" x14ac:dyDescent="0.25">
      <c r="A1090" s="60">
        <v>42726</v>
      </c>
      <c r="B1090">
        <f t="shared" si="129"/>
        <v>2016</v>
      </c>
      <c r="C1090">
        <f t="shared" si="130"/>
        <v>12</v>
      </c>
      <c r="D1090" s="57" t="s">
        <v>346</v>
      </c>
      <c r="E1090" s="57">
        <v>2254</v>
      </c>
      <c r="F1090" s="57">
        <v>1279</v>
      </c>
      <c r="G1090" s="57">
        <v>98</v>
      </c>
      <c r="H1090" s="57">
        <v>2740</v>
      </c>
      <c r="I1090" s="57">
        <v>2384</v>
      </c>
      <c r="J1090" s="57">
        <v>2185</v>
      </c>
      <c r="K1090" s="57">
        <v>324</v>
      </c>
      <c r="L1090" s="57" t="s">
        <v>346</v>
      </c>
      <c r="M1090" s="57">
        <v>1206</v>
      </c>
      <c r="N1090" s="57">
        <v>1667</v>
      </c>
      <c r="O1090" s="57">
        <v>991</v>
      </c>
      <c r="P1090" s="57" t="s">
        <v>346</v>
      </c>
      <c r="Q1090" s="57" t="s">
        <v>346</v>
      </c>
      <c r="R1090" s="57">
        <v>2185</v>
      </c>
      <c r="Y1090" s="68">
        <f t="shared" si="131"/>
        <v>2075</v>
      </c>
      <c r="Z1090" s="72">
        <f t="shared" si="128"/>
        <v>1.5691378192651936E-3</v>
      </c>
      <c r="AA1090" s="71">
        <f t="shared" si="132"/>
        <v>1.4003625019384767E-3</v>
      </c>
      <c r="AB1090" s="72">
        <f t="shared" si="133"/>
        <v>3.6145890038105609E-2</v>
      </c>
      <c r="AC1090" s="68">
        <f t="shared" si="134"/>
        <v>57406.25</v>
      </c>
      <c r="AD1090" s="72">
        <f t="shared" si="135"/>
        <v>4.3411237560092776E-2</v>
      </c>
    </row>
    <row r="1091" spans="1:30" x14ac:dyDescent="0.25">
      <c r="A1091" s="60">
        <v>42727</v>
      </c>
      <c r="B1091">
        <f t="shared" si="129"/>
        <v>2016</v>
      </c>
      <c r="C1091">
        <f t="shared" si="130"/>
        <v>12</v>
      </c>
      <c r="D1091" s="57" t="s">
        <v>346</v>
      </c>
      <c r="E1091" s="57">
        <v>2036</v>
      </c>
      <c r="F1091" s="57">
        <v>1186</v>
      </c>
      <c r="G1091" s="57">
        <v>116</v>
      </c>
      <c r="H1091" s="57">
        <v>2231</v>
      </c>
      <c r="I1091" s="57">
        <v>2273</v>
      </c>
      <c r="J1091" s="57">
        <v>1870</v>
      </c>
      <c r="K1091" s="57">
        <v>307</v>
      </c>
      <c r="L1091" s="57" t="s">
        <v>346</v>
      </c>
      <c r="M1091" s="57">
        <v>1172</v>
      </c>
      <c r="N1091" s="57">
        <v>1572</v>
      </c>
      <c r="O1091" s="57">
        <v>913</v>
      </c>
      <c r="P1091" s="57" t="s">
        <v>346</v>
      </c>
      <c r="Q1091" s="57" t="s">
        <v>346</v>
      </c>
      <c r="R1091" s="57">
        <v>1870</v>
      </c>
      <c r="Y1091" s="68">
        <f t="shared" si="131"/>
        <v>1821.75</v>
      </c>
      <c r="Z1091" s="72">
        <f t="shared" si="128"/>
        <v>1.3776273842151163E-3</v>
      </c>
      <c r="AA1091" s="71">
        <f t="shared" si="132"/>
        <v>1.4003625019384767E-3</v>
      </c>
      <c r="AB1091" s="72">
        <f t="shared" si="133"/>
        <v>3.1734349482852475E-2</v>
      </c>
      <c r="AC1091" s="68">
        <f t="shared" si="134"/>
        <v>57406.25</v>
      </c>
      <c r="AD1091" s="72">
        <f t="shared" si="135"/>
        <v>4.3411237560092776E-2</v>
      </c>
    </row>
    <row r="1092" spans="1:30" x14ac:dyDescent="0.25">
      <c r="A1092" s="60">
        <v>42728</v>
      </c>
      <c r="B1092">
        <f t="shared" si="129"/>
        <v>2016</v>
      </c>
      <c r="C1092">
        <f t="shared" si="130"/>
        <v>12</v>
      </c>
      <c r="D1092" s="57" t="s">
        <v>346</v>
      </c>
      <c r="E1092" s="57">
        <v>816</v>
      </c>
      <c r="F1092" s="57">
        <v>489</v>
      </c>
      <c r="G1092" s="57">
        <v>68</v>
      </c>
      <c r="H1092" s="57">
        <v>811</v>
      </c>
      <c r="I1092" s="57">
        <v>917</v>
      </c>
      <c r="J1092" s="57">
        <v>539</v>
      </c>
      <c r="K1092" s="57">
        <v>130</v>
      </c>
      <c r="L1092" s="57" t="s">
        <v>346</v>
      </c>
      <c r="M1092" s="57">
        <v>288</v>
      </c>
      <c r="N1092" s="57">
        <v>1706</v>
      </c>
      <c r="O1092" s="57">
        <v>203</v>
      </c>
      <c r="P1092" s="57" t="s">
        <v>346</v>
      </c>
      <c r="Q1092" s="57" t="s">
        <v>346</v>
      </c>
      <c r="R1092" s="57">
        <v>539</v>
      </c>
      <c r="Y1092" s="68">
        <f t="shared" si="131"/>
        <v>617.5</v>
      </c>
      <c r="Z1092" s="72">
        <f t="shared" ref="Z1092:Z1155" si="136">+Y1092/SUMIF($B$4:$B$1829,B1092,$Y$4:$Y$1829)</f>
        <v>4.6696029079337689E-4</v>
      </c>
      <c r="AA1092" s="71">
        <f t="shared" si="132"/>
        <v>1.4003625019384767E-3</v>
      </c>
      <c r="AB1092" s="72">
        <f t="shared" si="133"/>
        <v>1.0756668481219379E-2</v>
      </c>
      <c r="AC1092" s="68">
        <f t="shared" si="134"/>
        <v>57406.25</v>
      </c>
      <c r="AD1092" s="72">
        <f t="shared" si="135"/>
        <v>4.3411237560092776E-2</v>
      </c>
    </row>
    <row r="1093" spans="1:30" x14ac:dyDescent="0.25">
      <c r="A1093" s="60">
        <v>42729</v>
      </c>
      <c r="B1093">
        <f t="shared" ref="B1093:B1156" si="137">+YEAR(A1093)</f>
        <v>2016</v>
      </c>
      <c r="C1093">
        <f t="shared" ref="C1093:C1156" si="138">+MONTH(A1093)</f>
        <v>12</v>
      </c>
      <c r="D1093" s="57" t="s">
        <v>346</v>
      </c>
      <c r="E1093" s="57">
        <v>715</v>
      </c>
      <c r="F1093" s="57">
        <v>454</v>
      </c>
      <c r="G1093" s="57">
        <v>79</v>
      </c>
      <c r="H1093" s="57">
        <v>922</v>
      </c>
      <c r="I1093" s="57">
        <v>857</v>
      </c>
      <c r="J1093" s="57">
        <v>768</v>
      </c>
      <c r="K1093" s="57">
        <v>136</v>
      </c>
      <c r="L1093" s="57" t="s">
        <v>346</v>
      </c>
      <c r="M1093" s="57">
        <v>468</v>
      </c>
      <c r="N1093" s="57">
        <v>1442</v>
      </c>
      <c r="O1093" s="57">
        <v>493</v>
      </c>
      <c r="P1093" s="57" t="s">
        <v>346</v>
      </c>
      <c r="Q1093" s="57" t="s">
        <v>346</v>
      </c>
      <c r="R1093" s="57">
        <v>768</v>
      </c>
      <c r="Y1093" s="68">
        <f t="shared" ref="Y1093:Y1156" si="139">AVERAGE(H1093,I1093,O1093,R1093)</f>
        <v>760</v>
      </c>
      <c r="Z1093" s="72">
        <f t="shared" si="136"/>
        <v>5.7472035789954076E-4</v>
      </c>
      <c r="AA1093" s="71">
        <f t="shared" ref="AA1093:AA1156" si="140">+AVERAGEIFS($Z$4:$Z$1829,$B$4:$B$1829,B1093,$C$4:$C$1829,C1093)</f>
        <v>1.4003625019384767E-3</v>
      </c>
      <c r="AB1093" s="72">
        <f t="shared" ref="AB1093:AB1156" si="141">+Y1093/SUMIFS($Y$4:$Y$1829,$B$4:$B$1829,B1093,$C$4:$C$1829,C1093)</f>
        <v>1.3238976592270005E-2</v>
      </c>
      <c r="AC1093" s="68">
        <f t="shared" ref="AC1093:AC1156" si="142">+Y1093/AB1093</f>
        <v>57406.25</v>
      </c>
      <c r="AD1093" s="72">
        <f t="shared" ref="AD1093:AD1156" si="143">+AC1093/SUMIF($B$4:$B$1829,B1093,$Y$4:$Y$1829)</f>
        <v>4.3411237560092776E-2</v>
      </c>
    </row>
    <row r="1094" spans="1:30" x14ac:dyDescent="0.25">
      <c r="A1094" s="60">
        <v>42730</v>
      </c>
      <c r="B1094">
        <f t="shared" si="137"/>
        <v>2016</v>
      </c>
      <c r="C1094">
        <f t="shared" si="138"/>
        <v>12</v>
      </c>
      <c r="D1094" s="57" t="s">
        <v>346</v>
      </c>
      <c r="E1094" s="57">
        <v>1118</v>
      </c>
      <c r="F1094" s="57">
        <v>611</v>
      </c>
      <c r="G1094" s="57">
        <v>64</v>
      </c>
      <c r="H1094" s="57">
        <v>1082</v>
      </c>
      <c r="I1094" s="57">
        <v>1265</v>
      </c>
      <c r="J1094" s="57">
        <v>818</v>
      </c>
      <c r="K1094" s="57">
        <v>140</v>
      </c>
      <c r="L1094" s="57" t="s">
        <v>346</v>
      </c>
      <c r="M1094" s="57">
        <v>592</v>
      </c>
      <c r="N1094" s="57">
        <v>1226</v>
      </c>
      <c r="O1094" s="57">
        <v>396</v>
      </c>
      <c r="P1094" s="57" t="s">
        <v>346</v>
      </c>
      <c r="Q1094" s="57" t="s">
        <v>346</v>
      </c>
      <c r="R1094" s="57">
        <v>818</v>
      </c>
      <c r="Y1094" s="68">
        <f t="shared" si="139"/>
        <v>890.25</v>
      </c>
      <c r="Z1094" s="72">
        <f t="shared" si="136"/>
        <v>6.7321684028956072E-4</v>
      </c>
      <c r="AA1094" s="71">
        <f t="shared" si="140"/>
        <v>1.4003625019384767E-3</v>
      </c>
      <c r="AB1094" s="72">
        <f t="shared" si="141"/>
        <v>1.5507893304300489E-2</v>
      </c>
      <c r="AC1094" s="68">
        <f t="shared" si="142"/>
        <v>57406.25</v>
      </c>
      <c r="AD1094" s="72">
        <f t="shared" si="143"/>
        <v>4.3411237560092776E-2</v>
      </c>
    </row>
    <row r="1095" spans="1:30" x14ac:dyDescent="0.25">
      <c r="A1095" s="60">
        <v>42731</v>
      </c>
      <c r="B1095">
        <f t="shared" si="137"/>
        <v>2016</v>
      </c>
      <c r="C1095">
        <f t="shared" si="138"/>
        <v>12</v>
      </c>
      <c r="D1095" s="57" t="s">
        <v>346</v>
      </c>
      <c r="E1095" s="57">
        <v>2039</v>
      </c>
      <c r="F1095" s="57">
        <v>1087</v>
      </c>
      <c r="G1095" s="57">
        <v>136</v>
      </c>
      <c r="H1095" s="57">
        <v>2438</v>
      </c>
      <c r="I1095" s="57">
        <v>2406</v>
      </c>
      <c r="J1095" s="57">
        <v>1949</v>
      </c>
      <c r="K1095" s="57">
        <v>318</v>
      </c>
      <c r="L1095" s="57" t="s">
        <v>346</v>
      </c>
      <c r="M1095" s="57">
        <v>1136</v>
      </c>
      <c r="N1095" s="57">
        <v>1511</v>
      </c>
      <c r="O1095" s="57">
        <v>1050</v>
      </c>
      <c r="P1095" s="57" t="s">
        <v>346</v>
      </c>
      <c r="Q1095" s="57" t="s">
        <v>346</v>
      </c>
      <c r="R1095" s="57">
        <v>1949</v>
      </c>
      <c r="Y1095" s="68">
        <f t="shared" si="139"/>
        <v>1960.75</v>
      </c>
      <c r="Z1095" s="72">
        <f t="shared" si="136"/>
        <v>1.4827407128309533E-3</v>
      </c>
      <c r="AA1095" s="71">
        <f t="shared" si="140"/>
        <v>1.4003625019384767E-3</v>
      </c>
      <c r="AB1095" s="72">
        <f t="shared" si="141"/>
        <v>3.415568862275449E-2</v>
      </c>
      <c r="AC1095" s="68">
        <f t="shared" si="142"/>
        <v>57406.25</v>
      </c>
      <c r="AD1095" s="72">
        <f t="shared" si="143"/>
        <v>4.3411237560092776E-2</v>
      </c>
    </row>
    <row r="1096" spans="1:30" x14ac:dyDescent="0.25">
      <c r="A1096" s="60">
        <v>42732</v>
      </c>
      <c r="B1096">
        <f t="shared" si="137"/>
        <v>2016</v>
      </c>
      <c r="C1096">
        <f t="shared" si="138"/>
        <v>12</v>
      </c>
      <c r="D1096" s="57" t="s">
        <v>346</v>
      </c>
      <c r="E1096" s="57">
        <v>1893</v>
      </c>
      <c r="F1096" s="57">
        <v>1035</v>
      </c>
      <c r="G1096" s="57">
        <v>124</v>
      </c>
      <c r="H1096" s="57">
        <v>2182</v>
      </c>
      <c r="I1096" s="57">
        <v>2281</v>
      </c>
      <c r="J1096" s="57">
        <v>1745</v>
      </c>
      <c r="K1096" s="57">
        <v>308</v>
      </c>
      <c r="L1096" s="57" t="s">
        <v>346</v>
      </c>
      <c r="M1096" s="57">
        <v>983</v>
      </c>
      <c r="N1096" s="57">
        <v>1536</v>
      </c>
      <c r="O1096" s="57">
        <v>1016</v>
      </c>
      <c r="P1096" s="57" t="s">
        <v>346</v>
      </c>
      <c r="Q1096" s="57" t="s">
        <v>346</v>
      </c>
      <c r="R1096" s="57">
        <v>1745</v>
      </c>
      <c r="Y1096" s="68">
        <f t="shared" si="139"/>
        <v>1806</v>
      </c>
      <c r="Z1096" s="72">
        <f t="shared" si="136"/>
        <v>1.3657170610086456E-3</v>
      </c>
      <c r="AA1096" s="71">
        <f t="shared" si="140"/>
        <v>1.4003625019384767E-3</v>
      </c>
      <c r="AB1096" s="72">
        <f t="shared" si="141"/>
        <v>3.1459989112683724E-2</v>
      </c>
      <c r="AC1096" s="68">
        <f t="shared" si="142"/>
        <v>57406.25</v>
      </c>
      <c r="AD1096" s="72">
        <f t="shared" si="143"/>
        <v>4.3411237560092776E-2</v>
      </c>
    </row>
    <row r="1097" spans="1:30" x14ac:dyDescent="0.25">
      <c r="A1097" s="60">
        <v>42733</v>
      </c>
      <c r="B1097">
        <f t="shared" si="137"/>
        <v>2016</v>
      </c>
      <c r="C1097">
        <f t="shared" si="138"/>
        <v>12</v>
      </c>
      <c r="D1097" s="57" t="s">
        <v>346</v>
      </c>
      <c r="E1097" s="57">
        <v>1462</v>
      </c>
      <c r="F1097" s="57">
        <v>700</v>
      </c>
      <c r="G1097" s="57">
        <v>75</v>
      </c>
      <c r="H1097" s="57">
        <v>1179</v>
      </c>
      <c r="I1097" s="57">
        <v>1362</v>
      </c>
      <c r="J1097" s="57">
        <v>791</v>
      </c>
      <c r="K1097" s="57">
        <v>232</v>
      </c>
      <c r="L1097" s="57" t="s">
        <v>346</v>
      </c>
      <c r="M1097" s="57">
        <v>595</v>
      </c>
      <c r="N1097" s="57">
        <v>1155</v>
      </c>
      <c r="O1097" s="57">
        <v>349</v>
      </c>
      <c r="P1097" s="57" t="s">
        <v>346</v>
      </c>
      <c r="Q1097" s="57" t="s">
        <v>346</v>
      </c>
      <c r="R1097" s="57">
        <v>791</v>
      </c>
      <c r="Y1097" s="68">
        <f t="shared" si="139"/>
        <v>920.25</v>
      </c>
      <c r="Z1097" s="72">
        <f t="shared" si="136"/>
        <v>6.9590317020664792E-4</v>
      </c>
      <c r="AA1097" s="71">
        <f t="shared" si="140"/>
        <v>1.4003625019384767E-3</v>
      </c>
      <c r="AB1097" s="72">
        <f t="shared" si="141"/>
        <v>1.6030484485574308E-2</v>
      </c>
      <c r="AC1097" s="68">
        <f t="shared" si="142"/>
        <v>57406.249999999993</v>
      </c>
      <c r="AD1097" s="72">
        <f t="shared" si="143"/>
        <v>4.3411237560092776E-2</v>
      </c>
    </row>
    <row r="1098" spans="1:30" x14ac:dyDescent="0.25">
      <c r="A1098" s="60">
        <v>42734</v>
      </c>
      <c r="B1098">
        <f t="shared" si="137"/>
        <v>2016</v>
      </c>
      <c r="C1098">
        <f t="shared" si="138"/>
        <v>12</v>
      </c>
      <c r="D1098" s="57" t="s">
        <v>346</v>
      </c>
      <c r="E1098" s="57">
        <v>1751</v>
      </c>
      <c r="F1098" s="57">
        <v>949</v>
      </c>
      <c r="G1098" s="57">
        <v>115</v>
      </c>
      <c r="H1098" s="57">
        <v>1963</v>
      </c>
      <c r="I1098" s="57">
        <v>2006</v>
      </c>
      <c r="J1098" s="57">
        <v>1535</v>
      </c>
      <c r="K1098" s="57">
        <v>322</v>
      </c>
      <c r="L1098" s="57" t="s">
        <v>346</v>
      </c>
      <c r="M1098" s="57">
        <v>910</v>
      </c>
      <c r="N1098" s="57">
        <v>1467</v>
      </c>
      <c r="O1098" s="57">
        <v>824</v>
      </c>
      <c r="P1098" s="57" t="s">
        <v>346</v>
      </c>
      <c r="Q1098" s="57" t="s">
        <v>346</v>
      </c>
      <c r="R1098" s="57">
        <v>1535</v>
      </c>
      <c r="Y1098" s="68">
        <f t="shared" si="139"/>
        <v>1582</v>
      </c>
      <c r="Z1098" s="72">
        <f t="shared" si="136"/>
        <v>1.1963257976277282E-3</v>
      </c>
      <c r="AA1098" s="71">
        <f t="shared" si="140"/>
        <v>1.4003625019384767E-3</v>
      </c>
      <c r="AB1098" s="72">
        <f t="shared" si="141"/>
        <v>2.7557974959172563E-2</v>
      </c>
      <c r="AC1098" s="68">
        <f t="shared" si="142"/>
        <v>57406.25</v>
      </c>
      <c r="AD1098" s="72">
        <f t="shared" si="143"/>
        <v>4.3411237560092776E-2</v>
      </c>
    </row>
    <row r="1099" spans="1:30" x14ac:dyDescent="0.25">
      <c r="A1099" s="60">
        <v>42735</v>
      </c>
      <c r="B1099">
        <f t="shared" si="137"/>
        <v>2016</v>
      </c>
      <c r="C1099">
        <f t="shared" si="138"/>
        <v>12</v>
      </c>
      <c r="D1099" s="57" t="s">
        <v>346</v>
      </c>
      <c r="E1099" s="57">
        <v>1386</v>
      </c>
      <c r="F1099" s="57">
        <v>1028</v>
      </c>
      <c r="G1099" s="57">
        <v>90</v>
      </c>
      <c r="H1099" s="57">
        <v>1499</v>
      </c>
      <c r="I1099" s="57">
        <v>1365</v>
      </c>
      <c r="J1099" s="57">
        <v>1072</v>
      </c>
      <c r="K1099" s="57">
        <v>150</v>
      </c>
      <c r="L1099" s="57" t="s">
        <v>346</v>
      </c>
      <c r="M1099" s="57">
        <v>796</v>
      </c>
      <c r="N1099" s="57">
        <v>949</v>
      </c>
      <c r="O1099" s="57">
        <v>457</v>
      </c>
      <c r="P1099" s="57" t="s">
        <v>346</v>
      </c>
      <c r="Q1099" s="57" t="s">
        <v>346</v>
      </c>
      <c r="R1099" s="57">
        <v>1072</v>
      </c>
      <c r="Y1099" s="68">
        <f t="shared" si="139"/>
        <v>1098.25</v>
      </c>
      <c r="Z1099" s="72">
        <f t="shared" si="136"/>
        <v>8.3050872771469827E-4</v>
      </c>
      <c r="AA1099" s="71">
        <f t="shared" si="140"/>
        <v>1.4003625019384767E-3</v>
      </c>
      <c r="AB1099" s="72">
        <f t="shared" si="141"/>
        <v>1.9131192161132279E-2</v>
      </c>
      <c r="AC1099" s="68">
        <f t="shared" si="142"/>
        <v>57406.250000000007</v>
      </c>
      <c r="AD1099" s="72">
        <f t="shared" si="143"/>
        <v>4.3411237560092783E-2</v>
      </c>
    </row>
    <row r="1100" spans="1:30" x14ac:dyDescent="0.25">
      <c r="A1100" s="60">
        <v>42736</v>
      </c>
      <c r="B1100">
        <f t="shared" si="137"/>
        <v>2017</v>
      </c>
      <c r="C1100">
        <f t="shared" si="138"/>
        <v>1</v>
      </c>
      <c r="D1100" s="57" t="s">
        <v>346</v>
      </c>
      <c r="E1100" s="57">
        <v>1505</v>
      </c>
      <c r="F1100" s="57">
        <v>976</v>
      </c>
      <c r="G1100" s="57">
        <v>103</v>
      </c>
      <c r="H1100" s="57">
        <v>1502</v>
      </c>
      <c r="I1100" s="57">
        <v>1262</v>
      </c>
      <c r="J1100" s="57">
        <v>1312</v>
      </c>
      <c r="K1100" s="57">
        <v>236</v>
      </c>
      <c r="L1100" s="57" t="s">
        <v>346</v>
      </c>
      <c r="M1100" s="57">
        <v>1078</v>
      </c>
      <c r="N1100" s="57">
        <v>1147</v>
      </c>
      <c r="O1100" s="57">
        <v>679</v>
      </c>
      <c r="P1100" s="57" t="s">
        <v>346</v>
      </c>
      <c r="Q1100" s="57" t="s">
        <v>346</v>
      </c>
      <c r="R1100" s="57">
        <v>1312</v>
      </c>
      <c r="Y1100" s="68">
        <f t="shared" si="139"/>
        <v>1188.75</v>
      </c>
      <c r="Z1100" s="72">
        <f t="shared" si="136"/>
        <v>9.1366192625681839E-4</v>
      </c>
      <c r="AA1100" s="71">
        <f t="shared" si="140"/>
        <v>1.2617714279863084E-3</v>
      </c>
      <c r="AB1100" s="72">
        <f t="shared" si="141"/>
        <v>2.3358402884553979E-2</v>
      </c>
      <c r="AC1100" s="68">
        <f t="shared" si="142"/>
        <v>50891.75</v>
      </c>
      <c r="AD1100" s="72">
        <f t="shared" si="143"/>
        <v>3.9114914267575553E-2</v>
      </c>
    </row>
    <row r="1101" spans="1:30" x14ac:dyDescent="0.25">
      <c r="A1101" s="60">
        <v>42737</v>
      </c>
      <c r="B1101">
        <f t="shared" si="137"/>
        <v>2017</v>
      </c>
      <c r="C1101">
        <f t="shared" si="138"/>
        <v>1</v>
      </c>
      <c r="D1101" s="57" t="s">
        <v>346</v>
      </c>
      <c r="E1101" s="57">
        <v>1287</v>
      </c>
      <c r="F1101" s="57">
        <v>662</v>
      </c>
      <c r="G1101" s="57">
        <v>31</v>
      </c>
      <c r="H1101" s="57">
        <v>950</v>
      </c>
      <c r="I1101" s="57">
        <v>870</v>
      </c>
      <c r="J1101" s="57">
        <v>598</v>
      </c>
      <c r="K1101" s="57">
        <v>138</v>
      </c>
      <c r="L1101" s="57" t="s">
        <v>346</v>
      </c>
      <c r="M1101" s="57">
        <v>507</v>
      </c>
      <c r="N1101" s="57">
        <v>1236</v>
      </c>
      <c r="O1101" s="57">
        <v>227</v>
      </c>
      <c r="P1101" s="57" t="s">
        <v>346</v>
      </c>
      <c r="Q1101" s="57" t="s">
        <v>346</v>
      </c>
      <c r="R1101" s="57">
        <v>598</v>
      </c>
      <c r="Y1101" s="68">
        <f t="shared" si="139"/>
        <v>661.25</v>
      </c>
      <c r="Z1101" s="72">
        <f t="shared" si="136"/>
        <v>5.0823045109343521E-4</v>
      </c>
      <c r="AA1101" s="71">
        <f t="shared" si="140"/>
        <v>1.2617714279863084E-3</v>
      </c>
      <c r="AB1101" s="72">
        <f t="shared" si="141"/>
        <v>1.2993265116644642E-2</v>
      </c>
      <c r="AC1101" s="68">
        <f t="shared" si="142"/>
        <v>50891.75</v>
      </c>
      <c r="AD1101" s="72">
        <f t="shared" si="143"/>
        <v>3.9114914267575553E-2</v>
      </c>
    </row>
    <row r="1102" spans="1:30" x14ac:dyDescent="0.25">
      <c r="A1102" s="60">
        <v>42738</v>
      </c>
      <c r="B1102">
        <f t="shared" si="137"/>
        <v>2017</v>
      </c>
      <c r="C1102">
        <f t="shared" si="138"/>
        <v>1</v>
      </c>
      <c r="D1102" s="57" t="s">
        <v>346</v>
      </c>
      <c r="E1102" s="57">
        <v>1353</v>
      </c>
      <c r="F1102" s="57">
        <v>761</v>
      </c>
      <c r="G1102" s="57">
        <v>45</v>
      </c>
      <c r="H1102" s="57">
        <v>1325</v>
      </c>
      <c r="I1102" s="57">
        <v>1263</v>
      </c>
      <c r="J1102" s="57">
        <v>1041</v>
      </c>
      <c r="K1102" s="57">
        <v>182</v>
      </c>
      <c r="L1102" s="57" t="s">
        <v>346</v>
      </c>
      <c r="M1102" s="57">
        <v>642</v>
      </c>
      <c r="N1102" s="57">
        <v>1579</v>
      </c>
      <c r="O1102" s="57">
        <v>465</v>
      </c>
      <c r="P1102" s="57" t="s">
        <v>346</v>
      </c>
      <c r="Q1102" s="57" t="s">
        <v>346</v>
      </c>
      <c r="R1102" s="57">
        <v>1041</v>
      </c>
      <c r="Y1102" s="68">
        <f t="shared" si="139"/>
        <v>1023.5</v>
      </c>
      <c r="Z1102" s="72">
        <f t="shared" si="136"/>
        <v>7.8665235038809971E-4</v>
      </c>
      <c r="AA1102" s="71">
        <f t="shared" si="140"/>
        <v>1.2617714279863084E-3</v>
      </c>
      <c r="AB1102" s="72">
        <f t="shared" si="141"/>
        <v>2.0111314702284753E-2</v>
      </c>
      <c r="AC1102" s="68">
        <f t="shared" si="142"/>
        <v>50891.75</v>
      </c>
      <c r="AD1102" s="72">
        <f t="shared" si="143"/>
        <v>3.9114914267575553E-2</v>
      </c>
    </row>
    <row r="1103" spans="1:30" x14ac:dyDescent="0.25">
      <c r="A1103" s="60">
        <v>42739</v>
      </c>
      <c r="B1103">
        <f t="shared" si="137"/>
        <v>2017</v>
      </c>
      <c r="C1103">
        <f t="shared" si="138"/>
        <v>1</v>
      </c>
      <c r="D1103" s="57" t="s">
        <v>346</v>
      </c>
      <c r="E1103" s="57">
        <v>2439</v>
      </c>
      <c r="F1103" s="57">
        <v>1425</v>
      </c>
      <c r="G1103" s="57">
        <v>116</v>
      </c>
      <c r="H1103" s="57">
        <v>3504</v>
      </c>
      <c r="I1103" s="57">
        <v>2727</v>
      </c>
      <c r="J1103" s="57">
        <v>3173</v>
      </c>
      <c r="K1103" s="57">
        <v>360</v>
      </c>
      <c r="L1103" s="57" t="s">
        <v>346</v>
      </c>
      <c r="M1103" s="57">
        <v>1541</v>
      </c>
      <c r="N1103" s="57">
        <v>1901</v>
      </c>
      <c r="O1103" s="57">
        <v>1554</v>
      </c>
      <c r="P1103" s="57" t="s">
        <v>346</v>
      </c>
      <c r="Q1103" s="57" t="s">
        <v>346</v>
      </c>
      <c r="R1103" s="57">
        <v>3173</v>
      </c>
      <c r="Y1103" s="68">
        <f t="shared" si="139"/>
        <v>2739.5</v>
      </c>
      <c r="Z1103" s="72">
        <f t="shared" si="136"/>
        <v>2.1055536041897404E-3</v>
      </c>
      <c r="AA1103" s="71">
        <f t="shared" si="140"/>
        <v>1.2617714279863084E-3</v>
      </c>
      <c r="AB1103" s="72">
        <f t="shared" si="141"/>
        <v>5.3829942967180341E-2</v>
      </c>
      <c r="AC1103" s="68">
        <f t="shared" si="142"/>
        <v>50891.75</v>
      </c>
      <c r="AD1103" s="72">
        <f t="shared" si="143"/>
        <v>3.9114914267575553E-2</v>
      </c>
    </row>
    <row r="1104" spans="1:30" x14ac:dyDescent="0.25">
      <c r="A1104" s="60">
        <v>42740</v>
      </c>
      <c r="B1104">
        <f t="shared" si="137"/>
        <v>2017</v>
      </c>
      <c r="C1104">
        <f t="shared" si="138"/>
        <v>1</v>
      </c>
      <c r="D1104" s="57" t="s">
        <v>346</v>
      </c>
      <c r="E1104" s="57">
        <v>2202</v>
      </c>
      <c r="F1104" s="57">
        <v>1129</v>
      </c>
      <c r="G1104" s="57">
        <v>80</v>
      </c>
      <c r="H1104" s="57">
        <v>2660</v>
      </c>
      <c r="I1104" s="57">
        <v>2180</v>
      </c>
      <c r="J1104" s="57">
        <v>2115</v>
      </c>
      <c r="K1104" s="57">
        <v>343</v>
      </c>
      <c r="L1104" s="57" t="s">
        <v>346</v>
      </c>
      <c r="M1104" s="57">
        <v>1147</v>
      </c>
      <c r="N1104" s="57">
        <v>2240</v>
      </c>
      <c r="O1104" s="57">
        <v>983</v>
      </c>
      <c r="P1104" s="57" t="s">
        <v>346</v>
      </c>
      <c r="Q1104" s="57" t="s">
        <v>346</v>
      </c>
      <c r="R1104" s="57">
        <v>2115</v>
      </c>
      <c r="Y1104" s="68">
        <f t="shared" si="139"/>
        <v>1984.5</v>
      </c>
      <c r="Z1104" s="72">
        <f t="shared" si="136"/>
        <v>1.5252677961359882E-3</v>
      </c>
      <c r="AA1104" s="71">
        <f t="shared" si="140"/>
        <v>1.2617714279863084E-3</v>
      </c>
      <c r="AB1104" s="72">
        <f t="shared" si="141"/>
        <v>3.8994532512637119E-2</v>
      </c>
      <c r="AC1104" s="68">
        <f t="shared" si="142"/>
        <v>50891.75</v>
      </c>
      <c r="AD1104" s="72">
        <f t="shared" si="143"/>
        <v>3.9114914267575553E-2</v>
      </c>
    </row>
    <row r="1105" spans="1:30" x14ac:dyDescent="0.25">
      <c r="A1105" s="60">
        <v>42741</v>
      </c>
      <c r="B1105">
        <f t="shared" si="137"/>
        <v>2017</v>
      </c>
      <c r="C1105">
        <f t="shared" si="138"/>
        <v>1</v>
      </c>
      <c r="D1105" s="57" t="s">
        <v>346</v>
      </c>
      <c r="E1105" s="57">
        <v>1872</v>
      </c>
      <c r="F1105" s="57">
        <v>919</v>
      </c>
      <c r="G1105" s="57">
        <v>74</v>
      </c>
      <c r="H1105" s="57">
        <v>1863</v>
      </c>
      <c r="I1105" s="57">
        <v>1516</v>
      </c>
      <c r="J1105" s="57">
        <v>1348</v>
      </c>
      <c r="K1105" s="57">
        <v>235</v>
      </c>
      <c r="L1105" s="57" t="s">
        <v>346</v>
      </c>
      <c r="M1105" s="57">
        <v>824</v>
      </c>
      <c r="N1105" s="57">
        <v>1672</v>
      </c>
      <c r="O1105" s="57">
        <v>548</v>
      </c>
      <c r="P1105" s="57" t="s">
        <v>346</v>
      </c>
      <c r="Q1105" s="57" t="s">
        <v>346</v>
      </c>
      <c r="R1105" s="57">
        <v>1348</v>
      </c>
      <c r="Y1105" s="68">
        <f t="shared" si="139"/>
        <v>1318.75</v>
      </c>
      <c r="Z1105" s="72">
        <f t="shared" si="136"/>
        <v>1.0135786879084578E-3</v>
      </c>
      <c r="AA1105" s="71">
        <f t="shared" si="140"/>
        <v>1.2617714279863084E-3</v>
      </c>
      <c r="AB1105" s="72">
        <f t="shared" si="141"/>
        <v>2.5912844419773342E-2</v>
      </c>
      <c r="AC1105" s="68">
        <f t="shared" si="142"/>
        <v>50891.75</v>
      </c>
      <c r="AD1105" s="72">
        <f t="shared" si="143"/>
        <v>3.9114914267575553E-2</v>
      </c>
    </row>
    <row r="1106" spans="1:30" x14ac:dyDescent="0.25">
      <c r="A1106" s="60">
        <v>42742</v>
      </c>
      <c r="B1106">
        <f t="shared" si="137"/>
        <v>2017</v>
      </c>
      <c r="C1106">
        <f t="shared" si="138"/>
        <v>1</v>
      </c>
      <c r="D1106" s="57" t="s">
        <v>346</v>
      </c>
      <c r="E1106" s="57">
        <v>511</v>
      </c>
      <c r="F1106" s="57">
        <v>363</v>
      </c>
      <c r="G1106" s="57">
        <v>31</v>
      </c>
      <c r="H1106" s="57">
        <v>546</v>
      </c>
      <c r="I1106" s="57">
        <v>507</v>
      </c>
      <c r="J1106" s="57">
        <v>349</v>
      </c>
      <c r="K1106" s="57">
        <v>78</v>
      </c>
      <c r="L1106" s="57" t="s">
        <v>346</v>
      </c>
      <c r="M1106" s="57">
        <v>215</v>
      </c>
      <c r="N1106" s="57">
        <v>414</v>
      </c>
      <c r="O1106" s="57">
        <v>96</v>
      </c>
      <c r="P1106" s="57" t="s">
        <v>346</v>
      </c>
      <c r="Q1106" s="57" t="s">
        <v>346</v>
      </c>
      <c r="R1106" s="57">
        <v>349</v>
      </c>
      <c r="Y1106" s="68">
        <f t="shared" si="139"/>
        <v>374.5</v>
      </c>
      <c r="Z1106" s="72">
        <f t="shared" si="136"/>
        <v>2.8783713260414591E-4</v>
      </c>
      <c r="AA1106" s="71">
        <f t="shared" si="140"/>
        <v>1.2617714279863084E-3</v>
      </c>
      <c r="AB1106" s="72">
        <f t="shared" si="141"/>
        <v>7.3587565764588565E-3</v>
      </c>
      <c r="AC1106" s="68">
        <f t="shared" si="142"/>
        <v>50891.75</v>
      </c>
      <c r="AD1106" s="72">
        <f t="shared" si="143"/>
        <v>3.9114914267575553E-2</v>
      </c>
    </row>
    <row r="1107" spans="1:30" x14ac:dyDescent="0.25">
      <c r="A1107" s="60">
        <v>42743</v>
      </c>
      <c r="B1107">
        <f t="shared" si="137"/>
        <v>2017</v>
      </c>
      <c r="C1107">
        <f t="shared" si="138"/>
        <v>1</v>
      </c>
      <c r="D1107" s="57" t="s">
        <v>346</v>
      </c>
      <c r="E1107" s="57">
        <v>850</v>
      </c>
      <c r="F1107" s="57">
        <v>464</v>
      </c>
      <c r="G1107" s="57">
        <v>29</v>
      </c>
      <c r="H1107" s="57">
        <v>576</v>
      </c>
      <c r="I1107" s="57">
        <v>472</v>
      </c>
      <c r="J1107" s="57">
        <v>350</v>
      </c>
      <c r="K1107" s="57">
        <v>93</v>
      </c>
      <c r="L1107" s="57" t="s">
        <v>346</v>
      </c>
      <c r="M1107" s="57">
        <v>185</v>
      </c>
      <c r="N1107" s="57">
        <v>638</v>
      </c>
      <c r="O1107" s="57">
        <v>84</v>
      </c>
      <c r="P1107" s="57" t="s">
        <v>346</v>
      </c>
      <c r="Q1107" s="57" t="s">
        <v>346</v>
      </c>
      <c r="R1107" s="57">
        <v>350</v>
      </c>
      <c r="Y1107" s="68">
        <f t="shared" si="139"/>
        <v>370.5</v>
      </c>
      <c r="Z1107" s="72">
        <f t="shared" si="136"/>
        <v>2.8476277070717243E-4</v>
      </c>
      <c r="AA1107" s="71">
        <f t="shared" si="140"/>
        <v>1.2617714279863084E-3</v>
      </c>
      <c r="AB1107" s="72">
        <f t="shared" si="141"/>
        <v>7.2801583753751833E-3</v>
      </c>
      <c r="AC1107" s="68">
        <f t="shared" si="142"/>
        <v>50891.75</v>
      </c>
      <c r="AD1107" s="72">
        <f t="shared" si="143"/>
        <v>3.9114914267575553E-2</v>
      </c>
    </row>
    <row r="1108" spans="1:30" x14ac:dyDescent="0.25">
      <c r="A1108" s="60">
        <v>42744</v>
      </c>
      <c r="B1108">
        <f t="shared" si="137"/>
        <v>2017</v>
      </c>
      <c r="C1108">
        <f t="shared" si="138"/>
        <v>1</v>
      </c>
      <c r="D1108" s="57" t="s">
        <v>346</v>
      </c>
      <c r="E1108" s="57">
        <v>1402</v>
      </c>
      <c r="F1108" s="57">
        <v>598</v>
      </c>
      <c r="G1108" s="57">
        <v>46</v>
      </c>
      <c r="H1108" s="57">
        <v>1141</v>
      </c>
      <c r="I1108" s="57">
        <v>978</v>
      </c>
      <c r="J1108" s="57">
        <v>797</v>
      </c>
      <c r="K1108" s="57">
        <v>166</v>
      </c>
      <c r="L1108" s="57" t="s">
        <v>346</v>
      </c>
      <c r="M1108" s="57">
        <v>477</v>
      </c>
      <c r="N1108" s="57">
        <v>858</v>
      </c>
      <c r="O1108" s="57">
        <v>333</v>
      </c>
      <c r="P1108" s="57" t="s">
        <v>346</v>
      </c>
      <c r="Q1108" s="57" t="s">
        <v>346</v>
      </c>
      <c r="R1108" s="57">
        <v>797</v>
      </c>
      <c r="Y1108" s="68">
        <f t="shared" si="139"/>
        <v>812.25</v>
      </c>
      <c r="Z1108" s="72">
        <f t="shared" si="136"/>
        <v>6.2428761270418563E-4</v>
      </c>
      <c r="AA1108" s="71">
        <f t="shared" si="140"/>
        <v>1.2617714279863084E-3</v>
      </c>
      <c r="AB1108" s="72">
        <f t="shared" si="141"/>
        <v>1.5960347207553287E-2</v>
      </c>
      <c r="AC1108" s="68">
        <f t="shared" si="142"/>
        <v>50891.75</v>
      </c>
      <c r="AD1108" s="72">
        <f t="shared" si="143"/>
        <v>3.9114914267575553E-2</v>
      </c>
    </row>
    <row r="1109" spans="1:30" x14ac:dyDescent="0.25">
      <c r="A1109" s="60">
        <v>42745</v>
      </c>
      <c r="B1109">
        <f t="shared" si="137"/>
        <v>2017</v>
      </c>
      <c r="C1109">
        <f t="shared" si="138"/>
        <v>1</v>
      </c>
      <c r="D1109" s="57" t="s">
        <v>346</v>
      </c>
      <c r="E1109" s="57">
        <v>1689</v>
      </c>
      <c r="F1109" s="57">
        <v>766</v>
      </c>
      <c r="G1109" s="57">
        <v>63</v>
      </c>
      <c r="H1109" s="57">
        <v>1751</v>
      </c>
      <c r="I1109" s="57">
        <v>1460</v>
      </c>
      <c r="J1109" s="57">
        <v>1344</v>
      </c>
      <c r="K1109" s="57">
        <v>250</v>
      </c>
      <c r="L1109" s="57" t="s">
        <v>346</v>
      </c>
      <c r="M1109" s="57">
        <v>800</v>
      </c>
      <c r="N1109" s="57">
        <v>1192</v>
      </c>
      <c r="O1109" s="57">
        <v>568</v>
      </c>
      <c r="P1109" s="57" t="s">
        <v>346</v>
      </c>
      <c r="Q1109" s="57" t="s">
        <v>346</v>
      </c>
      <c r="R1109" s="57">
        <v>1344</v>
      </c>
      <c r="Y1109" s="68">
        <f t="shared" si="139"/>
        <v>1280.75</v>
      </c>
      <c r="Z1109" s="72">
        <f t="shared" si="136"/>
        <v>9.843722498872093E-4</v>
      </c>
      <c r="AA1109" s="71">
        <f t="shared" si="140"/>
        <v>1.2617714279863084E-3</v>
      </c>
      <c r="AB1109" s="72">
        <f t="shared" si="141"/>
        <v>2.5166161509478452E-2</v>
      </c>
      <c r="AC1109" s="68">
        <f t="shared" si="142"/>
        <v>50891.75</v>
      </c>
      <c r="AD1109" s="72">
        <f t="shared" si="143"/>
        <v>3.9114914267575553E-2</v>
      </c>
    </row>
    <row r="1110" spans="1:30" x14ac:dyDescent="0.25">
      <c r="A1110" s="60">
        <v>42746</v>
      </c>
      <c r="B1110">
        <f t="shared" si="137"/>
        <v>2017</v>
      </c>
      <c r="C1110">
        <f t="shared" si="138"/>
        <v>1</v>
      </c>
      <c r="D1110" s="57" t="s">
        <v>346</v>
      </c>
      <c r="E1110" s="57">
        <v>2256</v>
      </c>
      <c r="F1110" s="57">
        <v>1201</v>
      </c>
      <c r="G1110" s="57">
        <v>91</v>
      </c>
      <c r="H1110" s="57">
        <v>3036</v>
      </c>
      <c r="I1110" s="57">
        <v>2237</v>
      </c>
      <c r="J1110" s="57">
        <v>2467</v>
      </c>
      <c r="K1110" s="57">
        <v>300</v>
      </c>
      <c r="L1110" s="57" t="s">
        <v>346</v>
      </c>
      <c r="M1110" s="57">
        <v>1261</v>
      </c>
      <c r="N1110" s="57">
        <v>2391</v>
      </c>
      <c r="O1110" s="57">
        <v>1171</v>
      </c>
      <c r="P1110" s="57" t="s">
        <v>346</v>
      </c>
      <c r="Q1110" s="57" t="s">
        <v>346</v>
      </c>
      <c r="R1110" s="57">
        <v>2467</v>
      </c>
      <c r="Y1110" s="68">
        <f t="shared" si="139"/>
        <v>2227.75</v>
      </c>
      <c r="Z1110" s="72">
        <f t="shared" si="136"/>
        <v>1.7122274289956905E-3</v>
      </c>
      <c r="AA1110" s="71">
        <f t="shared" si="140"/>
        <v>1.2617714279863084E-3</v>
      </c>
      <c r="AB1110" s="72">
        <f t="shared" si="141"/>
        <v>4.377428561603796E-2</v>
      </c>
      <c r="AC1110" s="68">
        <f t="shared" si="142"/>
        <v>50891.75</v>
      </c>
      <c r="AD1110" s="72">
        <f t="shared" si="143"/>
        <v>3.9114914267575553E-2</v>
      </c>
    </row>
    <row r="1111" spans="1:30" x14ac:dyDescent="0.25">
      <c r="A1111" s="60">
        <v>42747</v>
      </c>
      <c r="B1111">
        <f t="shared" si="137"/>
        <v>2017</v>
      </c>
      <c r="C1111">
        <f t="shared" si="138"/>
        <v>1</v>
      </c>
      <c r="D1111" s="57" t="s">
        <v>346</v>
      </c>
      <c r="E1111" s="57">
        <v>2826</v>
      </c>
      <c r="F1111" s="57">
        <v>1493</v>
      </c>
      <c r="G1111" s="57">
        <v>121</v>
      </c>
      <c r="H1111" s="57">
        <v>4130</v>
      </c>
      <c r="I1111" s="57">
        <v>2898</v>
      </c>
      <c r="J1111" s="57">
        <v>3329</v>
      </c>
      <c r="K1111" s="57">
        <v>339</v>
      </c>
      <c r="L1111" s="57" t="s">
        <v>346</v>
      </c>
      <c r="M1111" s="57">
        <v>1893</v>
      </c>
      <c r="N1111" s="57">
        <v>2163</v>
      </c>
      <c r="O1111" s="57">
        <v>1560</v>
      </c>
      <c r="P1111" s="57" t="s">
        <v>346</v>
      </c>
      <c r="Q1111" s="57" t="s">
        <v>346</v>
      </c>
      <c r="R1111" s="57">
        <v>3329</v>
      </c>
      <c r="Y1111" s="68">
        <f t="shared" si="139"/>
        <v>2979.25</v>
      </c>
      <c r="Z1111" s="72">
        <f t="shared" si="136"/>
        <v>2.2898231703895908E-3</v>
      </c>
      <c r="AA1111" s="71">
        <f t="shared" si="140"/>
        <v>1.2617714279863084E-3</v>
      </c>
      <c r="AB1111" s="72">
        <f t="shared" si="141"/>
        <v>5.8540922644632974E-2</v>
      </c>
      <c r="AC1111" s="68">
        <f t="shared" si="142"/>
        <v>50891.75</v>
      </c>
      <c r="AD1111" s="72">
        <f t="shared" si="143"/>
        <v>3.9114914267575553E-2</v>
      </c>
    </row>
    <row r="1112" spans="1:30" x14ac:dyDescent="0.25">
      <c r="A1112" s="60">
        <v>42748</v>
      </c>
      <c r="B1112">
        <f t="shared" si="137"/>
        <v>2017</v>
      </c>
      <c r="C1112">
        <f t="shared" si="138"/>
        <v>1</v>
      </c>
      <c r="D1112" s="57" t="s">
        <v>346</v>
      </c>
      <c r="E1112" s="57">
        <v>2593</v>
      </c>
      <c r="F1112" s="57">
        <v>1408</v>
      </c>
      <c r="G1112" s="57">
        <v>101</v>
      </c>
      <c r="H1112" s="57">
        <v>3412</v>
      </c>
      <c r="I1112" s="57">
        <v>2662</v>
      </c>
      <c r="J1112" s="57">
        <v>2670</v>
      </c>
      <c r="K1112" s="57">
        <v>344</v>
      </c>
      <c r="L1112" s="57" t="s">
        <v>346</v>
      </c>
      <c r="M1112" s="57">
        <v>1477</v>
      </c>
      <c r="N1112" s="57">
        <v>1981</v>
      </c>
      <c r="O1112" s="57">
        <v>1298</v>
      </c>
      <c r="P1112" s="57" t="s">
        <v>346</v>
      </c>
      <c r="Q1112" s="57" t="s">
        <v>346</v>
      </c>
      <c r="R1112" s="57">
        <v>2670</v>
      </c>
      <c r="Y1112" s="68">
        <f t="shared" si="139"/>
        <v>2510.5</v>
      </c>
      <c r="Z1112" s="72">
        <f t="shared" si="136"/>
        <v>1.9295463855880063E-3</v>
      </c>
      <c r="AA1112" s="71">
        <f t="shared" si="140"/>
        <v>1.2617714279863084E-3</v>
      </c>
      <c r="AB1112" s="72">
        <f t="shared" si="141"/>
        <v>4.9330195955140078E-2</v>
      </c>
      <c r="AC1112" s="68">
        <f t="shared" si="142"/>
        <v>50891.75</v>
      </c>
      <c r="AD1112" s="72">
        <f t="shared" si="143"/>
        <v>3.9114914267575553E-2</v>
      </c>
    </row>
    <row r="1113" spans="1:30" x14ac:dyDescent="0.25">
      <c r="A1113" s="60">
        <v>42749</v>
      </c>
      <c r="B1113">
        <f t="shared" si="137"/>
        <v>2017</v>
      </c>
      <c r="C1113">
        <f t="shared" si="138"/>
        <v>1</v>
      </c>
      <c r="D1113" s="57" t="s">
        <v>346</v>
      </c>
      <c r="E1113" s="57">
        <v>1543</v>
      </c>
      <c r="F1113" s="57">
        <v>947</v>
      </c>
      <c r="G1113" s="57">
        <v>53</v>
      </c>
      <c r="H1113" s="57">
        <v>1306</v>
      </c>
      <c r="I1113" s="57">
        <v>1187</v>
      </c>
      <c r="J1113" s="57">
        <v>917</v>
      </c>
      <c r="K1113" s="57">
        <v>169</v>
      </c>
      <c r="L1113" s="57" t="s">
        <v>346</v>
      </c>
      <c r="M1113" s="57">
        <v>692</v>
      </c>
      <c r="N1113" s="57">
        <v>1035</v>
      </c>
      <c r="O1113" s="57">
        <v>290</v>
      </c>
      <c r="P1113" s="57" t="s">
        <v>346</v>
      </c>
      <c r="Q1113" s="57" t="s">
        <v>346</v>
      </c>
      <c r="R1113" s="57">
        <v>917</v>
      </c>
      <c r="Y1113" s="68">
        <f t="shared" si="139"/>
        <v>925</v>
      </c>
      <c r="Z1113" s="72">
        <f t="shared" si="136"/>
        <v>7.109461886751268E-4</v>
      </c>
      <c r="AA1113" s="71">
        <f t="shared" si="140"/>
        <v>1.2617714279863084E-3</v>
      </c>
      <c r="AB1113" s="72">
        <f t="shared" si="141"/>
        <v>1.8175834000599311E-2</v>
      </c>
      <c r="AC1113" s="68">
        <f t="shared" si="142"/>
        <v>50891.75</v>
      </c>
      <c r="AD1113" s="72">
        <f t="shared" si="143"/>
        <v>3.9114914267575553E-2</v>
      </c>
    </row>
    <row r="1114" spans="1:30" x14ac:dyDescent="0.25">
      <c r="A1114" s="60">
        <v>42750</v>
      </c>
      <c r="B1114">
        <f t="shared" si="137"/>
        <v>2017</v>
      </c>
      <c r="C1114">
        <f t="shared" si="138"/>
        <v>1</v>
      </c>
      <c r="D1114" s="57" t="s">
        <v>346</v>
      </c>
      <c r="E1114" s="57">
        <v>1591</v>
      </c>
      <c r="F1114" s="57">
        <v>940</v>
      </c>
      <c r="G1114" s="57">
        <v>86</v>
      </c>
      <c r="H1114" s="57">
        <v>1674</v>
      </c>
      <c r="I1114" s="57">
        <v>1222</v>
      </c>
      <c r="J1114" s="57">
        <v>1208</v>
      </c>
      <c r="K1114" s="57">
        <v>147</v>
      </c>
      <c r="L1114" s="57" t="s">
        <v>346</v>
      </c>
      <c r="M1114" s="57">
        <v>974</v>
      </c>
      <c r="N1114" s="57">
        <v>1205</v>
      </c>
      <c r="O1114" s="57">
        <v>425</v>
      </c>
      <c r="P1114" s="57" t="s">
        <v>346</v>
      </c>
      <c r="Q1114" s="57" t="s">
        <v>346</v>
      </c>
      <c r="R1114" s="57">
        <v>1208</v>
      </c>
      <c r="Y1114" s="68">
        <f t="shared" si="139"/>
        <v>1132.25</v>
      </c>
      <c r="Z1114" s="72">
        <f t="shared" si="136"/>
        <v>8.702365644620674E-4</v>
      </c>
      <c r="AA1114" s="71">
        <f t="shared" si="140"/>
        <v>1.2617714279863084E-3</v>
      </c>
      <c r="AB1114" s="72">
        <f t="shared" si="141"/>
        <v>2.2248203294247103E-2</v>
      </c>
      <c r="AC1114" s="68">
        <f t="shared" si="142"/>
        <v>50891.75</v>
      </c>
      <c r="AD1114" s="72">
        <f t="shared" si="143"/>
        <v>3.9114914267575553E-2</v>
      </c>
    </row>
    <row r="1115" spans="1:30" x14ac:dyDescent="0.25">
      <c r="A1115" s="60">
        <v>42751</v>
      </c>
      <c r="B1115">
        <f t="shared" si="137"/>
        <v>2017</v>
      </c>
      <c r="C1115">
        <f t="shared" si="138"/>
        <v>1</v>
      </c>
      <c r="D1115" s="57" t="s">
        <v>346</v>
      </c>
      <c r="E1115" s="57">
        <v>2132</v>
      </c>
      <c r="F1115" s="57">
        <v>1185</v>
      </c>
      <c r="G1115" s="57">
        <v>109</v>
      </c>
      <c r="H1115" s="57">
        <v>2455</v>
      </c>
      <c r="I1115" s="57">
        <v>2028</v>
      </c>
      <c r="J1115" s="57">
        <v>1900</v>
      </c>
      <c r="K1115" s="57">
        <v>314</v>
      </c>
      <c r="L1115" s="57" t="s">
        <v>346</v>
      </c>
      <c r="M1115" s="57">
        <v>1312</v>
      </c>
      <c r="N1115" s="57">
        <v>1599</v>
      </c>
      <c r="O1115" s="57">
        <v>670</v>
      </c>
      <c r="P1115" s="57" t="s">
        <v>346</v>
      </c>
      <c r="Q1115" s="57" t="s">
        <v>346</v>
      </c>
      <c r="R1115" s="57">
        <v>1900</v>
      </c>
      <c r="Y1115" s="68">
        <f t="shared" si="139"/>
        <v>1763.25</v>
      </c>
      <c r="Z1115" s="72">
        <f t="shared" si="136"/>
        <v>1.3552171537096404E-3</v>
      </c>
      <c r="AA1115" s="71">
        <f t="shared" si="140"/>
        <v>1.2617714279863084E-3</v>
      </c>
      <c r="AB1115" s="72">
        <f t="shared" si="141"/>
        <v>3.4647069515196471E-2</v>
      </c>
      <c r="AC1115" s="68">
        <f t="shared" si="142"/>
        <v>50891.75</v>
      </c>
      <c r="AD1115" s="72">
        <f t="shared" si="143"/>
        <v>3.9114914267575553E-2</v>
      </c>
    </row>
    <row r="1116" spans="1:30" x14ac:dyDescent="0.25">
      <c r="A1116" s="60">
        <v>42752</v>
      </c>
      <c r="B1116">
        <f t="shared" si="137"/>
        <v>2017</v>
      </c>
      <c r="C1116">
        <f t="shared" si="138"/>
        <v>1</v>
      </c>
      <c r="D1116" s="57" t="s">
        <v>346</v>
      </c>
      <c r="E1116" s="57">
        <v>1510</v>
      </c>
      <c r="F1116" s="57">
        <v>817</v>
      </c>
      <c r="G1116" s="57">
        <v>59</v>
      </c>
      <c r="H1116" s="57">
        <v>1685</v>
      </c>
      <c r="I1116" s="57">
        <v>1591</v>
      </c>
      <c r="J1116" s="57">
        <v>1345</v>
      </c>
      <c r="K1116" s="57">
        <v>222</v>
      </c>
      <c r="L1116" s="57" t="s">
        <v>346</v>
      </c>
      <c r="M1116" s="57">
        <v>809</v>
      </c>
      <c r="N1116" s="57">
        <v>1586</v>
      </c>
      <c r="O1116" s="57">
        <v>575</v>
      </c>
      <c r="P1116" s="57" t="s">
        <v>346</v>
      </c>
      <c r="Q1116" s="57" t="s">
        <v>346</v>
      </c>
      <c r="R1116" s="57">
        <v>1345</v>
      </c>
      <c r="Y1116" s="68">
        <f t="shared" si="139"/>
        <v>1299</v>
      </c>
      <c r="Z1116" s="72">
        <f t="shared" si="136"/>
        <v>9.9839902604215093E-4</v>
      </c>
      <c r="AA1116" s="71">
        <f t="shared" si="140"/>
        <v>1.2617714279863084E-3</v>
      </c>
      <c r="AB1116" s="72">
        <f t="shared" si="141"/>
        <v>2.552476580192271E-2</v>
      </c>
      <c r="AC1116" s="68">
        <f t="shared" si="142"/>
        <v>50891.75</v>
      </c>
      <c r="AD1116" s="72">
        <f t="shared" si="143"/>
        <v>3.9114914267575553E-2</v>
      </c>
    </row>
    <row r="1117" spans="1:30" x14ac:dyDescent="0.25">
      <c r="A1117" s="60">
        <v>42753</v>
      </c>
      <c r="B1117">
        <f t="shared" si="137"/>
        <v>2017</v>
      </c>
      <c r="C1117">
        <f t="shared" si="138"/>
        <v>1</v>
      </c>
      <c r="D1117" s="57" t="s">
        <v>346</v>
      </c>
      <c r="E1117" s="57">
        <v>2154</v>
      </c>
      <c r="F1117" s="57">
        <v>1198</v>
      </c>
      <c r="G1117" s="57">
        <v>109</v>
      </c>
      <c r="H1117" s="57">
        <v>2900</v>
      </c>
      <c r="I1117" s="57">
        <v>2306</v>
      </c>
      <c r="J1117" s="57">
        <v>2424</v>
      </c>
      <c r="K1117" s="57">
        <v>314</v>
      </c>
      <c r="L1117" s="57" t="s">
        <v>346</v>
      </c>
      <c r="M1117" s="57">
        <v>1279</v>
      </c>
      <c r="N1117" s="57">
        <v>1752</v>
      </c>
      <c r="O1117" s="57">
        <v>1059</v>
      </c>
      <c r="P1117" s="57" t="s">
        <v>346</v>
      </c>
      <c r="Q1117" s="57" t="s">
        <v>346</v>
      </c>
      <c r="R1117" s="57">
        <v>2424</v>
      </c>
      <c r="Y1117" s="68">
        <f t="shared" si="139"/>
        <v>2172.25</v>
      </c>
      <c r="Z1117" s="72">
        <f t="shared" si="136"/>
        <v>1.669570657675183E-3</v>
      </c>
      <c r="AA1117" s="71">
        <f t="shared" si="140"/>
        <v>1.2617714279863084E-3</v>
      </c>
      <c r="AB1117" s="72">
        <f t="shared" si="141"/>
        <v>4.2683735576002003E-2</v>
      </c>
      <c r="AC1117" s="68">
        <f t="shared" si="142"/>
        <v>50891.75</v>
      </c>
      <c r="AD1117" s="72">
        <f t="shared" si="143"/>
        <v>3.9114914267575553E-2</v>
      </c>
    </row>
    <row r="1118" spans="1:30" x14ac:dyDescent="0.25">
      <c r="A1118" s="60">
        <v>42754</v>
      </c>
      <c r="B1118">
        <f t="shared" si="137"/>
        <v>2017</v>
      </c>
      <c r="C1118">
        <f t="shared" si="138"/>
        <v>1</v>
      </c>
      <c r="D1118" s="57" t="s">
        <v>346</v>
      </c>
      <c r="E1118" s="57">
        <v>2781</v>
      </c>
      <c r="F1118" s="57">
        <v>1514</v>
      </c>
      <c r="G1118" s="57">
        <v>133</v>
      </c>
      <c r="H1118" s="57">
        <v>3940</v>
      </c>
      <c r="I1118" s="57">
        <v>3077</v>
      </c>
      <c r="J1118" s="57">
        <v>3356</v>
      </c>
      <c r="K1118" s="57">
        <v>372</v>
      </c>
      <c r="L1118" s="57" t="s">
        <v>346</v>
      </c>
      <c r="M1118" s="57">
        <v>1692</v>
      </c>
      <c r="N1118" s="57">
        <v>2025</v>
      </c>
      <c r="O1118" s="57">
        <v>1558</v>
      </c>
      <c r="P1118" s="57" t="s">
        <v>346</v>
      </c>
      <c r="Q1118" s="57" t="s">
        <v>346</v>
      </c>
      <c r="R1118" s="57">
        <v>3356</v>
      </c>
      <c r="Y1118" s="68">
        <f t="shared" si="139"/>
        <v>2982.75</v>
      </c>
      <c r="Z1118" s="72">
        <f t="shared" si="136"/>
        <v>2.2925132370494425E-3</v>
      </c>
      <c r="AA1118" s="71">
        <f t="shared" si="140"/>
        <v>1.2617714279863084E-3</v>
      </c>
      <c r="AB1118" s="72">
        <f t="shared" si="141"/>
        <v>5.8609696070581183E-2</v>
      </c>
      <c r="AC1118" s="68">
        <f t="shared" si="142"/>
        <v>50891.75</v>
      </c>
      <c r="AD1118" s="72">
        <f t="shared" si="143"/>
        <v>3.9114914267575553E-2</v>
      </c>
    </row>
    <row r="1119" spans="1:30" x14ac:dyDescent="0.25">
      <c r="A1119" s="60">
        <v>42755</v>
      </c>
      <c r="B1119">
        <f t="shared" si="137"/>
        <v>2017</v>
      </c>
      <c r="C1119">
        <f t="shared" si="138"/>
        <v>1</v>
      </c>
      <c r="D1119" s="57" t="s">
        <v>346</v>
      </c>
      <c r="E1119" s="57">
        <v>2099</v>
      </c>
      <c r="F1119" s="57">
        <v>1025</v>
      </c>
      <c r="G1119" s="57">
        <v>92</v>
      </c>
      <c r="H1119" s="57">
        <v>2402</v>
      </c>
      <c r="I1119" s="57">
        <v>2067</v>
      </c>
      <c r="J1119" s="57">
        <v>1827</v>
      </c>
      <c r="K1119" s="57">
        <v>306</v>
      </c>
      <c r="L1119" s="57" t="s">
        <v>346</v>
      </c>
      <c r="M1119" s="57">
        <v>1102</v>
      </c>
      <c r="N1119" s="57">
        <v>1515</v>
      </c>
      <c r="O1119" s="57">
        <v>781</v>
      </c>
      <c r="P1119" s="57" t="s">
        <v>346</v>
      </c>
      <c r="Q1119" s="57" t="s">
        <v>346</v>
      </c>
      <c r="R1119" s="57">
        <v>1827</v>
      </c>
      <c r="Y1119" s="68">
        <f t="shared" si="139"/>
        <v>1769.25</v>
      </c>
      <c r="Z1119" s="72">
        <f t="shared" si="136"/>
        <v>1.3598286965551007E-3</v>
      </c>
      <c r="AA1119" s="71">
        <f t="shared" si="140"/>
        <v>1.2617714279863084E-3</v>
      </c>
      <c r="AB1119" s="72">
        <f t="shared" si="141"/>
        <v>3.4764966816821979E-2</v>
      </c>
      <c r="AC1119" s="68">
        <f t="shared" si="142"/>
        <v>50891.75</v>
      </c>
      <c r="AD1119" s="72">
        <f t="shared" si="143"/>
        <v>3.9114914267575553E-2</v>
      </c>
    </row>
    <row r="1120" spans="1:30" x14ac:dyDescent="0.25">
      <c r="A1120" s="60">
        <v>42756</v>
      </c>
      <c r="B1120">
        <f t="shared" si="137"/>
        <v>2017</v>
      </c>
      <c r="C1120">
        <f t="shared" si="138"/>
        <v>1</v>
      </c>
      <c r="D1120" s="57" t="s">
        <v>346</v>
      </c>
      <c r="E1120" s="57">
        <v>2483</v>
      </c>
      <c r="F1120" s="57">
        <v>1150</v>
      </c>
      <c r="G1120" s="57">
        <v>130</v>
      </c>
      <c r="H1120" s="57">
        <v>2762</v>
      </c>
      <c r="I1120" s="57">
        <v>2299</v>
      </c>
      <c r="J1120" s="57">
        <v>2040</v>
      </c>
      <c r="K1120" s="57">
        <v>276</v>
      </c>
      <c r="L1120" s="57" t="s">
        <v>346</v>
      </c>
      <c r="M1120" s="57">
        <v>1166</v>
      </c>
      <c r="N1120" s="57">
        <v>1819</v>
      </c>
      <c r="O1120" s="57">
        <v>698</v>
      </c>
      <c r="P1120" s="57" t="s">
        <v>346</v>
      </c>
      <c r="Q1120" s="57" t="s">
        <v>346</v>
      </c>
      <c r="R1120" s="57">
        <v>2040</v>
      </c>
      <c r="Y1120" s="68">
        <f t="shared" si="139"/>
        <v>1949.75</v>
      </c>
      <c r="Z1120" s="72">
        <f t="shared" si="136"/>
        <v>1.4985592771560308E-3</v>
      </c>
      <c r="AA1120" s="71">
        <f t="shared" si="140"/>
        <v>1.2617714279863084E-3</v>
      </c>
      <c r="AB1120" s="72">
        <f t="shared" si="141"/>
        <v>3.831171064072271E-2</v>
      </c>
      <c r="AC1120" s="68">
        <f t="shared" si="142"/>
        <v>50891.75</v>
      </c>
      <c r="AD1120" s="72">
        <f t="shared" si="143"/>
        <v>3.9114914267575553E-2</v>
      </c>
    </row>
    <row r="1121" spans="1:30" x14ac:dyDescent="0.25">
      <c r="A1121" s="60">
        <v>42757</v>
      </c>
      <c r="B1121">
        <f t="shared" si="137"/>
        <v>2017</v>
      </c>
      <c r="C1121">
        <f t="shared" si="138"/>
        <v>1</v>
      </c>
      <c r="D1121" s="57" t="s">
        <v>346</v>
      </c>
      <c r="E1121" s="57">
        <v>2005</v>
      </c>
      <c r="F1121" s="57">
        <v>1170</v>
      </c>
      <c r="G1121" s="57">
        <v>101</v>
      </c>
      <c r="H1121" s="57">
        <v>1787</v>
      </c>
      <c r="I1121" s="57">
        <v>1377</v>
      </c>
      <c r="J1121" s="57">
        <v>1351</v>
      </c>
      <c r="K1121" s="57">
        <v>178</v>
      </c>
      <c r="L1121" s="57" t="s">
        <v>346</v>
      </c>
      <c r="M1121" s="57">
        <v>1033</v>
      </c>
      <c r="N1121" s="57">
        <v>1192</v>
      </c>
      <c r="O1121" s="57">
        <v>456</v>
      </c>
      <c r="P1121" s="57" t="s">
        <v>346</v>
      </c>
      <c r="Q1121" s="57" t="s">
        <v>346</v>
      </c>
      <c r="R1121" s="57">
        <v>1351</v>
      </c>
      <c r="Y1121" s="68">
        <f t="shared" si="139"/>
        <v>1242.75</v>
      </c>
      <c r="Z1121" s="72">
        <f t="shared" si="136"/>
        <v>9.5516581186596086E-4</v>
      </c>
      <c r="AA1121" s="71">
        <f t="shared" si="140"/>
        <v>1.2617714279863084E-3</v>
      </c>
      <c r="AB1121" s="72">
        <f t="shared" si="141"/>
        <v>2.4419478599183562E-2</v>
      </c>
      <c r="AC1121" s="68">
        <f t="shared" si="142"/>
        <v>50891.75</v>
      </c>
      <c r="AD1121" s="72">
        <f t="shared" si="143"/>
        <v>3.9114914267575553E-2</v>
      </c>
    </row>
    <row r="1122" spans="1:30" x14ac:dyDescent="0.25">
      <c r="A1122" s="60">
        <v>42758</v>
      </c>
      <c r="B1122">
        <f t="shared" si="137"/>
        <v>2017</v>
      </c>
      <c r="C1122">
        <f t="shared" si="138"/>
        <v>1</v>
      </c>
      <c r="D1122" s="57" t="s">
        <v>346</v>
      </c>
      <c r="E1122" s="57">
        <v>1279</v>
      </c>
      <c r="F1122" s="57">
        <v>692</v>
      </c>
      <c r="G1122" s="57">
        <v>47</v>
      </c>
      <c r="H1122" s="57">
        <v>1298</v>
      </c>
      <c r="I1122" s="57">
        <v>1068</v>
      </c>
      <c r="J1122" s="57">
        <v>953</v>
      </c>
      <c r="K1122" s="57">
        <v>182</v>
      </c>
      <c r="L1122" s="57" t="s">
        <v>346</v>
      </c>
      <c r="M1122" s="57">
        <v>509</v>
      </c>
      <c r="N1122" s="57">
        <v>1065</v>
      </c>
      <c r="O1122" s="57">
        <v>374</v>
      </c>
      <c r="P1122" s="57" t="s">
        <v>346</v>
      </c>
      <c r="Q1122" s="57" t="s">
        <v>346</v>
      </c>
      <c r="R1122" s="57">
        <v>953</v>
      </c>
      <c r="Y1122" s="68">
        <f t="shared" si="139"/>
        <v>923.25</v>
      </c>
      <c r="Z1122" s="72">
        <f t="shared" si="136"/>
        <v>7.0960115534520092E-4</v>
      </c>
      <c r="AA1122" s="71">
        <f t="shared" si="140"/>
        <v>1.2617714279863084E-3</v>
      </c>
      <c r="AB1122" s="72">
        <f t="shared" si="141"/>
        <v>1.8141447287625203E-2</v>
      </c>
      <c r="AC1122" s="68">
        <f t="shared" si="142"/>
        <v>50891.750000000007</v>
      </c>
      <c r="AD1122" s="72">
        <f t="shared" si="143"/>
        <v>3.911491426757556E-2</v>
      </c>
    </row>
    <row r="1123" spans="1:30" x14ac:dyDescent="0.25">
      <c r="A1123" s="60">
        <v>42759</v>
      </c>
      <c r="B1123">
        <f t="shared" si="137"/>
        <v>2017</v>
      </c>
      <c r="C1123">
        <f t="shared" si="138"/>
        <v>1</v>
      </c>
      <c r="D1123" s="57" t="s">
        <v>346</v>
      </c>
      <c r="E1123" s="57">
        <v>1406</v>
      </c>
      <c r="F1123" s="57">
        <v>630</v>
      </c>
      <c r="G1123" s="57">
        <v>51</v>
      </c>
      <c r="H1123" s="57">
        <v>1114</v>
      </c>
      <c r="I1123" s="57">
        <v>951</v>
      </c>
      <c r="J1123" s="57">
        <v>844</v>
      </c>
      <c r="K1123" s="57">
        <v>172</v>
      </c>
      <c r="L1123" s="57" t="s">
        <v>346</v>
      </c>
      <c r="M1123" s="57">
        <v>539</v>
      </c>
      <c r="N1123" s="57">
        <v>1008</v>
      </c>
      <c r="O1123" s="57">
        <v>335</v>
      </c>
      <c r="P1123" s="57" t="s">
        <v>346</v>
      </c>
      <c r="Q1123" s="57" t="s">
        <v>346</v>
      </c>
      <c r="R1123" s="57">
        <v>844</v>
      </c>
      <c r="Y1123" s="68">
        <f t="shared" si="139"/>
        <v>811</v>
      </c>
      <c r="Z1123" s="72">
        <f t="shared" si="136"/>
        <v>6.2332687461138148E-4</v>
      </c>
      <c r="AA1123" s="71">
        <f t="shared" si="140"/>
        <v>1.2617714279863084E-3</v>
      </c>
      <c r="AB1123" s="72">
        <f t="shared" si="141"/>
        <v>1.593578526971464E-2</v>
      </c>
      <c r="AC1123" s="68">
        <f t="shared" si="142"/>
        <v>50891.75</v>
      </c>
      <c r="AD1123" s="72">
        <f t="shared" si="143"/>
        <v>3.9114914267575553E-2</v>
      </c>
    </row>
    <row r="1124" spans="1:30" x14ac:dyDescent="0.25">
      <c r="A1124" s="60">
        <v>42760</v>
      </c>
      <c r="B1124">
        <f t="shared" si="137"/>
        <v>2017</v>
      </c>
      <c r="C1124">
        <f t="shared" si="138"/>
        <v>1</v>
      </c>
      <c r="D1124" s="57" t="s">
        <v>346</v>
      </c>
      <c r="E1124" s="57">
        <v>2887</v>
      </c>
      <c r="F1124" s="57">
        <v>1448</v>
      </c>
      <c r="G1124" s="57">
        <v>139</v>
      </c>
      <c r="H1124" s="57">
        <v>3957</v>
      </c>
      <c r="I1124" s="57">
        <v>2864</v>
      </c>
      <c r="J1124" s="57">
        <v>3301</v>
      </c>
      <c r="K1124" s="57">
        <v>384</v>
      </c>
      <c r="L1124" s="57" t="s">
        <v>346</v>
      </c>
      <c r="M1124" s="57">
        <v>1677</v>
      </c>
      <c r="N1124" s="57">
        <v>2195</v>
      </c>
      <c r="O1124" s="57">
        <v>1523</v>
      </c>
      <c r="P1124" s="57" t="s">
        <v>346</v>
      </c>
      <c r="Q1124" s="57" t="s">
        <v>346</v>
      </c>
      <c r="R1124" s="57">
        <v>3301</v>
      </c>
      <c r="Y1124" s="68">
        <f t="shared" si="139"/>
        <v>2911.25</v>
      </c>
      <c r="Z1124" s="72">
        <f t="shared" si="136"/>
        <v>2.2375590181410408E-3</v>
      </c>
      <c r="AA1124" s="71">
        <f t="shared" si="140"/>
        <v>1.2617714279863084E-3</v>
      </c>
      <c r="AB1124" s="72">
        <f t="shared" si="141"/>
        <v>5.7204753226210533E-2</v>
      </c>
      <c r="AC1124" s="68">
        <f t="shared" si="142"/>
        <v>50891.75</v>
      </c>
      <c r="AD1124" s="72">
        <f t="shared" si="143"/>
        <v>3.9114914267575553E-2</v>
      </c>
    </row>
    <row r="1125" spans="1:30" x14ac:dyDescent="0.25">
      <c r="A1125" s="60">
        <v>42761</v>
      </c>
      <c r="B1125">
        <f t="shared" si="137"/>
        <v>2017</v>
      </c>
      <c r="C1125">
        <f t="shared" si="138"/>
        <v>1</v>
      </c>
      <c r="D1125" s="57" t="s">
        <v>346</v>
      </c>
      <c r="E1125" s="57">
        <v>2637</v>
      </c>
      <c r="F1125" s="57">
        <v>1370</v>
      </c>
      <c r="G1125" s="57">
        <v>119</v>
      </c>
      <c r="H1125" s="57">
        <v>3246</v>
      </c>
      <c r="I1125" s="57">
        <v>2628</v>
      </c>
      <c r="J1125" s="57">
        <v>2570</v>
      </c>
      <c r="K1125" s="57">
        <v>345</v>
      </c>
      <c r="L1125" s="57" t="s">
        <v>346</v>
      </c>
      <c r="M1125" s="57">
        <v>1396</v>
      </c>
      <c r="N1125" s="57">
        <v>1704</v>
      </c>
      <c r="O1125" s="57">
        <v>1095</v>
      </c>
      <c r="P1125" s="57" t="s">
        <v>346</v>
      </c>
      <c r="Q1125" s="57" t="s">
        <v>346</v>
      </c>
      <c r="R1125" s="57">
        <v>2570</v>
      </c>
      <c r="Y1125" s="68">
        <f t="shared" si="139"/>
        <v>2384.75</v>
      </c>
      <c r="Z1125" s="72">
        <f t="shared" si="136"/>
        <v>1.8328961334519013E-3</v>
      </c>
      <c r="AA1125" s="71">
        <f t="shared" si="140"/>
        <v>1.2617714279863084E-3</v>
      </c>
      <c r="AB1125" s="72">
        <f t="shared" si="141"/>
        <v>4.6859265008572119E-2</v>
      </c>
      <c r="AC1125" s="68">
        <f t="shared" si="142"/>
        <v>50891.75</v>
      </c>
      <c r="AD1125" s="72">
        <f t="shared" si="143"/>
        <v>3.9114914267575553E-2</v>
      </c>
    </row>
    <row r="1126" spans="1:30" x14ac:dyDescent="0.25">
      <c r="A1126" s="60">
        <v>42762</v>
      </c>
      <c r="B1126">
        <f t="shared" si="137"/>
        <v>2017</v>
      </c>
      <c r="C1126">
        <f t="shared" si="138"/>
        <v>1</v>
      </c>
      <c r="D1126" s="57" t="s">
        <v>346</v>
      </c>
      <c r="E1126" s="57">
        <v>2717</v>
      </c>
      <c r="F1126" s="57">
        <v>1295</v>
      </c>
      <c r="G1126" s="57">
        <v>111</v>
      </c>
      <c r="H1126" s="57">
        <v>3122</v>
      </c>
      <c r="I1126" s="57">
        <v>2525</v>
      </c>
      <c r="J1126" s="57">
        <v>2580</v>
      </c>
      <c r="K1126" s="57">
        <v>319</v>
      </c>
      <c r="L1126" s="57" t="s">
        <v>346</v>
      </c>
      <c r="M1126" s="57">
        <v>1340</v>
      </c>
      <c r="N1126" s="57">
        <v>1820</v>
      </c>
      <c r="O1126" s="57">
        <v>1095</v>
      </c>
      <c r="P1126" s="57" t="s">
        <v>346</v>
      </c>
      <c r="Q1126" s="57" t="s">
        <v>346</v>
      </c>
      <c r="R1126" s="57">
        <v>2580</v>
      </c>
      <c r="Y1126" s="68">
        <f t="shared" si="139"/>
        <v>2330.5</v>
      </c>
      <c r="Z1126" s="72">
        <f t="shared" si="136"/>
        <v>1.7912001002241978E-3</v>
      </c>
      <c r="AA1126" s="71">
        <f t="shared" si="140"/>
        <v>1.2617714279863084E-3</v>
      </c>
      <c r="AB1126" s="72">
        <f t="shared" si="141"/>
        <v>4.5793276906374802E-2</v>
      </c>
      <c r="AC1126" s="68">
        <f t="shared" si="142"/>
        <v>50891.75</v>
      </c>
      <c r="AD1126" s="72">
        <f t="shared" si="143"/>
        <v>3.9114914267575553E-2</v>
      </c>
    </row>
    <row r="1127" spans="1:30" x14ac:dyDescent="0.25">
      <c r="A1127" s="60">
        <v>42763</v>
      </c>
      <c r="B1127">
        <f t="shared" si="137"/>
        <v>2017</v>
      </c>
      <c r="C1127">
        <f t="shared" si="138"/>
        <v>1</v>
      </c>
      <c r="D1127" s="57" t="s">
        <v>346</v>
      </c>
      <c r="E1127" s="57">
        <v>2034</v>
      </c>
      <c r="F1127" s="57">
        <v>1193</v>
      </c>
      <c r="G1127" s="57">
        <v>90</v>
      </c>
      <c r="H1127" s="57">
        <v>1985</v>
      </c>
      <c r="I1127" s="57">
        <v>1692</v>
      </c>
      <c r="J1127" s="57">
        <v>1441</v>
      </c>
      <c r="K1127" s="57">
        <v>232</v>
      </c>
      <c r="L1127" s="57" t="s">
        <v>346</v>
      </c>
      <c r="M1127" s="57">
        <v>1031</v>
      </c>
      <c r="N1127" s="57">
        <v>1272</v>
      </c>
      <c r="O1127" s="57">
        <v>478</v>
      </c>
      <c r="P1127" s="57" t="s">
        <v>346</v>
      </c>
      <c r="Q1127" s="57" t="s">
        <v>346</v>
      </c>
      <c r="R1127" s="57">
        <v>1441</v>
      </c>
      <c r="Y1127" s="68">
        <f t="shared" si="139"/>
        <v>1399</v>
      </c>
      <c r="Z1127" s="72">
        <f t="shared" si="136"/>
        <v>1.0752580734664891E-3</v>
      </c>
      <c r="AA1127" s="71">
        <f t="shared" si="140"/>
        <v>1.2617714279863084E-3</v>
      </c>
      <c r="AB1127" s="72">
        <f t="shared" si="141"/>
        <v>2.7489720829014526E-2</v>
      </c>
      <c r="AC1127" s="68">
        <f t="shared" si="142"/>
        <v>50891.75</v>
      </c>
      <c r="AD1127" s="72">
        <f t="shared" si="143"/>
        <v>3.9114914267575553E-2</v>
      </c>
    </row>
    <row r="1128" spans="1:30" x14ac:dyDescent="0.25">
      <c r="A1128" s="60">
        <v>42764</v>
      </c>
      <c r="B1128">
        <f t="shared" si="137"/>
        <v>2017</v>
      </c>
      <c r="C1128">
        <f t="shared" si="138"/>
        <v>1</v>
      </c>
      <c r="D1128" s="57" t="s">
        <v>346</v>
      </c>
      <c r="E1128" s="57">
        <v>1978</v>
      </c>
      <c r="F1128" s="57">
        <v>1144</v>
      </c>
      <c r="G1128" s="57">
        <v>98</v>
      </c>
      <c r="H1128" s="57">
        <v>2157</v>
      </c>
      <c r="I1128" s="57">
        <v>1537</v>
      </c>
      <c r="J1128" s="57">
        <v>1785</v>
      </c>
      <c r="K1128" s="57">
        <v>185</v>
      </c>
      <c r="L1128" s="57" t="s">
        <v>346</v>
      </c>
      <c r="M1128" s="57">
        <v>1308</v>
      </c>
      <c r="N1128" s="57">
        <v>1404</v>
      </c>
      <c r="O1128" s="57">
        <v>800</v>
      </c>
      <c r="P1128" s="57" t="s">
        <v>346</v>
      </c>
      <c r="Q1128" s="57" t="s">
        <v>346</v>
      </c>
      <c r="R1128" s="57">
        <v>1785</v>
      </c>
      <c r="Y1128" s="68">
        <f t="shared" si="139"/>
        <v>1569.75</v>
      </c>
      <c r="Z1128" s="72">
        <f t="shared" si="136"/>
        <v>1.2064948969435464E-3</v>
      </c>
      <c r="AA1128" s="71">
        <f t="shared" si="140"/>
        <v>1.2617714279863084E-3</v>
      </c>
      <c r="AB1128" s="72">
        <f t="shared" si="141"/>
        <v>3.0844881537773806E-2</v>
      </c>
      <c r="AC1128" s="68">
        <f t="shared" si="142"/>
        <v>50891.75</v>
      </c>
      <c r="AD1128" s="72">
        <f t="shared" si="143"/>
        <v>3.9114914267575553E-2</v>
      </c>
    </row>
    <row r="1129" spans="1:30" x14ac:dyDescent="0.25">
      <c r="A1129" s="60">
        <v>42765</v>
      </c>
      <c r="B1129">
        <f t="shared" si="137"/>
        <v>2017</v>
      </c>
      <c r="C1129">
        <f t="shared" si="138"/>
        <v>1</v>
      </c>
      <c r="D1129" s="57" t="s">
        <v>346</v>
      </c>
      <c r="E1129" s="57">
        <v>2400</v>
      </c>
      <c r="F1129" s="57">
        <v>1207</v>
      </c>
      <c r="G1129" s="57">
        <v>100</v>
      </c>
      <c r="H1129" s="57">
        <v>3067</v>
      </c>
      <c r="I1129" s="57">
        <v>2408</v>
      </c>
      <c r="J1129" s="57">
        <v>2474</v>
      </c>
      <c r="K1129" s="57">
        <v>358</v>
      </c>
      <c r="L1129" s="57" t="s">
        <v>346</v>
      </c>
      <c r="M1129" s="57">
        <v>1263</v>
      </c>
      <c r="N1129" s="57">
        <v>2616</v>
      </c>
      <c r="O1129" s="57">
        <v>1187</v>
      </c>
      <c r="P1129" s="57" t="s">
        <v>346</v>
      </c>
      <c r="Q1129" s="57" t="s">
        <v>346</v>
      </c>
      <c r="R1129" s="57">
        <v>2474</v>
      </c>
      <c r="Y1129" s="68">
        <f t="shared" si="139"/>
        <v>2284</v>
      </c>
      <c r="Z1129" s="72">
        <f t="shared" si="136"/>
        <v>1.7554606431718807E-3</v>
      </c>
      <c r="AA1129" s="71">
        <f t="shared" si="140"/>
        <v>1.2617714279863084E-3</v>
      </c>
      <c r="AB1129" s="72">
        <f t="shared" si="141"/>
        <v>4.4879572818777108E-2</v>
      </c>
      <c r="AC1129" s="68">
        <f t="shared" si="142"/>
        <v>50891.75</v>
      </c>
      <c r="AD1129" s="72">
        <f t="shared" si="143"/>
        <v>3.9114914267575553E-2</v>
      </c>
    </row>
    <row r="1130" spans="1:30" x14ac:dyDescent="0.25">
      <c r="A1130" s="60">
        <v>42766</v>
      </c>
      <c r="B1130">
        <f t="shared" si="137"/>
        <v>2017</v>
      </c>
      <c r="C1130">
        <f t="shared" si="138"/>
        <v>1</v>
      </c>
      <c r="D1130" s="57" t="s">
        <v>346</v>
      </c>
      <c r="E1130" s="57">
        <v>1966</v>
      </c>
      <c r="F1130" s="57">
        <v>1003</v>
      </c>
      <c r="G1130" s="57">
        <v>89</v>
      </c>
      <c r="H1130" s="57">
        <v>2082</v>
      </c>
      <c r="I1130" s="57">
        <v>1818</v>
      </c>
      <c r="J1130" s="57">
        <v>1660</v>
      </c>
      <c r="K1130" s="57">
        <v>279</v>
      </c>
      <c r="L1130" s="57" t="s">
        <v>346</v>
      </c>
      <c r="M1130" s="57">
        <v>902</v>
      </c>
      <c r="N1130" s="57">
        <v>1992</v>
      </c>
      <c r="O1130" s="57">
        <v>721</v>
      </c>
      <c r="P1130" s="57" t="s">
        <v>346</v>
      </c>
      <c r="Q1130" s="57" t="s">
        <v>346</v>
      </c>
      <c r="R1130" s="57">
        <v>1660</v>
      </c>
      <c r="Y1130" s="68">
        <f t="shared" si="139"/>
        <v>1570.25</v>
      </c>
      <c r="Z1130" s="72">
        <f t="shared" si="136"/>
        <v>1.206879192180668E-3</v>
      </c>
      <c r="AA1130" s="71">
        <f t="shared" si="140"/>
        <v>1.2617714279863084E-3</v>
      </c>
      <c r="AB1130" s="72">
        <f t="shared" si="141"/>
        <v>3.0854706312909264E-2</v>
      </c>
      <c r="AC1130" s="68">
        <f t="shared" si="142"/>
        <v>50891.75</v>
      </c>
      <c r="AD1130" s="72">
        <f t="shared" si="143"/>
        <v>3.9114914267575553E-2</v>
      </c>
    </row>
    <row r="1131" spans="1:30" x14ac:dyDescent="0.25">
      <c r="A1131" s="60">
        <v>42767</v>
      </c>
      <c r="B1131">
        <f t="shared" si="137"/>
        <v>2017</v>
      </c>
      <c r="C1131">
        <f t="shared" si="138"/>
        <v>2</v>
      </c>
      <c r="D1131" s="57" t="s">
        <v>346</v>
      </c>
      <c r="E1131" s="57">
        <v>2611</v>
      </c>
      <c r="F1131" s="57">
        <v>1337</v>
      </c>
      <c r="G1131" s="57">
        <v>106</v>
      </c>
      <c r="H1131" s="57">
        <v>3291</v>
      </c>
      <c r="I1131" s="57">
        <v>2585</v>
      </c>
      <c r="J1131" s="57">
        <v>2978</v>
      </c>
      <c r="K1131" s="57">
        <v>386</v>
      </c>
      <c r="L1131" s="57" t="s">
        <v>346</v>
      </c>
      <c r="M1131" s="57">
        <v>1403</v>
      </c>
      <c r="N1131" s="57">
        <v>2485</v>
      </c>
      <c r="O1131" s="57">
        <v>1262</v>
      </c>
      <c r="P1131" s="57" t="s">
        <v>346</v>
      </c>
      <c r="Q1131" s="57" t="s">
        <v>346</v>
      </c>
      <c r="R1131" s="57">
        <v>2978</v>
      </c>
      <c r="Y1131" s="68">
        <f t="shared" si="139"/>
        <v>2529</v>
      </c>
      <c r="Z1131" s="72">
        <f t="shared" si="136"/>
        <v>1.9437653093615089E-3</v>
      </c>
      <c r="AA1131" s="71">
        <f t="shared" si="140"/>
        <v>1.6753282238170595E-3</v>
      </c>
      <c r="AB1131" s="72">
        <f t="shared" si="141"/>
        <v>4.1436769603204839E-2</v>
      </c>
      <c r="AC1131" s="68">
        <f t="shared" si="142"/>
        <v>61032.75</v>
      </c>
      <c r="AD1131" s="72">
        <f t="shared" si="143"/>
        <v>4.6909190266877669E-2</v>
      </c>
    </row>
    <row r="1132" spans="1:30" x14ac:dyDescent="0.25">
      <c r="A1132" s="60">
        <v>42768</v>
      </c>
      <c r="B1132">
        <f t="shared" si="137"/>
        <v>2017</v>
      </c>
      <c r="C1132">
        <f t="shared" si="138"/>
        <v>2</v>
      </c>
      <c r="D1132" s="57" t="s">
        <v>346</v>
      </c>
      <c r="E1132" s="57">
        <v>2612</v>
      </c>
      <c r="F1132" s="57">
        <v>1368</v>
      </c>
      <c r="G1132" s="57">
        <v>114</v>
      </c>
      <c r="H1132" s="57">
        <v>3298</v>
      </c>
      <c r="I1132" s="57">
        <v>2715</v>
      </c>
      <c r="J1132" s="57">
        <v>2827</v>
      </c>
      <c r="K1132" s="57">
        <v>382</v>
      </c>
      <c r="L1132" s="57" t="s">
        <v>346</v>
      </c>
      <c r="M1132" s="57">
        <v>1477</v>
      </c>
      <c r="N1132" s="57">
        <v>2717</v>
      </c>
      <c r="O1132" s="57">
        <v>1268</v>
      </c>
      <c r="P1132" s="57" t="s">
        <v>346</v>
      </c>
      <c r="Q1132" s="57" t="s">
        <v>346</v>
      </c>
      <c r="R1132" s="57">
        <v>2827</v>
      </c>
      <c r="Y1132" s="68">
        <f t="shared" si="139"/>
        <v>2527</v>
      </c>
      <c r="Z1132" s="72">
        <f t="shared" si="136"/>
        <v>1.942228128413022E-3</v>
      </c>
      <c r="AA1132" s="71">
        <f t="shared" si="140"/>
        <v>1.6753282238170595E-3</v>
      </c>
      <c r="AB1132" s="72">
        <f t="shared" si="141"/>
        <v>4.1404000311308274E-2</v>
      </c>
      <c r="AC1132" s="68">
        <f t="shared" si="142"/>
        <v>61032.75</v>
      </c>
      <c r="AD1132" s="72">
        <f t="shared" si="143"/>
        <v>4.6909190266877669E-2</v>
      </c>
    </row>
    <row r="1133" spans="1:30" x14ac:dyDescent="0.25">
      <c r="A1133" s="60">
        <v>42769</v>
      </c>
      <c r="B1133">
        <f t="shared" si="137"/>
        <v>2017</v>
      </c>
      <c r="C1133">
        <f t="shared" si="138"/>
        <v>2</v>
      </c>
      <c r="D1133" s="57" t="s">
        <v>346</v>
      </c>
      <c r="E1133" s="57">
        <v>2392</v>
      </c>
      <c r="F1133" s="57">
        <v>1496</v>
      </c>
      <c r="G1133" s="57">
        <v>93</v>
      </c>
      <c r="H1133" s="57">
        <v>2635</v>
      </c>
      <c r="I1133" s="57">
        <v>2129</v>
      </c>
      <c r="J1133" s="57">
        <v>2089</v>
      </c>
      <c r="K1133" s="57">
        <v>311</v>
      </c>
      <c r="L1133" s="57" t="s">
        <v>346</v>
      </c>
      <c r="M1133" s="57">
        <v>1165</v>
      </c>
      <c r="N1133" s="57">
        <v>2158</v>
      </c>
      <c r="O1133" s="57">
        <v>933</v>
      </c>
      <c r="P1133" s="57" t="s">
        <v>346</v>
      </c>
      <c r="Q1133" s="57" t="s">
        <v>346</v>
      </c>
      <c r="R1133" s="57">
        <v>2089</v>
      </c>
      <c r="Y1133" s="68">
        <f t="shared" si="139"/>
        <v>1946.5</v>
      </c>
      <c r="Z1133" s="72">
        <f t="shared" si="136"/>
        <v>1.4960613581147398E-3</v>
      </c>
      <c r="AA1133" s="71">
        <f t="shared" si="140"/>
        <v>1.6753282238170595E-3</v>
      </c>
      <c r="AB1133" s="72">
        <f t="shared" si="141"/>
        <v>3.1892713338330651E-2</v>
      </c>
      <c r="AC1133" s="68">
        <f t="shared" si="142"/>
        <v>61032.75</v>
      </c>
      <c r="AD1133" s="72">
        <f t="shared" si="143"/>
        <v>4.6909190266877669E-2</v>
      </c>
    </row>
    <row r="1134" spans="1:30" x14ac:dyDescent="0.25">
      <c r="A1134" s="60">
        <v>42770</v>
      </c>
      <c r="B1134">
        <f t="shared" si="137"/>
        <v>2017</v>
      </c>
      <c r="C1134">
        <f t="shared" si="138"/>
        <v>2</v>
      </c>
      <c r="D1134" s="57" t="s">
        <v>346</v>
      </c>
      <c r="E1134" s="57">
        <v>1911</v>
      </c>
      <c r="F1134" s="57">
        <v>1083</v>
      </c>
      <c r="G1134" s="57">
        <v>85</v>
      </c>
      <c r="H1134" s="57">
        <v>1791</v>
      </c>
      <c r="I1134" s="57">
        <v>1442</v>
      </c>
      <c r="J1134" s="57">
        <v>1321</v>
      </c>
      <c r="K1134" s="57">
        <v>213</v>
      </c>
      <c r="L1134" s="57" t="s">
        <v>346</v>
      </c>
      <c r="M1134" s="57">
        <v>896</v>
      </c>
      <c r="N1134" s="57">
        <v>1161</v>
      </c>
      <c r="O1134" s="57">
        <v>526</v>
      </c>
      <c r="P1134" s="57" t="s">
        <v>346</v>
      </c>
      <c r="Q1134" s="57" t="s">
        <v>346</v>
      </c>
      <c r="R1134" s="57">
        <v>1321</v>
      </c>
      <c r="Y1134" s="68">
        <f t="shared" si="139"/>
        <v>1270</v>
      </c>
      <c r="Z1134" s="72">
        <f t="shared" si="136"/>
        <v>9.7610990228909301E-4</v>
      </c>
      <c r="AA1134" s="71">
        <f t="shared" si="140"/>
        <v>1.6753282238170595E-3</v>
      </c>
      <c r="AB1134" s="72">
        <f t="shared" si="141"/>
        <v>2.0808500354317968E-2</v>
      </c>
      <c r="AC1134" s="68">
        <f t="shared" si="142"/>
        <v>61032.75</v>
      </c>
      <c r="AD1134" s="72">
        <f t="shared" si="143"/>
        <v>4.6909190266877669E-2</v>
      </c>
    </row>
    <row r="1135" spans="1:30" x14ac:dyDescent="0.25">
      <c r="A1135" s="60">
        <v>42771</v>
      </c>
      <c r="B1135">
        <f t="shared" si="137"/>
        <v>2017</v>
      </c>
      <c r="C1135">
        <f t="shared" si="138"/>
        <v>2</v>
      </c>
      <c r="D1135" s="57" t="s">
        <v>346</v>
      </c>
      <c r="E1135" s="57">
        <v>1862</v>
      </c>
      <c r="F1135" s="57">
        <v>1102</v>
      </c>
      <c r="G1135" s="57">
        <v>93</v>
      </c>
      <c r="H1135" s="57">
        <v>1856</v>
      </c>
      <c r="I1135" s="57">
        <v>1374</v>
      </c>
      <c r="J1135" s="57">
        <v>1363</v>
      </c>
      <c r="K1135" s="57">
        <v>178</v>
      </c>
      <c r="L1135" s="57" t="s">
        <v>346</v>
      </c>
      <c r="M1135" s="57">
        <v>1030</v>
      </c>
      <c r="N1135" s="57">
        <v>1207</v>
      </c>
      <c r="O1135" s="57">
        <v>518</v>
      </c>
      <c r="P1135" s="57" t="s">
        <v>346</v>
      </c>
      <c r="Q1135" s="57" t="s">
        <v>346</v>
      </c>
      <c r="R1135" s="57">
        <v>1363</v>
      </c>
      <c r="Y1135" s="68">
        <f t="shared" si="139"/>
        <v>1277.75</v>
      </c>
      <c r="Z1135" s="72">
        <f t="shared" si="136"/>
        <v>9.8206647846447916E-4</v>
      </c>
      <c r="AA1135" s="71">
        <f t="shared" si="140"/>
        <v>1.6753282238170595E-3</v>
      </c>
      <c r="AB1135" s="72">
        <f t="shared" si="141"/>
        <v>2.0935481360417153E-2</v>
      </c>
      <c r="AC1135" s="68">
        <f t="shared" si="142"/>
        <v>61032.75</v>
      </c>
      <c r="AD1135" s="72">
        <f t="shared" si="143"/>
        <v>4.6909190266877669E-2</v>
      </c>
    </row>
    <row r="1136" spans="1:30" x14ac:dyDescent="0.25">
      <c r="A1136" s="60">
        <v>42772</v>
      </c>
      <c r="B1136">
        <f t="shared" si="137"/>
        <v>2017</v>
      </c>
      <c r="C1136">
        <f t="shared" si="138"/>
        <v>2</v>
      </c>
      <c r="D1136" s="57" t="s">
        <v>346</v>
      </c>
      <c r="E1136" s="57">
        <v>2574</v>
      </c>
      <c r="F1136" s="57">
        <v>1446</v>
      </c>
      <c r="G1136" s="57">
        <v>103</v>
      </c>
      <c r="H1136" s="57">
        <v>3508</v>
      </c>
      <c r="I1136" s="57">
        <v>2745</v>
      </c>
      <c r="J1136" s="57">
        <v>2993</v>
      </c>
      <c r="K1136" s="57">
        <v>317</v>
      </c>
      <c r="L1136" s="57" t="s">
        <v>346</v>
      </c>
      <c r="M1136" s="57">
        <v>1473</v>
      </c>
      <c r="N1136" s="57">
        <v>2688</v>
      </c>
      <c r="O1136" s="57">
        <v>1537</v>
      </c>
      <c r="P1136" s="57" t="s">
        <v>346</v>
      </c>
      <c r="Q1136" s="57" t="s">
        <v>346</v>
      </c>
      <c r="R1136" s="57">
        <v>2993</v>
      </c>
      <c r="Y1136" s="68">
        <f t="shared" si="139"/>
        <v>2695.75</v>
      </c>
      <c r="Z1136" s="72">
        <f t="shared" si="136"/>
        <v>2.0719277709415926E-3</v>
      </c>
      <c r="AA1136" s="71">
        <f t="shared" si="140"/>
        <v>1.6753282238170595E-3</v>
      </c>
      <c r="AB1136" s="72">
        <f t="shared" si="141"/>
        <v>4.4168909315080836E-2</v>
      </c>
      <c r="AC1136" s="68">
        <f t="shared" si="142"/>
        <v>61032.75</v>
      </c>
      <c r="AD1136" s="72">
        <f t="shared" si="143"/>
        <v>4.6909190266877669E-2</v>
      </c>
    </row>
    <row r="1137" spans="1:30" x14ac:dyDescent="0.25">
      <c r="A1137" s="60">
        <v>42773</v>
      </c>
      <c r="B1137">
        <f t="shared" si="137"/>
        <v>2017</v>
      </c>
      <c r="C1137">
        <f t="shared" si="138"/>
        <v>2</v>
      </c>
      <c r="D1137" s="57" t="s">
        <v>346</v>
      </c>
      <c r="E1137" s="57">
        <v>1829</v>
      </c>
      <c r="F1137" s="57">
        <v>989</v>
      </c>
      <c r="G1137" s="57">
        <v>84</v>
      </c>
      <c r="H1137" s="57">
        <v>2079</v>
      </c>
      <c r="I1137" s="57">
        <v>1727</v>
      </c>
      <c r="J1137" s="57">
        <v>1634</v>
      </c>
      <c r="K1137" s="57">
        <v>241</v>
      </c>
      <c r="L1137" s="57" t="s">
        <v>346</v>
      </c>
      <c r="M1137" s="57">
        <v>908</v>
      </c>
      <c r="N1137" s="57">
        <v>1938</v>
      </c>
      <c r="O1137" s="57">
        <v>687</v>
      </c>
      <c r="P1137" s="57" t="s">
        <v>346</v>
      </c>
      <c r="Q1137" s="57" t="s">
        <v>346</v>
      </c>
      <c r="R1137" s="57">
        <v>1634</v>
      </c>
      <c r="Y1137" s="68">
        <f t="shared" si="139"/>
        <v>1531.75</v>
      </c>
      <c r="Z1137" s="72">
        <f t="shared" si="136"/>
        <v>1.1772884589222978E-3</v>
      </c>
      <c r="AA1137" s="71">
        <f t="shared" si="140"/>
        <v>1.6753282238170595E-3</v>
      </c>
      <c r="AB1137" s="72">
        <f t="shared" si="141"/>
        <v>2.5097181431280747E-2</v>
      </c>
      <c r="AC1137" s="68">
        <f t="shared" si="142"/>
        <v>61032.75</v>
      </c>
      <c r="AD1137" s="72">
        <f t="shared" si="143"/>
        <v>4.6909190266877669E-2</v>
      </c>
    </row>
    <row r="1138" spans="1:30" x14ac:dyDescent="0.25">
      <c r="A1138" s="60">
        <v>42774</v>
      </c>
      <c r="B1138">
        <f t="shared" si="137"/>
        <v>2017</v>
      </c>
      <c r="C1138">
        <f t="shared" si="138"/>
        <v>2</v>
      </c>
      <c r="D1138" s="57" t="s">
        <v>346</v>
      </c>
      <c r="E1138" s="57">
        <v>2833</v>
      </c>
      <c r="F1138" s="57">
        <v>1743</v>
      </c>
      <c r="G1138" s="57">
        <v>163</v>
      </c>
      <c r="H1138" s="57">
        <v>4464</v>
      </c>
      <c r="I1138" s="57">
        <v>3393</v>
      </c>
      <c r="J1138" s="57">
        <v>3821</v>
      </c>
      <c r="K1138" s="57">
        <v>356</v>
      </c>
      <c r="L1138" s="57" t="s">
        <v>346</v>
      </c>
      <c r="M1138" s="57">
        <v>2190</v>
      </c>
      <c r="N1138" s="57">
        <v>2195</v>
      </c>
      <c r="O1138" s="57">
        <v>1872</v>
      </c>
      <c r="P1138" s="57" t="s">
        <v>346</v>
      </c>
      <c r="Q1138" s="57" t="s">
        <v>346</v>
      </c>
      <c r="R1138" s="57">
        <v>3821</v>
      </c>
      <c r="Y1138" s="68">
        <f t="shared" si="139"/>
        <v>3387.5</v>
      </c>
      <c r="Z1138" s="72">
        <f t="shared" si="136"/>
        <v>2.6036002314994509E-3</v>
      </c>
      <c r="AA1138" s="71">
        <f t="shared" si="140"/>
        <v>1.6753282238170595E-3</v>
      </c>
      <c r="AB1138" s="72">
        <f t="shared" si="141"/>
        <v>5.5502988149804817E-2</v>
      </c>
      <c r="AC1138" s="68">
        <f t="shared" si="142"/>
        <v>61032.75</v>
      </c>
      <c r="AD1138" s="72">
        <f t="shared" si="143"/>
        <v>4.6909190266877669E-2</v>
      </c>
    </row>
    <row r="1139" spans="1:30" x14ac:dyDescent="0.25">
      <c r="A1139" s="60">
        <v>42775</v>
      </c>
      <c r="B1139">
        <f t="shared" si="137"/>
        <v>2017</v>
      </c>
      <c r="C1139">
        <f t="shared" si="138"/>
        <v>2</v>
      </c>
      <c r="D1139" s="57" t="s">
        <v>346</v>
      </c>
      <c r="E1139" s="57">
        <v>69</v>
      </c>
      <c r="F1139" s="57">
        <v>254</v>
      </c>
      <c r="G1139" s="57">
        <v>25</v>
      </c>
      <c r="H1139" s="57">
        <v>467</v>
      </c>
      <c r="I1139" s="57">
        <v>471</v>
      </c>
      <c r="J1139" s="57">
        <v>233</v>
      </c>
      <c r="K1139" s="57">
        <v>84</v>
      </c>
      <c r="L1139" s="57" t="s">
        <v>346</v>
      </c>
      <c r="M1139" s="57">
        <v>82</v>
      </c>
      <c r="N1139" s="57">
        <v>107</v>
      </c>
      <c r="O1139" s="57">
        <v>104</v>
      </c>
      <c r="P1139" s="57" t="s">
        <v>346</v>
      </c>
      <c r="Q1139" s="57" t="s">
        <v>346</v>
      </c>
      <c r="R1139" s="57">
        <v>233</v>
      </c>
      <c r="Y1139" s="68">
        <f t="shared" si="139"/>
        <v>318.75</v>
      </c>
      <c r="Z1139" s="72">
        <f t="shared" si="136"/>
        <v>2.4498821366507746E-4</v>
      </c>
      <c r="AA1139" s="71">
        <f t="shared" si="140"/>
        <v>1.6753282238170595E-3</v>
      </c>
      <c r="AB1139" s="72">
        <f t="shared" si="141"/>
        <v>5.2226058960148447E-3</v>
      </c>
      <c r="AC1139" s="68">
        <f t="shared" si="142"/>
        <v>61032.75</v>
      </c>
      <c r="AD1139" s="72">
        <f t="shared" si="143"/>
        <v>4.6909190266877669E-2</v>
      </c>
    </row>
    <row r="1140" spans="1:30" x14ac:dyDescent="0.25">
      <c r="A1140" s="60">
        <v>42776</v>
      </c>
      <c r="B1140">
        <f t="shared" si="137"/>
        <v>2017</v>
      </c>
      <c r="C1140">
        <f t="shared" si="138"/>
        <v>2</v>
      </c>
      <c r="D1140" s="57" t="s">
        <v>346</v>
      </c>
      <c r="E1140" s="57">
        <v>874</v>
      </c>
      <c r="F1140" s="57">
        <v>550</v>
      </c>
      <c r="G1140" s="57">
        <v>34</v>
      </c>
      <c r="H1140" s="57">
        <v>797</v>
      </c>
      <c r="I1140" s="57">
        <v>647</v>
      </c>
      <c r="J1140" s="57">
        <v>449</v>
      </c>
      <c r="K1140" s="57">
        <v>145</v>
      </c>
      <c r="L1140" s="57" t="s">
        <v>346</v>
      </c>
      <c r="M1140" s="57">
        <v>348</v>
      </c>
      <c r="N1140" s="57">
        <v>673</v>
      </c>
      <c r="O1140" s="57">
        <v>176</v>
      </c>
      <c r="P1140" s="57" t="s">
        <v>346</v>
      </c>
      <c r="Q1140" s="57" t="s">
        <v>346</v>
      </c>
      <c r="R1140" s="57">
        <v>449</v>
      </c>
      <c r="Y1140" s="68">
        <f t="shared" si="139"/>
        <v>517.25</v>
      </c>
      <c r="Z1140" s="72">
        <f t="shared" si="136"/>
        <v>3.9755342280238846E-4</v>
      </c>
      <c r="AA1140" s="71">
        <f t="shared" si="140"/>
        <v>1.6753282238170595E-3</v>
      </c>
      <c r="AB1140" s="72">
        <f t="shared" si="141"/>
        <v>8.4749581167487941E-3</v>
      </c>
      <c r="AC1140" s="68">
        <f t="shared" si="142"/>
        <v>61032.750000000007</v>
      </c>
      <c r="AD1140" s="72">
        <f t="shared" si="143"/>
        <v>4.6909190266877676E-2</v>
      </c>
    </row>
    <row r="1141" spans="1:30" x14ac:dyDescent="0.25">
      <c r="A1141" s="60">
        <v>42777</v>
      </c>
      <c r="B1141">
        <f t="shared" si="137"/>
        <v>2017</v>
      </c>
      <c r="C1141">
        <f t="shared" si="138"/>
        <v>2</v>
      </c>
      <c r="D1141" s="57" t="s">
        <v>346</v>
      </c>
      <c r="E1141" s="57">
        <v>1247</v>
      </c>
      <c r="F1141" s="57">
        <v>796</v>
      </c>
      <c r="G1141" s="57">
        <v>60</v>
      </c>
      <c r="H1141" s="57">
        <v>1238</v>
      </c>
      <c r="I1141" s="57">
        <v>882</v>
      </c>
      <c r="J1141" s="57">
        <v>829</v>
      </c>
      <c r="K1141" s="57">
        <v>162</v>
      </c>
      <c r="L1141" s="57" t="s">
        <v>346</v>
      </c>
      <c r="M1141" s="57">
        <v>556</v>
      </c>
      <c r="N1141" s="57">
        <v>894</v>
      </c>
      <c r="O1141" s="57">
        <v>273</v>
      </c>
      <c r="P1141" s="57" t="s">
        <v>346</v>
      </c>
      <c r="Q1141" s="57" t="s">
        <v>346</v>
      </c>
      <c r="R1141" s="57">
        <v>829</v>
      </c>
      <c r="Y1141" s="68">
        <f t="shared" si="139"/>
        <v>805.5</v>
      </c>
      <c r="Z1141" s="72">
        <f t="shared" si="136"/>
        <v>6.1909962700304282E-4</v>
      </c>
      <c r="AA1141" s="71">
        <f t="shared" si="140"/>
        <v>1.6753282238170595E-3</v>
      </c>
      <c r="AB1141" s="72">
        <f t="shared" si="141"/>
        <v>1.3197832311341043E-2</v>
      </c>
      <c r="AC1141" s="68">
        <f t="shared" si="142"/>
        <v>61032.75</v>
      </c>
      <c r="AD1141" s="72">
        <f t="shared" si="143"/>
        <v>4.6909190266877669E-2</v>
      </c>
    </row>
    <row r="1142" spans="1:30" x14ac:dyDescent="0.25">
      <c r="A1142" s="60">
        <v>42778</v>
      </c>
      <c r="B1142">
        <f t="shared" si="137"/>
        <v>2017</v>
      </c>
      <c r="C1142">
        <f t="shared" si="138"/>
        <v>2</v>
      </c>
      <c r="D1142" s="57" t="s">
        <v>346</v>
      </c>
      <c r="E1142" s="57">
        <v>1197</v>
      </c>
      <c r="F1142" s="57">
        <v>516</v>
      </c>
      <c r="G1142" s="57">
        <v>38</v>
      </c>
      <c r="H1142" s="57">
        <v>636</v>
      </c>
      <c r="I1142" s="57">
        <v>545</v>
      </c>
      <c r="J1142" s="57">
        <v>392</v>
      </c>
      <c r="K1142" s="57">
        <v>105</v>
      </c>
      <c r="L1142" s="57" t="s">
        <v>346</v>
      </c>
      <c r="M1142" s="57">
        <v>394</v>
      </c>
      <c r="N1142" s="57">
        <v>787</v>
      </c>
      <c r="O1142" s="57">
        <v>97</v>
      </c>
      <c r="P1142" s="57" t="s">
        <v>346</v>
      </c>
      <c r="Q1142" s="57" t="s">
        <v>346</v>
      </c>
      <c r="R1142" s="57">
        <v>392</v>
      </c>
      <c r="Y1142" s="68">
        <f t="shared" si="139"/>
        <v>417.5</v>
      </c>
      <c r="Z1142" s="72">
        <f t="shared" si="136"/>
        <v>3.2088652299661129E-4</v>
      </c>
      <c r="AA1142" s="71">
        <f t="shared" si="140"/>
        <v>1.6753282238170595E-3</v>
      </c>
      <c r="AB1142" s="72">
        <f t="shared" si="141"/>
        <v>6.8405896834076788E-3</v>
      </c>
      <c r="AC1142" s="68">
        <f t="shared" si="142"/>
        <v>61032.75</v>
      </c>
      <c r="AD1142" s="72">
        <f t="shared" si="143"/>
        <v>4.6909190266877669E-2</v>
      </c>
    </row>
    <row r="1143" spans="1:30" x14ac:dyDescent="0.25">
      <c r="A1143" s="60">
        <v>42779</v>
      </c>
      <c r="B1143">
        <f t="shared" si="137"/>
        <v>2017</v>
      </c>
      <c r="C1143">
        <f t="shared" si="138"/>
        <v>2</v>
      </c>
      <c r="D1143" s="57" t="s">
        <v>346</v>
      </c>
      <c r="E1143" s="57">
        <v>1799</v>
      </c>
      <c r="F1143" s="57">
        <v>914</v>
      </c>
      <c r="G1143" s="57">
        <v>73</v>
      </c>
      <c r="H1143" s="57">
        <v>1855</v>
      </c>
      <c r="I1143" s="57">
        <v>1559</v>
      </c>
      <c r="J1143" s="57">
        <v>1532</v>
      </c>
      <c r="K1143" s="57">
        <v>216</v>
      </c>
      <c r="L1143" s="57" t="s">
        <v>346</v>
      </c>
      <c r="M1143" s="57">
        <v>720</v>
      </c>
      <c r="N1143" s="57">
        <v>1597</v>
      </c>
      <c r="O1143" s="57">
        <v>681</v>
      </c>
      <c r="P1143" s="57" t="s">
        <v>346</v>
      </c>
      <c r="Q1143" s="57" t="s">
        <v>346</v>
      </c>
      <c r="R1143" s="57">
        <v>1532</v>
      </c>
      <c r="Y1143" s="68">
        <f t="shared" si="139"/>
        <v>1406.75</v>
      </c>
      <c r="Z1143" s="72">
        <f t="shared" si="136"/>
        <v>1.0812146496418753E-3</v>
      </c>
      <c r="AA1143" s="71">
        <f t="shared" si="140"/>
        <v>1.6753282238170595E-3</v>
      </c>
      <c r="AB1143" s="72">
        <f t="shared" si="141"/>
        <v>2.3049100687745513E-2</v>
      </c>
      <c r="AC1143" s="68">
        <f t="shared" si="142"/>
        <v>61032.75</v>
      </c>
      <c r="AD1143" s="72">
        <f t="shared" si="143"/>
        <v>4.6909190266877669E-2</v>
      </c>
    </row>
    <row r="1144" spans="1:30" x14ac:dyDescent="0.25">
      <c r="A1144" s="60">
        <v>42780</v>
      </c>
      <c r="B1144">
        <f t="shared" si="137"/>
        <v>2017</v>
      </c>
      <c r="C1144">
        <f t="shared" si="138"/>
        <v>2</v>
      </c>
      <c r="D1144" s="57" t="s">
        <v>346</v>
      </c>
      <c r="E1144" s="57">
        <v>2326</v>
      </c>
      <c r="F1144" s="57">
        <v>1091</v>
      </c>
      <c r="G1144" s="57">
        <v>111</v>
      </c>
      <c r="H1144" s="57">
        <v>2739</v>
      </c>
      <c r="I1144" s="57">
        <v>2170</v>
      </c>
      <c r="J1144" s="57">
        <v>2312</v>
      </c>
      <c r="K1144" s="57">
        <v>293</v>
      </c>
      <c r="L1144" s="57" t="s">
        <v>346</v>
      </c>
      <c r="M1144" s="57">
        <v>1128</v>
      </c>
      <c r="N1144" s="57">
        <v>1877</v>
      </c>
      <c r="O1144" s="57">
        <v>1080</v>
      </c>
      <c r="P1144" s="57" t="s">
        <v>346</v>
      </c>
      <c r="Q1144" s="57" t="s">
        <v>346</v>
      </c>
      <c r="R1144" s="57">
        <v>2312</v>
      </c>
      <c r="Y1144" s="68">
        <f t="shared" si="139"/>
        <v>2075.25</v>
      </c>
      <c r="Z1144" s="72">
        <f t="shared" si="136"/>
        <v>1.5950173816735749E-3</v>
      </c>
      <c r="AA1144" s="71">
        <f t="shared" si="140"/>
        <v>1.6753282238170595E-3</v>
      </c>
      <c r="AB1144" s="72">
        <f t="shared" si="141"/>
        <v>3.4002236504171938E-2</v>
      </c>
      <c r="AC1144" s="68">
        <f t="shared" si="142"/>
        <v>61032.75</v>
      </c>
      <c r="AD1144" s="72">
        <f t="shared" si="143"/>
        <v>4.6909190266877669E-2</v>
      </c>
    </row>
    <row r="1145" spans="1:30" x14ac:dyDescent="0.25">
      <c r="A1145" s="60">
        <v>42781</v>
      </c>
      <c r="B1145">
        <f t="shared" si="137"/>
        <v>2017</v>
      </c>
      <c r="C1145">
        <f t="shared" si="138"/>
        <v>2</v>
      </c>
      <c r="D1145" s="57" t="s">
        <v>346</v>
      </c>
      <c r="E1145" s="57">
        <v>2337</v>
      </c>
      <c r="F1145" s="57">
        <v>1260</v>
      </c>
      <c r="G1145" s="57">
        <v>123</v>
      </c>
      <c r="H1145" s="57">
        <v>3081</v>
      </c>
      <c r="I1145" s="57">
        <v>2405</v>
      </c>
      <c r="J1145" s="57">
        <v>2545</v>
      </c>
      <c r="K1145" s="57">
        <v>332</v>
      </c>
      <c r="L1145" s="57" t="s">
        <v>346</v>
      </c>
      <c r="M1145" s="57">
        <v>1291</v>
      </c>
      <c r="N1145" s="57">
        <v>2188</v>
      </c>
      <c r="O1145" s="57">
        <v>1166</v>
      </c>
      <c r="P1145" s="57" t="s">
        <v>346</v>
      </c>
      <c r="Q1145" s="57" t="s">
        <v>346</v>
      </c>
      <c r="R1145" s="57">
        <v>2545</v>
      </c>
      <c r="Y1145" s="68">
        <f t="shared" si="139"/>
        <v>2299.25</v>
      </c>
      <c r="Z1145" s="72">
        <f t="shared" si="136"/>
        <v>1.7671816479040922E-3</v>
      </c>
      <c r="AA1145" s="71">
        <f t="shared" si="140"/>
        <v>1.6753282238170595E-3</v>
      </c>
      <c r="AB1145" s="72">
        <f t="shared" si="141"/>
        <v>3.7672397196587076E-2</v>
      </c>
      <c r="AC1145" s="68">
        <f t="shared" si="142"/>
        <v>61032.75</v>
      </c>
      <c r="AD1145" s="72">
        <f t="shared" si="143"/>
        <v>4.6909190266877669E-2</v>
      </c>
    </row>
    <row r="1146" spans="1:30" x14ac:dyDescent="0.25">
      <c r="A1146" s="60">
        <v>42782</v>
      </c>
      <c r="B1146">
        <f t="shared" si="137"/>
        <v>2017</v>
      </c>
      <c r="C1146">
        <f t="shared" si="138"/>
        <v>2</v>
      </c>
      <c r="D1146" s="57" t="s">
        <v>346</v>
      </c>
      <c r="E1146" s="57">
        <v>2337</v>
      </c>
      <c r="F1146" s="57">
        <v>1139</v>
      </c>
      <c r="G1146" s="57">
        <v>100</v>
      </c>
      <c r="H1146" s="57">
        <v>2567</v>
      </c>
      <c r="I1146" s="57">
        <v>1933</v>
      </c>
      <c r="J1146" s="57">
        <v>2132</v>
      </c>
      <c r="K1146" s="57">
        <v>295</v>
      </c>
      <c r="L1146" s="57" t="s">
        <v>346</v>
      </c>
      <c r="M1146" s="57">
        <v>1057</v>
      </c>
      <c r="N1146" s="57">
        <v>1973</v>
      </c>
      <c r="O1146" s="57">
        <v>970</v>
      </c>
      <c r="P1146" s="57" t="s">
        <v>346</v>
      </c>
      <c r="Q1146" s="57" t="s">
        <v>346</v>
      </c>
      <c r="R1146" s="57">
        <v>2132</v>
      </c>
      <c r="Y1146" s="68">
        <f t="shared" si="139"/>
        <v>1900.5</v>
      </c>
      <c r="Z1146" s="72">
        <f t="shared" si="136"/>
        <v>1.4607061962995443E-3</v>
      </c>
      <c r="AA1146" s="71">
        <f t="shared" si="140"/>
        <v>1.6753282238170595E-3</v>
      </c>
      <c r="AB1146" s="72">
        <f t="shared" si="141"/>
        <v>3.1139019624709684E-2</v>
      </c>
      <c r="AC1146" s="68">
        <f t="shared" si="142"/>
        <v>61032.75</v>
      </c>
      <c r="AD1146" s="72">
        <f t="shared" si="143"/>
        <v>4.6909190266877669E-2</v>
      </c>
    </row>
    <row r="1147" spans="1:30" x14ac:dyDescent="0.25">
      <c r="A1147" s="60">
        <v>42783</v>
      </c>
      <c r="B1147">
        <f t="shared" si="137"/>
        <v>2017</v>
      </c>
      <c r="C1147">
        <f t="shared" si="138"/>
        <v>2</v>
      </c>
      <c r="D1147" s="57" t="s">
        <v>346</v>
      </c>
      <c r="E1147" s="57">
        <v>2163</v>
      </c>
      <c r="F1147" s="57">
        <v>1132</v>
      </c>
      <c r="G1147" s="57">
        <v>94</v>
      </c>
      <c r="H1147" s="57">
        <v>2751</v>
      </c>
      <c r="I1147" s="57">
        <v>1944</v>
      </c>
      <c r="J1147" s="57">
        <v>2161</v>
      </c>
      <c r="K1147" s="57">
        <v>281</v>
      </c>
      <c r="L1147" s="57" t="s">
        <v>346</v>
      </c>
      <c r="M1147" s="57">
        <v>1153</v>
      </c>
      <c r="N1147" s="57">
        <v>1931</v>
      </c>
      <c r="O1147" s="57">
        <v>952</v>
      </c>
      <c r="P1147" s="57" t="s">
        <v>346</v>
      </c>
      <c r="Q1147" s="57" t="s">
        <v>346</v>
      </c>
      <c r="R1147" s="57">
        <v>2161</v>
      </c>
      <c r="Y1147" s="68">
        <f t="shared" si="139"/>
        <v>1952</v>
      </c>
      <c r="Z1147" s="72">
        <f t="shared" si="136"/>
        <v>1.5002886057230785E-3</v>
      </c>
      <c r="AA1147" s="71">
        <f t="shared" si="140"/>
        <v>1.6753282238170595E-3</v>
      </c>
      <c r="AB1147" s="72">
        <f t="shared" si="141"/>
        <v>3.19828288910462E-2</v>
      </c>
      <c r="AC1147" s="68">
        <f t="shared" si="142"/>
        <v>61032.75</v>
      </c>
      <c r="AD1147" s="72">
        <f t="shared" si="143"/>
        <v>4.6909190266877669E-2</v>
      </c>
    </row>
    <row r="1148" spans="1:30" x14ac:dyDescent="0.25">
      <c r="A1148" s="60">
        <v>42784</v>
      </c>
      <c r="B1148">
        <f t="shared" si="137"/>
        <v>2017</v>
      </c>
      <c r="C1148">
        <f t="shared" si="138"/>
        <v>2</v>
      </c>
      <c r="D1148" s="57" t="s">
        <v>346</v>
      </c>
      <c r="E1148" s="57">
        <v>2142</v>
      </c>
      <c r="F1148" s="57">
        <v>1634</v>
      </c>
      <c r="G1148" s="57">
        <v>161</v>
      </c>
      <c r="H1148" s="57">
        <v>3456</v>
      </c>
      <c r="I1148" s="57">
        <v>2353</v>
      </c>
      <c r="J1148" s="57">
        <v>2754</v>
      </c>
      <c r="K1148" s="57">
        <v>349</v>
      </c>
      <c r="L1148" s="57" t="s">
        <v>346</v>
      </c>
      <c r="M1148" s="57">
        <v>2227</v>
      </c>
      <c r="N1148" s="57">
        <v>1457</v>
      </c>
      <c r="O1148" s="57">
        <v>1258</v>
      </c>
      <c r="P1148" s="57" t="s">
        <v>346</v>
      </c>
      <c r="Q1148" s="57" t="s">
        <v>346</v>
      </c>
      <c r="R1148" s="57">
        <v>2754</v>
      </c>
      <c r="Y1148" s="68">
        <f t="shared" si="139"/>
        <v>2455.25</v>
      </c>
      <c r="Z1148" s="72">
        <f t="shared" si="136"/>
        <v>1.8870817618860595E-3</v>
      </c>
      <c r="AA1148" s="71">
        <f t="shared" si="140"/>
        <v>1.6753282238170595E-3</v>
      </c>
      <c r="AB1148" s="72">
        <f t="shared" si="141"/>
        <v>4.0228401964519052E-2</v>
      </c>
      <c r="AC1148" s="68">
        <f t="shared" si="142"/>
        <v>61032.749999999993</v>
      </c>
      <c r="AD1148" s="72">
        <f t="shared" si="143"/>
        <v>4.6909190266877662E-2</v>
      </c>
    </row>
    <row r="1149" spans="1:30" x14ac:dyDescent="0.25">
      <c r="A1149" s="60">
        <v>42785</v>
      </c>
      <c r="B1149">
        <f t="shared" si="137"/>
        <v>2017</v>
      </c>
      <c r="C1149">
        <f t="shared" si="138"/>
        <v>2</v>
      </c>
      <c r="D1149" s="57" t="s">
        <v>346</v>
      </c>
      <c r="E1149" s="57">
        <v>2157</v>
      </c>
      <c r="F1149" s="57">
        <v>2161</v>
      </c>
      <c r="G1149" s="57">
        <v>189</v>
      </c>
      <c r="H1149" s="57">
        <v>4312</v>
      </c>
      <c r="I1149" s="57">
        <v>2901</v>
      </c>
      <c r="J1149" s="57">
        <v>3516</v>
      </c>
      <c r="K1149" s="57">
        <v>342</v>
      </c>
      <c r="L1149" s="57" t="s">
        <v>346</v>
      </c>
      <c r="M1149" s="57">
        <v>3196</v>
      </c>
      <c r="N1149" s="57">
        <v>1632</v>
      </c>
      <c r="O1149" s="57">
        <v>1937</v>
      </c>
      <c r="P1149" s="57" t="s">
        <v>346</v>
      </c>
      <c r="Q1149" s="57" t="s">
        <v>346</v>
      </c>
      <c r="R1149" s="57">
        <v>3516</v>
      </c>
      <c r="Y1149" s="68">
        <f t="shared" si="139"/>
        <v>3166.5</v>
      </c>
      <c r="Z1149" s="72">
        <f t="shared" si="136"/>
        <v>2.433741736691664E-3</v>
      </c>
      <c r="AA1149" s="71">
        <f t="shared" si="140"/>
        <v>1.6753282238170595E-3</v>
      </c>
      <c r="AB1149" s="72">
        <f t="shared" si="141"/>
        <v>5.1881981395234526E-2</v>
      </c>
      <c r="AC1149" s="68">
        <f t="shared" si="142"/>
        <v>61032.75</v>
      </c>
      <c r="AD1149" s="72">
        <f t="shared" si="143"/>
        <v>4.6909190266877669E-2</v>
      </c>
    </row>
    <row r="1150" spans="1:30" x14ac:dyDescent="0.25">
      <c r="A1150" s="60">
        <v>42786</v>
      </c>
      <c r="B1150">
        <f t="shared" si="137"/>
        <v>2017</v>
      </c>
      <c r="C1150">
        <f t="shared" si="138"/>
        <v>2</v>
      </c>
      <c r="D1150" s="57" t="s">
        <v>346</v>
      </c>
      <c r="E1150" s="57">
        <v>2284</v>
      </c>
      <c r="F1150" s="57">
        <v>1663</v>
      </c>
      <c r="G1150" s="57">
        <v>146</v>
      </c>
      <c r="H1150" s="57">
        <v>3810</v>
      </c>
      <c r="I1150" s="57">
        <v>2663</v>
      </c>
      <c r="J1150" s="57">
        <v>2932</v>
      </c>
      <c r="K1150" s="57">
        <v>304</v>
      </c>
      <c r="L1150" s="57" t="s">
        <v>346</v>
      </c>
      <c r="M1150" s="57">
        <v>2069</v>
      </c>
      <c r="N1150" s="57">
        <v>1656</v>
      </c>
      <c r="O1150" s="57">
        <v>1372</v>
      </c>
      <c r="P1150" s="57" t="s">
        <v>346</v>
      </c>
      <c r="Q1150" s="57" t="s">
        <v>346</v>
      </c>
      <c r="R1150" s="57">
        <v>2932</v>
      </c>
      <c r="Y1150" s="68">
        <f t="shared" si="139"/>
        <v>2694.25</v>
      </c>
      <c r="Z1150" s="72">
        <f t="shared" si="136"/>
        <v>2.0707748852302273E-3</v>
      </c>
      <c r="AA1150" s="71">
        <f t="shared" si="140"/>
        <v>1.6753282238170595E-3</v>
      </c>
      <c r="AB1150" s="72">
        <f t="shared" si="141"/>
        <v>4.4144332346158416E-2</v>
      </c>
      <c r="AC1150" s="68">
        <f t="shared" si="142"/>
        <v>61032.75</v>
      </c>
      <c r="AD1150" s="72">
        <f t="shared" si="143"/>
        <v>4.6909190266877669E-2</v>
      </c>
    </row>
    <row r="1151" spans="1:30" x14ac:dyDescent="0.25">
      <c r="A1151" s="60">
        <v>42787</v>
      </c>
      <c r="B1151">
        <f t="shared" si="137"/>
        <v>2017</v>
      </c>
      <c r="C1151">
        <f t="shared" si="138"/>
        <v>2</v>
      </c>
      <c r="D1151" s="57" t="s">
        <v>346</v>
      </c>
      <c r="E1151" s="57">
        <v>2476</v>
      </c>
      <c r="F1151" s="57">
        <v>1305</v>
      </c>
      <c r="G1151" s="57">
        <v>137</v>
      </c>
      <c r="H1151" s="57">
        <v>3813</v>
      </c>
      <c r="I1151" s="57">
        <v>2717</v>
      </c>
      <c r="J1151" s="57">
        <v>3128</v>
      </c>
      <c r="K1151" s="57">
        <v>384</v>
      </c>
      <c r="L1151" s="57" t="s">
        <v>346</v>
      </c>
      <c r="M1151" s="57">
        <v>1570</v>
      </c>
      <c r="N1151" s="57">
        <v>1762</v>
      </c>
      <c r="O1151" s="57">
        <v>1447</v>
      </c>
      <c r="P1151" s="57" t="s">
        <v>346</v>
      </c>
      <c r="Q1151" s="57" t="s">
        <v>346</v>
      </c>
      <c r="R1151" s="57">
        <v>3128</v>
      </c>
      <c r="Y1151" s="68">
        <f t="shared" si="139"/>
        <v>2776.25</v>
      </c>
      <c r="Z1151" s="72">
        <f t="shared" si="136"/>
        <v>2.1337993041181847E-3</v>
      </c>
      <c r="AA1151" s="71">
        <f t="shared" si="140"/>
        <v>1.6753282238170595E-3</v>
      </c>
      <c r="AB1151" s="72">
        <f t="shared" si="141"/>
        <v>4.5487873313917529E-2</v>
      </c>
      <c r="AC1151" s="68">
        <f t="shared" si="142"/>
        <v>61032.75</v>
      </c>
      <c r="AD1151" s="72">
        <f t="shared" si="143"/>
        <v>4.6909190266877669E-2</v>
      </c>
    </row>
    <row r="1152" spans="1:30" x14ac:dyDescent="0.25">
      <c r="A1152" s="60">
        <v>42788</v>
      </c>
      <c r="B1152">
        <f t="shared" si="137"/>
        <v>2017</v>
      </c>
      <c r="C1152">
        <f t="shared" si="138"/>
        <v>2</v>
      </c>
      <c r="D1152" s="57" t="s">
        <v>346</v>
      </c>
      <c r="E1152" s="57">
        <v>2752</v>
      </c>
      <c r="F1152" s="57">
        <v>1505</v>
      </c>
      <c r="G1152" s="57">
        <v>127</v>
      </c>
      <c r="H1152" s="57">
        <v>4508</v>
      </c>
      <c r="I1152" s="57">
        <v>2967</v>
      </c>
      <c r="J1152" s="57">
        <v>3533</v>
      </c>
      <c r="K1152" s="57">
        <v>409</v>
      </c>
      <c r="L1152" s="57" t="s">
        <v>346</v>
      </c>
      <c r="M1152" s="57">
        <v>2045</v>
      </c>
      <c r="N1152" s="57">
        <v>1914</v>
      </c>
      <c r="O1152" s="57">
        <v>1603</v>
      </c>
      <c r="P1152" s="57" t="s">
        <v>346</v>
      </c>
      <c r="Q1152" s="57" t="s">
        <v>346</v>
      </c>
      <c r="R1152" s="57">
        <v>3533</v>
      </c>
      <c r="Y1152" s="68">
        <f t="shared" si="139"/>
        <v>3152.75</v>
      </c>
      <c r="Z1152" s="72">
        <f t="shared" si="136"/>
        <v>2.4231736176708175E-3</v>
      </c>
      <c r="AA1152" s="71">
        <f t="shared" si="140"/>
        <v>1.6753282238170595E-3</v>
      </c>
      <c r="AB1152" s="72">
        <f t="shared" si="141"/>
        <v>5.1656692513445651E-2</v>
      </c>
      <c r="AC1152" s="68">
        <f t="shared" si="142"/>
        <v>61032.75</v>
      </c>
      <c r="AD1152" s="72">
        <f t="shared" si="143"/>
        <v>4.6909190266877669E-2</v>
      </c>
    </row>
    <row r="1153" spans="1:30" x14ac:dyDescent="0.25">
      <c r="A1153" s="60">
        <v>42789</v>
      </c>
      <c r="B1153">
        <f t="shared" si="137"/>
        <v>2017</v>
      </c>
      <c r="C1153">
        <f t="shared" si="138"/>
        <v>2</v>
      </c>
      <c r="D1153" s="57" t="s">
        <v>346</v>
      </c>
      <c r="E1153" s="57">
        <v>3131</v>
      </c>
      <c r="F1153" s="57">
        <v>1730</v>
      </c>
      <c r="G1153" s="57">
        <v>182</v>
      </c>
      <c r="H1153" s="57">
        <v>5227</v>
      </c>
      <c r="I1153" s="57">
        <v>3548</v>
      </c>
      <c r="J1153" s="57">
        <v>4203</v>
      </c>
      <c r="K1153" s="57">
        <v>451</v>
      </c>
      <c r="L1153" s="57" t="s">
        <v>346</v>
      </c>
      <c r="M1153" s="57">
        <v>2374</v>
      </c>
      <c r="N1153" s="57">
        <v>2307</v>
      </c>
      <c r="O1153" s="57">
        <v>2092</v>
      </c>
      <c r="P1153" s="57" t="s">
        <v>346</v>
      </c>
      <c r="Q1153" s="57" t="s">
        <v>346</v>
      </c>
      <c r="R1153" s="57">
        <v>4203</v>
      </c>
      <c r="Y1153" s="68">
        <f t="shared" si="139"/>
        <v>3767.5</v>
      </c>
      <c r="Z1153" s="72">
        <f t="shared" si="136"/>
        <v>2.8956646117119355E-3</v>
      </c>
      <c r="AA1153" s="71">
        <f t="shared" si="140"/>
        <v>1.6753282238170595E-3</v>
      </c>
      <c r="AB1153" s="72">
        <f t="shared" si="141"/>
        <v>6.1729153610151924E-2</v>
      </c>
      <c r="AC1153" s="68">
        <f t="shared" si="142"/>
        <v>61032.75</v>
      </c>
      <c r="AD1153" s="72">
        <f t="shared" si="143"/>
        <v>4.6909190266877669E-2</v>
      </c>
    </row>
    <row r="1154" spans="1:30" x14ac:dyDescent="0.25">
      <c r="A1154" s="60">
        <v>42790</v>
      </c>
      <c r="B1154">
        <f t="shared" si="137"/>
        <v>2017</v>
      </c>
      <c r="C1154">
        <f t="shared" si="138"/>
        <v>2</v>
      </c>
      <c r="D1154" s="57" t="s">
        <v>346</v>
      </c>
      <c r="E1154" s="57">
        <v>3329</v>
      </c>
      <c r="F1154" s="57">
        <v>1834</v>
      </c>
      <c r="G1154" s="57">
        <v>181</v>
      </c>
      <c r="H1154" s="57">
        <v>5829</v>
      </c>
      <c r="I1154" s="57">
        <v>3734</v>
      </c>
      <c r="J1154" s="57">
        <v>4515</v>
      </c>
      <c r="K1154" s="57">
        <v>468</v>
      </c>
      <c r="L1154" s="57" t="s">
        <v>346</v>
      </c>
      <c r="M1154" s="57">
        <v>2792</v>
      </c>
      <c r="N1154" s="57">
        <v>2443</v>
      </c>
      <c r="O1154" s="57">
        <v>2300</v>
      </c>
      <c r="P1154" s="57" t="s">
        <v>346</v>
      </c>
      <c r="Q1154" s="57" t="s">
        <v>346</v>
      </c>
      <c r="R1154" s="57">
        <v>4515</v>
      </c>
      <c r="Y1154" s="68">
        <f t="shared" si="139"/>
        <v>4094.5</v>
      </c>
      <c r="Z1154" s="72">
        <f t="shared" si="136"/>
        <v>3.1469936967895209E-3</v>
      </c>
      <c r="AA1154" s="71">
        <f t="shared" si="140"/>
        <v>1.6753282238170595E-3</v>
      </c>
      <c r="AB1154" s="72">
        <f t="shared" si="141"/>
        <v>6.7086932835240101E-2</v>
      </c>
      <c r="AC1154" s="68">
        <f t="shared" si="142"/>
        <v>61032.749999999993</v>
      </c>
      <c r="AD1154" s="72">
        <f t="shared" si="143"/>
        <v>4.6909190266877662E-2</v>
      </c>
    </row>
    <row r="1155" spans="1:30" x14ac:dyDescent="0.25">
      <c r="A1155" s="60">
        <v>42791</v>
      </c>
      <c r="B1155">
        <f t="shared" si="137"/>
        <v>2017</v>
      </c>
      <c r="C1155">
        <f t="shared" si="138"/>
        <v>2</v>
      </c>
      <c r="D1155" s="57" t="s">
        <v>346</v>
      </c>
      <c r="E1155" s="57">
        <v>2154</v>
      </c>
      <c r="F1155" s="57">
        <v>1842</v>
      </c>
      <c r="G1155" s="57">
        <v>145</v>
      </c>
      <c r="H1155" s="57">
        <v>2960</v>
      </c>
      <c r="I1155" s="57">
        <v>2148</v>
      </c>
      <c r="J1155" s="57">
        <v>2372</v>
      </c>
      <c r="K1155" s="57">
        <v>281</v>
      </c>
      <c r="L1155" s="57" t="s">
        <v>346</v>
      </c>
      <c r="M1155" s="57">
        <v>2148</v>
      </c>
      <c r="N1155" s="57">
        <v>1560</v>
      </c>
      <c r="O1155" s="57">
        <v>1055</v>
      </c>
      <c r="P1155" s="57" t="s">
        <v>346</v>
      </c>
      <c r="Q1155" s="57" t="s">
        <v>346</v>
      </c>
      <c r="R1155" s="57">
        <v>2372</v>
      </c>
      <c r="Y1155" s="68">
        <f t="shared" si="139"/>
        <v>2133.75</v>
      </c>
      <c r="Z1155" s="72">
        <f t="shared" si="136"/>
        <v>1.6399799244168128E-3</v>
      </c>
      <c r="AA1155" s="71">
        <f t="shared" si="140"/>
        <v>1.6753282238170595E-3</v>
      </c>
      <c r="AB1155" s="72">
        <f t="shared" si="141"/>
        <v>3.496073829214643E-2</v>
      </c>
      <c r="AC1155" s="68">
        <f t="shared" si="142"/>
        <v>61032.75</v>
      </c>
      <c r="AD1155" s="72">
        <f t="shared" si="143"/>
        <v>4.6909190266877669E-2</v>
      </c>
    </row>
    <row r="1156" spans="1:30" x14ac:dyDescent="0.25">
      <c r="A1156" s="60">
        <v>42792</v>
      </c>
      <c r="B1156">
        <f t="shared" si="137"/>
        <v>2017</v>
      </c>
      <c r="C1156">
        <f t="shared" si="138"/>
        <v>2</v>
      </c>
      <c r="D1156" s="57" t="s">
        <v>346</v>
      </c>
      <c r="E1156" s="57">
        <v>2072</v>
      </c>
      <c r="F1156" s="57">
        <v>1370</v>
      </c>
      <c r="G1156" s="57">
        <v>103</v>
      </c>
      <c r="H1156" s="57">
        <v>2289</v>
      </c>
      <c r="I1156" s="57">
        <v>1710</v>
      </c>
      <c r="J1156" s="57">
        <v>1851</v>
      </c>
      <c r="K1156" s="57">
        <v>206</v>
      </c>
      <c r="L1156" s="57" t="s">
        <v>346</v>
      </c>
      <c r="M1156" s="57">
        <v>1503</v>
      </c>
      <c r="N1156" s="57">
        <v>1486</v>
      </c>
      <c r="O1156" s="57">
        <v>685</v>
      </c>
      <c r="P1156" s="57" t="s">
        <v>346</v>
      </c>
      <c r="Q1156" s="57" t="s">
        <v>346</v>
      </c>
      <c r="R1156" s="57">
        <v>1851</v>
      </c>
      <c r="Y1156" s="68">
        <f t="shared" si="139"/>
        <v>1633.75</v>
      </c>
      <c r="Z1156" s="72">
        <f t="shared" ref="Z1156:Z1219" si="144">+Y1156/SUMIF($B$4:$B$1829,B1156,$Y$4:$Y$1829)</f>
        <v>1.2556846872951227E-3</v>
      </c>
      <c r="AA1156" s="71">
        <f t="shared" si="140"/>
        <v>1.6753282238170595E-3</v>
      </c>
      <c r="AB1156" s="72">
        <f t="shared" si="141"/>
        <v>2.6768415318005497E-2</v>
      </c>
      <c r="AC1156" s="68">
        <f t="shared" si="142"/>
        <v>61032.75</v>
      </c>
      <c r="AD1156" s="72">
        <f t="shared" si="143"/>
        <v>4.6909190266877669E-2</v>
      </c>
    </row>
    <row r="1157" spans="1:30" x14ac:dyDescent="0.25">
      <c r="A1157" s="60">
        <v>42793</v>
      </c>
      <c r="B1157">
        <f t="shared" ref="B1157:B1220" si="145">+YEAR(A1157)</f>
        <v>2017</v>
      </c>
      <c r="C1157">
        <f t="shared" ref="C1157:C1220" si="146">+MONTH(A1157)</f>
        <v>2</v>
      </c>
      <c r="D1157" s="57" t="s">
        <v>346</v>
      </c>
      <c r="E1157" s="57">
        <v>2626</v>
      </c>
      <c r="F1157" s="57">
        <v>1538</v>
      </c>
      <c r="G1157" s="57">
        <v>125</v>
      </c>
      <c r="H1157" s="57">
        <v>3938</v>
      </c>
      <c r="I1157" s="57">
        <v>2860</v>
      </c>
      <c r="J1157" s="57">
        <v>3441</v>
      </c>
      <c r="K1157" s="57">
        <v>387</v>
      </c>
      <c r="L1157" s="57" t="s">
        <v>346</v>
      </c>
      <c r="M1157" s="57">
        <v>1643</v>
      </c>
      <c r="N1157" s="57">
        <v>1947</v>
      </c>
      <c r="O1157" s="57">
        <v>1675</v>
      </c>
      <c r="P1157" s="57" t="s">
        <v>346</v>
      </c>
      <c r="Q1157" s="57" t="s">
        <v>346</v>
      </c>
      <c r="R1157" s="57">
        <v>3441</v>
      </c>
      <c r="Y1157" s="68">
        <f t="shared" ref="Y1157:Y1220" si="147">AVERAGE(H1157,I1157,O1157,R1157)</f>
        <v>2978.5</v>
      </c>
      <c r="Z1157" s="72">
        <f t="shared" si="144"/>
        <v>2.2892467275339081E-3</v>
      </c>
      <c r="AA1157" s="71">
        <f t="shared" ref="AA1157:AA1220" si="148">+AVERAGEIFS($Z$4:$Z$1829,$B$4:$B$1829,B1157,$C$4:$C$1829,C1157)</f>
        <v>1.6753282238170595E-3</v>
      </c>
      <c r="AB1157" s="72">
        <f t="shared" ref="AB1157:AB1220" si="149">+Y1157/SUMIFS($Y$4:$Y$1829,$B$4:$B$1829,B1157,$C$4:$C$1829,C1157)</f>
        <v>4.8801667956957534E-2</v>
      </c>
      <c r="AC1157" s="68">
        <f t="shared" ref="AC1157:AC1220" si="150">+Y1157/AB1157</f>
        <v>61032.75</v>
      </c>
      <c r="AD1157" s="72">
        <f t="shared" ref="AD1157:AD1220" si="151">+AC1157/SUMIF($B$4:$B$1829,B1157,$Y$4:$Y$1829)</f>
        <v>4.6909190266877669E-2</v>
      </c>
    </row>
    <row r="1158" spans="1:30" x14ac:dyDescent="0.25">
      <c r="A1158" s="60">
        <v>42794</v>
      </c>
      <c r="B1158">
        <f t="shared" si="145"/>
        <v>2017</v>
      </c>
      <c r="C1158">
        <f t="shared" si="146"/>
        <v>2</v>
      </c>
      <c r="D1158" s="57" t="s">
        <v>346</v>
      </c>
      <c r="E1158" s="57">
        <v>2850</v>
      </c>
      <c r="F1158" s="57">
        <v>1603</v>
      </c>
      <c r="G1158" s="57">
        <v>155</v>
      </c>
      <c r="H1158" s="57">
        <v>4470</v>
      </c>
      <c r="I1158" s="57">
        <v>3132</v>
      </c>
      <c r="J1158" s="57">
        <v>3889</v>
      </c>
      <c r="K1158" s="57">
        <v>377</v>
      </c>
      <c r="L1158" s="57" t="s">
        <v>346</v>
      </c>
      <c r="M1158" s="57">
        <v>1945</v>
      </c>
      <c r="N1158" s="57">
        <v>2214</v>
      </c>
      <c r="O1158" s="57">
        <v>1796</v>
      </c>
      <c r="P1158" s="57" t="s">
        <v>346</v>
      </c>
      <c r="Q1158" s="57" t="s">
        <v>346</v>
      </c>
      <c r="R1158" s="57">
        <v>3889</v>
      </c>
      <c r="Y1158" s="68">
        <f t="shared" si="147"/>
        <v>3321.75</v>
      </c>
      <c r="Z1158" s="72">
        <f t="shared" si="144"/>
        <v>2.5530654078179484E-3</v>
      </c>
      <c r="AA1158" s="71">
        <f t="shared" si="148"/>
        <v>1.6753282238170595E-3</v>
      </c>
      <c r="AB1158" s="72">
        <f t="shared" si="149"/>
        <v>5.4425697678705288E-2</v>
      </c>
      <c r="AC1158" s="68">
        <f t="shared" si="150"/>
        <v>61032.75</v>
      </c>
      <c r="AD1158" s="72">
        <f t="shared" si="151"/>
        <v>4.6909190266877669E-2</v>
      </c>
    </row>
    <row r="1159" spans="1:30" x14ac:dyDescent="0.25">
      <c r="A1159" s="60">
        <v>42795</v>
      </c>
      <c r="B1159">
        <f t="shared" si="145"/>
        <v>2017</v>
      </c>
      <c r="C1159">
        <f t="shared" si="146"/>
        <v>3</v>
      </c>
      <c r="D1159" s="57" t="s">
        <v>346</v>
      </c>
      <c r="E1159" s="57">
        <v>2572</v>
      </c>
      <c r="F1159" s="57">
        <v>1436</v>
      </c>
      <c r="G1159" s="57">
        <v>138</v>
      </c>
      <c r="H1159" s="57">
        <v>3384</v>
      </c>
      <c r="I1159" s="57">
        <v>2382</v>
      </c>
      <c r="J1159" s="57">
        <v>2700</v>
      </c>
      <c r="K1159" s="57">
        <v>328</v>
      </c>
      <c r="L1159" s="57" t="s">
        <v>346</v>
      </c>
      <c r="M1159" s="57">
        <v>1583</v>
      </c>
      <c r="N1159" s="57">
        <v>1866</v>
      </c>
      <c r="O1159" s="57">
        <v>1251</v>
      </c>
      <c r="P1159" s="57" t="s">
        <v>346</v>
      </c>
      <c r="Q1159" s="57" t="s">
        <v>346</v>
      </c>
      <c r="R1159" s="57">
        <v>2700</v>
      </c>
      <c r="Y1159" s="68">
        <f t="shared" si="147"/>
        <v>2429.25</v>
      </c>
      <c r="Z1159" s="72">
        <f t="shared" si="144"/>
        <v>1.8670984095557318E-3</v>
      </c>
      <c r="AA1159" s="71">
        <f t="shared" si="148"/>
        <v>1.3304611024666721E-3</v>
      </c>
      <c r="AB1159" s="72">
        <f t="shared" si="149"/>
        <v>4.5269253525523065E-2</v>
      </c>
      <c r="AC1159" s="68">
        <f t="shared" si="150"/>
        <v>53662.25</v>
      </c>
      <c r="AD1159" s="72">
        <f t="shared" si="151"/>
        <v>4.1244294176466835E-2</v>
      </c>
    </row>
    <row r="1160" spans="1:30" x14ac:dyDescent="0.25">
      <c r="A1160" s="60">
        <v>42796</v>
      </c>
      <c r="B1160">
        <f t="shared" si="145"/>
        <v>2017</v>
      </c>
      <c r="C1160">
        <f t="shared" si="146"/>
        <v>3</v>
      </c>
      <c r="D1160" s="57" t="s">
        <v>346</v>
      </c>
      <c r="E1160" s="57">
        <v>2442</v>
      </c>
      <c r="F1160" s="57">
        <v>1459</v>
      </c>
      <c r="G1160" s="57">
        <v>114</v>
      </c>
      <c r="H1160" s="57">
        <v>3409</v>
      </c>
      <c r="I1160" s="57">
        <v>2346</v>
      </c>
      <c r="J1160" s="57">
        <v>2788</v>
      </c>
      <c r="K1160" s="57">
        <v>332</v>
      </c>
      <c r="L1160" s="57" t="s">
        <v>346</v>
      </c>
      <c r="M1160" s="57">
        <v>1401</v>
      </c>
      <c r="N1160" s="57">
        <v>2017</v>
      </c>
      <c r="O1160" s="57">
        <v>1359</v>
      </c>
      <c r="P1160" s="57" t="s">
        <v>346</v>
      </c>
      <c r="Q1160" s="57" t="s">
        <v>346</v>
      </c>
      <c r="R1160" s="57">
        <v>2788</v>
      </c>
      <c r="Y1160" s="68">
        <f t="shared" si="147"/>
        <v>2475.5</v>
      </c>
      <c r="Z1160" s="72">
        <f t="shared" si="144"/>
        <v>1.9026457189894881E-3</v>
      </c>
      <c r="AA1160" s="71">
        <f t="shared" si="148"/>
        <v>1.3304611024666721E-3</v>
      </c>
      <c r="AB1160" s="72">
        <f t="shared" si="149"/>
        <v>4.6131125698232932E-2</v>
      </c>
      <c r="AC1160" s="68">
        <f t="shared" si="150"/>
        <v>53662.25</v>
      </c>
      <c r="AD1160" s="72">
        <f t="shared" si="151"/>
        <v>4.1244294176466835E-2</v>
      </c>
    </row>
    <row r="1161" spans="1:30" x14ac:dyDescent="0.25">
      <c r="A1161" s="60">
        <v>42797</v>
      </c>
      <c r="B1161">
        <f t="shared" si="145"/>
        <v>2017</v>
      </c>
      <c r="C1161">
        <f t="shared" si="146"/>
        <v>3</v>
      </c>
      <c r="D1161" s="57" t="s">
        <v>346</v>
      </c>
      <c r="E1161" s="57">
        <v>2301</v>
      </c>
      <c r="F1161" s="57">
        <v>1280</v>
      </c>
      <c r="G1161" s="57">
        <v>91</v>
      </c>
      <c r="H1161" s="57">
        <v>2876</v>
      </c>
      <c r="I1161" s="57">
        <v>1942</v>
      </c>
      <c r="J1161" s="57">
        <v>2312</v>
      </c>
      <c r="K1161" s="57">
        <v>314</v>
      </c>
      <c r="L1161" s="57" t="s">
        <v>346</v>
      </c>
      <c r="M1161" s="57">
        <v>1333</v>
      </c>
      <c r="N1161" s="57">
        <v>1655</v>
      </c>
      <c r="O1161" s="57">
        <v>1054</v>
      </c>
      <c r="P1161" s="57" t="s">
        <v>346</v>
      </c>
      <c r="Q1161" s="57" t="s">
        <v>346</v>
      </c>
      <c r="R1161" s="57">
        <v>2312</v>
      </c>
      <c r="Y1161" s="68">
        <f t="shared" si="147"/>
        <v>2046</v>
      </c>
      <c r="Z1161" s="72">
        <f t="shared" si="144"/>
        <v>1.5725361103019562E-3</v>
      </c>
      <c r="AA1161" s="71">
        <f t="shared" si="148"/>
        <v>1.3304611024666721E-3</v>
      </c>
      <c r="AB1161" s="72">
        <f t="shared" si="149"/>
        <v>3.812736141328401E-2</v>
      </c>
      <c r="AC1161" s="68">
        <f t="shared" si="150"/>
        <v>53662.250000000007</v>
      </c>
      <c r="AD1161" s="72">
        <f t="shared" si="151"/>
        <v>4.1244294176466842E-2</v>
      </c>
    </row>
    <row r="1162" spans="1:30" x14ac:dyDescent="0.25">
      <c r="A1162" s="60">
        <v>42798</v>
      </c>
      <c r="B1162">
        <f t="shared" si="145"/>
        <v>2017</v>
      </c>
      <c r="C1162">
        <f t="shared" si="146"/>
        <v>3</v>
      </c>
      <c r="D1162" s="57" t="s">
        <v>346</v>
      </c>
      <c r="E1162" s="57">
        <v>1609</v>
      </c>
      <c r="F1162" s="57">
        <v>897</v>
      </c>
      <c r="G1162" s="57">
        <v>61</v>
      </c>
      <c r="H1162" s="57">
        <v>1329</v>
      </c>
      <c r="I1162" s="57">
        <v>986</v>
      </c>
      <c r="J1162" s="57">
        <v>900</v>
      </c>
      <c r="K1162" s="57">
        <v>168</v>
      </c>
      <c r="L1162" s="57" t="s">
        <v>346</v>
      </c>
      <c r="M1162" s="57">
        <v>632</v>
      </c>
      <c r="N1162" s="57">
        <v>1055</v>
      </c>
      <c r="O1162" s="57">
        <v>339</v>
      </c>
      <c r="P1162" s="57" t="s">
        <v>346</v>
      </c>
      <c r="Q1162" s="57" t="s">
        <v>346</v>
      </c>
      <c r="R1162" s="57">
        <v>900</v>
      </c>
      <c r="Y1162" s="68">
        <f t="shared" si="147"/>
        <v>888.5</v>
      </c>
      <c r="Z1162" s="72">
        <f t="shared" si="144"/>
        <v>6.8289263636524343E-4</v>
      </c>
      <c r="AA1162" s="71">
        <f t="shared" si="148"/>
        <v>1.3304611024666721E-3</v>
      </c>
      <c r="AB1162" s="72">
        <f t="shared" si="149"/>
        <v>1.6557263253031692E-2</v>
      </c>
      <c r="AC1162" s="68">
        <f t="shared" si="150"/>
        <v>53662.250000000007</v>
      </c>
      <c r="AD1162" s="72">
        <f t="shared" si="151"/>
        <v>4.1244294176466842E-2</v>
      </c>
    </row>
    <row r="1163" spans="1:30" x14ac:dyDescent="0.25">
      <c r="A1163" s="60">
        <v>42799</v>
      </c>
      <c r="B1163">
        <f t="shared" si="145"/>
        <v>2017</v>
      </c>
      <c r="C1163">
        <f t="shared" si="146"/>
        <v>3</v>
      </c>
      <c r="D1163" s="57" t="s">
        <v>346</v>
      </c>
      <c r="E1163" s="57">
        <v>1582</v>
      </c>
      <c r="F1163" s="57">
        <v>934</v>
      </c>
      <c r="G1163" s="57">
        <v>64</v>
      </c>
      <c r="H1163" s="57">
        <v>1413</v>
      </c>
      <c r="I1163" s="57">
        <v>1004</v>
      </c>
      <c r="J1163" s="57">
        <v>966</v>
      </c>
      <c r="K1163" s="57">
        <v>130</v>
      </c>
      <c r="L1163" s="57" t="s">
        <v>346</v>
      </c>
      <c r="M1163" s="57">
        <v>817</v>
      </c>
      <c r="N1163" s="57">
        <v>1031</v>
      </c>
      <c r="O1163" s="57">
        <v>363</v>
      </c>
      <c r="P1163" s="57" t="s">
        <v>346</v>
      </c>
      <c r="Q1163" s="57" t="s">
        <v>346</v>
      </c>
      <c r="R1163" s="57">
        <v>966</v>
      </c>
      <c r="Y1163" s="68">
        <f t="shared" si="147"/>
        <v>936.5</v>
      </c>
      <c r="Z1163" s="72">
        <f t="shared" si="144"/>
        <v>7.1978497912892562E-4</v>
      </c>
      <c r="AA1163" s="71">
        <f t="shared" si="148"/>
        <v>1.3304611024666721E-3</v>
      </c>
      <c r="AB1163" s="72">
        <f t="shared" si="149"/>
        <v>1.74517468052495E-2</v>
      </c>
      <c r="AC1163" s="68">
        <f t="shared" si="150"/>
        <v>53662.25</v>
      </c>
      <c r="AD1163" s="72">
        <f t="shared" si="151"/>
        <v>4.1244294176466835E-2</v>
      </c>
    </row>
    <row r="1164" spans="1:30" x14ac:dyDescent="0.25">
      <c r="A1164" s="60">
        <v>42800</v>
      </c>
      <c r="B1164">
        <f t="shared" si="145"/>
        <v>2017</v>
      </c>
      <c r="C1164">
        <f t="shared" si="146"/>
        <v>3</v>
      </c>
      <c r="D1164" s="57" t="s">
        <v>346</v>
      </c>
      <c r="E1164" s="57">
        <v>2307</v>
      </c>
      <c r="F1164" s="57">
        <v>1379</v>
      </c>
      <c r="G1164" s="57">
        <v>104</v>
      </c>
      <c r="H1164" s="57">
        <v>3148</v>
      </c>
      <c r="I1164" s="57">
        <v>2317</v>
      </c>
      <c r="J1164" s="57">
        <v>2786</v>
      </c>
      <c r="K1164" s="57">
        <v>330</v>
      </c>
      <c r="L1164" s="57" t="s">
        <v>346</v>
      </c>
      <c r="M1164" s="57">
        <v>1460</v>
      </c>
      <c r="N1164" s="57">
        <v>2138</v>
      </c>
      <c r="O1164" s="57">
        <v>1265</v>
      </c>
      <c r="P1164" s="57" t="s">
        <v>346</v>
      </c>
      <c r="Q1164" s="57" t="s">
        <v>346</v>
      </c>
      <c r="R1164" s="57">
        <v>2786</v>
      </c>
      <c r="Y1164" s="68">
        <f t="shared" si="147"/>
        <v>2379</v>
      </c>
      <c r="Z1164" s="72">
        <f t="shared" si="144"/>
        <v>1.8284767382250018E-3</v>
      </c>
      <c r="AA1164" s="71">
        <f t="shared" si="148"/>
        <v>1.3304611024666721E-3</v>
      </c>
      <c r="AB1164" s="72">
        <f t="shared" si="149"/>
        <v>4.4332841056795046E-2</v>
      </c>
      <c r="AC1164" s="68">
        <f t="shared" si="150"/>
        <v>53662.25</v>
      </c>
      <c r="AD1164" s="72">
        <f t="shared" si="151"/>
        <v>4.1244294176466835E-2</v>
      </c>
    </row>
    <row r="1165" spans="1:30" x14ac:dyDescent="0.25">
      <c r="A1165" s="60">
        <v>42801</v>
      </c>
      <c r="B1165">
        <f t="shared" si="145"/>
        <v>2017</v>
      </c>
      <c r="C1165">
        <f t="shared" si="146"/>
        <v>3</v>
      </c>
      <c r="D1165" s="57" t="s">
        <v>346</v>
      </c>
      <c r="E1165" s="57">
        <v>1970</v>
      </c>
      <c r="F1165" s="57">
        <v>1170</v>
      </c>
      <c r="G1165" s="57">
        <v>90</v>
      </c>
      <c r="H1165" s="57">
        <v>2533</v>
      </c>
      <c r="I1165" s="57">
        <v>1771</v>
      </c>
      <c r="J1165" s="57">
        <v>2033</v>
      </c>
      <c r="K1165" s="57">
        <v>275</v>
      </c>
      <c r="L1165" s="57" t="s">
        <v>346</v>
      </c>
      <c r="M1165" s="57">
        <v>1207</v>
      </c>
      <c r="N1165" s="57">
        <v>1503</v>
      </c>
      <c r="O1165" s="57">
        <v>884</v>
      </c>
      <c r="P1165" s="57" t="s">
        <v>346</v>
      </c>
      <c r="Q1165" s="57" t="s">
        <v>346</v>
      </c>
      <c r="R1165" s="57">
        <v>2033</v>
      </c>
      <c r="Y1165" s="68">
        <f t="shared" si="147"/>
        <v>1805.25</v>
      </c>
      <c r="Z1165" s="72">
        <f t="shared" si="144"/>
        <v>1.3874979536278623E-3</v>
      </c>
      <c r="AA1165" s="71">
        <f t="shared" si="148"/>
        <v>1.3304611024666721E-3</v>
      </c>
      <c r="AB1165" s="72">
        <f t="shared" si="149"/>
        <v>3.3640967346691579E-2</v>
      </c>
      <c r="AC1165" s="68">
        <f t="shared" si="150"/>
        <v>53662.249999999993</v>
      </c>
      <c r="AD1165" s="72">
        <f t="shared" si="151"/>
        <v>4.1244294176466828E-2</v>
      </c>
    </row>
    <row r="1166" spans="1:30" x14ac:dyDescent="0.25">
      <c r="A1166" s="60">
        <v>42802</v>
      </c>
      <c r="B1166">
        <f t="shared" si="145"/>
        <v>2017</v>
      </c>
      <c r="C1166">
        <f t="shared" si="146"/>
        <v>3</v>
      </c>
      <c r="D1166" s="57" t="s">
        <v>346</v>
      </c>
      <c r="E1166" s="57">
        <v>2841</v>
      </c>
      <c r="F1166" s="57">
        <v>1748</v>
      </c>
      <c r="G1166" s="57">
        <v>147</v>
      </c>
      <c r="H1166" s="57">
        <v>4718</v>
      </c>
      <c r="I1166" s="57">
        <v>3107</v>
      </c>
      <c r="J1166" s="57">
        <v>4101</v>
      </c>
      <c r="K1166" s="57">
        <v>424</v>
      </c>
      <c r="L1166" s="57" t="s">
        <v>346</v>
      </c>
      <c r="M1166" s="57">
        <v>2172</v>
      </c>
      <c r="N1166" s="57">
        <v>2240</v>
      </c>
      <c r="O1166" s="57">
        <v>1895</v>
      </c>
      <c r="P1166" s="57" t="s">
        <v>346</v>
      </c>
      <c r="Q1166" s="57" t="s">
        <v>346</v>
      </c>
      <c r="R1166" s="57">
        <v>4101</v>
      </c>
      <c r="Y1166" s="68">
        <f t="shared" si="147"/>
        <v>3455.25</v>
      </c>
      <c r="Z1166" s="72">
        <f t="shared" si="144"/>
        <v>2.6556722361294398E-3</v>
      </c>
      <c r="AA1166" s="71">
        <f t="shared" si="148"/>
        <v>1.3304611024666721E-3</v>
      </c>
      <c r="AB1166" s="72">
        <f t="shared" si="149"/>
        <v>6.4388839454178684E-2</v>
      </c>
      <c r="AC1166" s="68">
        <f t="shared" si="150"/>
        <v>53662.25</v>
      </c>
      <c r="AD1166" s="72">
        <f t="shared" si="151"/>
        <v>4.1244294176466835E-2</v>
      </c>
    </row>
    <row r="1167" spans="1:30" x14ac:dyDescent="0.25">
      <c r="A1167" s="60">
        <v>42803</v>
      </c>
      <c r="B1167">
        <f t="shared" si="145"/>
        <v>2017</v>
      </c>
      <c r="C1167">
        <f t="shared" si="146"/>
        <v>3</v>
      </c>
      <c r="D1167" s="57" t="s">
        <v>346</v>
      </c>
      <c r="E1167" s="57">
        <v>2990</v>
      </c>
      <c r="F1167" s="57">
        <v>1861</v>
      </c>
      <c r="G1167" s="57">
        <v>137</v>
      </c>
      <c r="H1167" s="57">
        <v>4852</v>
      </c>
      <c r="I1167" s="57">
        <v>3176</v>
      </c>
      <c r="J1167" s="57">
        <v>4155</v>
      </c>
      <c r="K1167" s="57">
        <v>399</v>
      </c>
      <c r="L1167" s="57" t="s">
        <v>346</v>
      </c>
      <c r="M1167" s="57">
        <v>2091</v>
      </c>
      <c r="N1167" s="57">
        <v>2287</v>
      </c>
      <c r="O1167" s="57">
        <v>2073</v>
      </c>
      <c r="P1167" s="57" t="s">
        <v>346</v>
      </c>
      <c r="Q1167" s="57" t="s">
        <v>346</v>
      </c>
      <c r="R1167" s="57">
        <v>4155</v>
      </c>
      <c r="Y1167" s="68">
        <f t="shared" si="147"/>
        <v>3564</v>
      </c>
      <c r="Z1167" s="72">
        <f t="shared" si="144"/>
        <v>2.7392564502034073E-3</v>
      </c>
      <c r="AA1167" s="71">
        <f t="shared" si="148"/>
        <v>1.3304611024666721E-3</v>
      </c>
      <c r="AB1167" s="72">
        <f t="shared" si="149"/>
        <v>6.6415403752172156E-2</v>
      </c>
      <c r="AC1167" s="68">
        <f t="shared" si="150"/>
        <v>53662.249999999993</v>
      </c>
      <c r="AD1167" s="72">
        <f t="shared" si="151"/>
        <v>4.1244294176466828E-2</v>
      </c>
    </row>
    <row r="1168" spans="1:30" x14ac:dyDescent="0.25">
      <c r="A1168" s="60">
        <v>42804</v>
      </c>
      <c r="B1168">
        <f t="shared" si="145"/>
        <v>2017</v>
      </c>
      <c r="C1168">
        <f t="shared" si="146"/>
        <v>3</v>
      </c>
      <c r="D1168" s="57" t="s">
        <v>346</v>
      </c>
      <c r="E1168" s="57">
        <v>1672</v>
      </c>
      <c r="F1168" s="57">
        <v>830</v>
      </c>
      <c r="G1168" s="57">
        <v>47</v>
      </c>
      <c r="H1168" s="57">
        <v>1480</v>
      </c>
      <c r="I1168" s="57">
        <v>998</v>
      </c>
      <c r="J1168" s="57">
        <v>959</v>
      </c>
      <c r="K1168" s="57">
        <v>171</v>
      </c>
      <c r="L1168" s="57" t="s">
        <v>346</v>
      </c>
      <c r="M1168" s="57">
        <v>754</v>
      </c>
      <c r="N1168" s="57">
        <v>1036</v>
      </c>
      <c r="O1168" s="57">
        <v>378</v>
      </c>
      <c r="P1168" s="57" t="s">
        <v>346</v>
      </c>
      <c r="Q1168" s="57" t="s">
        <v>346</v>
      </c>
      <c r="R1168" s="57">
        <v>959</v>
      </c>
      <c r="Y1168" s="68">
        <f t="shared" si="147"/>
        <v>953.75</v>
      </c>
      <c r="Z1168" s="72">
        <f t="shared" si="144"/>
        <v>7.3304316480962402E-4</v>
      </c>
      <c r="AA1168" s="71">
        <f t="shared" si="148"/>
        <v>1.3304611024666721E-3</v>
      </c>
      <c r="AB1168" s="72">
        <f t="shared" si="149"/>
        <v>1.7773201831827776E-2</v>
      </c>
      <c r="AC1168" s="68">
        <f t="shared" si="150"/>
        <v>53662.25</v>
      </c>
      <c r="AD1168" s="72">
        <f t="shared" si="151"/>
        <v>4.1244294176466835E-2</v>
      </c>
    </row>
    <row r="1169" spans="1:30" x14ac:dyDescent="0.25">
      <c r="A1169" s="60">
        <v>42805</v>
      </c>
      <c r="B1169">
        <f t="shared" si="145"/>
        <v>2017</v>
      </c>
      <c r="C1169">
        <f t="shared" si="146"/>
        <v>3</v>
      </c>
      <c r="D1169" s="57" t="s">
        <v>346</v>
      </c>
      <c r="E1169" s="57">
        <v>1455</v>
      </c>
      <c r="F1169" s="57">
        <v>908</v>
      </c>
      <c r="G1169" s="57">
        <v>53</v>
      </c>
      <c r="H1169" s="57">
        <v>1259</v>
      </c>
      <c r="I1169" s="57">
        <v>885</v>
      </c>
      <c r="J1169" s="57">
        <v>871</v>
      </c>
      <c r="K1169" s="57">
        <v>159</v>
      </c>
      <c r="L1169" s="57" t="s">
        <v>346</v>
      </c>
      <c r="M1169" s="57">
        <v>668</v>
      </c>
      <c r="N1169" s="57">
        <v>1150</v>
      </c>
      <c r="O1169" s="57">
        <v>329</v>
      </c>
      <c r="P1169" s="57" t="s">
        <v>346</v>
      </c>
      <c r="Q1169" s="57" t="s">
        <v>346</v>
      </c>
      <c r="R1169" s="57">
        <v>871</v>
      </c>
      <c r="Y1169" s="68">
        <f t="shared" si="147"/>
        <v>836</v>
      </c>
      <c r="Z1169" s="72">
        <f t="shared" si="144"/>
        <v>6.4254163646746592E-4</v>
      </c>
      <c r="AA1169" s="71">
        <f t="shared" si="148"/>
        <v>1.3304611024666721E-3</v>
      </c>
      <c r="AB1169" s="72">
        <f t="shared" si="149"/>
        <v>1.5578921867793468E-2</v>
      </c>
      <c r="AC1169" s="68">
        <f t="shared" si="150"/>
        <v>53662.25</v>
      </c>
      <c r="AD1169" s="72">
        <f t="shared" si="151"/>
        <v>4.1244294176466835E-2</v>
      </c>
    </row>
    <row r="1170" spans="1:30" x14ac:dyDescent="0.25">
      <c r="A1170" s="60">
        <v>42806</v>
      </c>
      <c r="B1170">
        <f t="shared" si="145"/>
        <v>2017</v>
      </c>
      <c r="C1170">
        <f t="shared" si="146"/>
        <v>3</v>
      </c>
      <c r="D1170" s="57" t="s">
        <v>346</v>
      </c>
      <c r="E1170" s="57">
        <v>1455</v>
      </c>
      <c r="F1170" s="57">
        <v>851</v>
      </c>
      <c r="G1170" s="57">
        <v>52</v>
      </c>
      <c r="H1170" s="57">
        <v>1166</v>
      </c>
      <c r="I1170" s="57">
        <v>880</v>
      </c>
      <c r="J1170" s="57">
        <v>755</v>
      </c>
      <c r="K1170" s="57">
        <v>133</v>
      </c>
      <c r="L1170" s="57" t="s">
        <v>346</v>
      </c>
      <c r="M1170" s="57">
        <v>646</v>
      </c>
      <c r="N1170" s="57">
        <v>1116</v>
      </c>
      <c r="O1170" s="57">
        <v>265</v>
      </c>
      <c r="P1170" s="57" t="s">
        <v>346</v>
      </c>
      <c r="Q1170" s="57" t="s">
        <v>346</v>
      </c>
      <c r="R1170" s="57">
        <v>755</v>
      </c>
      <c r="Y1170" s="68">
        <f t="shared" si="147"/>
        <v>766.5</v>
      </c>
      <c r="Z1170" s="72">
        <f t="shared" si="144"/>
        <v>5.8912459850755103E-4</v>
      </c>
      <c r="AA1170" s="71">
        <f t="shared" si="148"/>
        <v>1.3304611024666721E-3</v>
      </c>
      <c r="AB1170" s="72">
        <f t="shared" si="149"/>
        <v>1.4283784224478102E-2</v>
      </c>
      <c r="AC1170" s="68">
        <f t="shared" si="150"/>
        <v>53662.25</v>
      </c>
      <c r="AD1170" s="72">
        <f t="shared" si="151"/>
        <v>4.1244294176466835E-2</v>
      </c>
    </row>
    <row r="1171" spans="1:30" x14ac:dyDescent="0.25">
      <c r="A1171" s="60">
        <v>42807</v>
      </c>
      <c r="B1171">
        <f t="shared" si="145"/>
        <v>2017</v>
      </c>
      <c r="C1171">
        <f t="shared" si="146"/>
        <v>3</v>
      </c>
      <c r="D1171" s="57" t="s">
        <v>346</v>
      </c>
      <c r="E1171" s="57">
        <v>1953</v>
      </c>
      <c r="F1171" s="57">
        <v>1143</v>
      </c>
      <c r="G1171" s="57">
        <v>72</v>
      </c>
      <c r="H1171" s="57">
        <v>2223</v>
      </c>
      <c r="I1171" s="57">
        <v>1619</v>
      </c>
      <c r="J1171" s="57">
        <v>1842</v>
      </c>
      <c r="K1171" s="57">
        <v>260</v>
      </c>
      <c r="L1171" s="57" t="s">
        <v>346</v>
      </c>
      <c r="M1171" s="57">
        <v>998</v>
      </c>
      <c r="N1171" s="57">
        <v>2031</v>
      </c>
      <c r="O1171" s="57">
        <v>832</v>
      </c>
      <c r="P1171" s="57" t="s">
        <v>346</v>
      </c>
      <c r="Q1171" s="57" t="s">
        <v>346</v>
      </c>
      <c r="R1171" s="57">
        <v>1842</v>
      </c>
      <c r="Y1171" s="68">
        <f t="shared" si="147"/>
        <v>1629</v>
      </c>
      <c r="Z1171" s="72">
        <f t="shared" si="144"/>
        <v>1.2520338825424665E-3</v>
      </c>
      <c r="AA1171" s="71">
        <f t="shared" si="148"/>
        <v>1.3304611024666721E-3</v>
      </c>
      <c r="AB1171" s="72">
        <f t="shared" si="149"/>
        <v>3.0356535553391815E-2</v>
      </c>
      <c r="AC1171" s="68">
        <f t="shared" si="150"/>
        <v>53662.25</v>
      </c>
      <c r="AD1171" s="72">
        <f t="shared" si="151"/>
        <v>4.1244294176466835E-2</v>
      </c>
    </row>
    <row r="1172" spans="1:30" x14ac:dyDescent="0.25">
      <c r="A1172" s="60">
        <v>42808</v>
      </c>
      <c r="B1172">
        <f t="shared" si="145"/>
        <v>2017</v>
      </c>
      <c r="C1172">
        <f t="shared" si="146"/>
        <v>3</v>
      </c>
      <c r="D1172" s="57" t="s">
        <v>346</v>
      </c>
      <c r="E1172" s="57">
        <v>81</v>
      </c>
      <c r="F1172" s="57">
        <v>72</v>
      </c>
      <c r="G1172" s="57">
        <v>23</v>
      </c>
      <c r="H1172" s="57">
        <v>236</v>
      </c>
      <c r="I1172" s="57">
        <v>196</v>
      </c>
      <c r="J1172" s="57">
        <v>130</v>
      </c>
      <c r="K1172" s="57">
        <v>31</v>
      </c>
      <c r="L1172" s="57" t="s">
        <v>346</v>
      </c>
      <c r="M1172" s="57">
        <v>82</v>
      </c>
      <c r="N1172" s="57">
        <v>298</v>
      </c>
      <c r="O1172" s="57">
        <v>47</v>
      </c>
      <c r="P1172" s="57" t="s">
        <v>346</v>
      </c>
      <c r="Q1172" s="57" t="s">
        <v>346</v>
      </c>
      <c r="R1172" s="57">
        <v>130</v>
      </c>
      <c r="Y1172" s="68">
        <f t="shared" si="147"/>
        <v>152.25</v>
      </c>
      <c r="Z1172" s="72">
        <f t="shared" si="144"/>
        <v>1.1701789970355465E-4</v>
      </c>
      <c r="AA1172" s="71">
        <f t="shared" si="148"/>
        <v>1.3304611024666721E-3</v>
      </c>
      <c r="AB1172" s="72">
        <f t="shared" si="149"/>
        <v>2.8371900171908558E-3</v>
      </c>
      <c r="AC1172" s="68">
        <f t="shared" si="150"/>
        <v>53662.25</v>
      </c>
      <c r="AD1172" s="72">
        <f t="shared" si="151"/>
        <v>4.1244294176466835E-2</v>
      </c>
    </row>
    <row r="1173" spans="1:30" x14ac:dyDescent="0.25">
      <c r="A1173" s="60">
        <v>42809</v>
      </c>
      <c r="B1173">
        <f t="shared" si="145"/>
        <v>2017</v>
      </c>
      <c r="C1173">
        <f t="shared" si="146"/>
        <v>3</v>
      </c>
      <c r="D1173" s="57" t="s">
        <v>346</v>
      </c>
      <c r="E1173" s="57">
        <v>317</v>
      </c>
      <c r="F1173" s="57">
        <v>363</v>
      </c>
      <c r="G1173" s="57">
        <v>42</v>
      </c>
      <c r="H1173" s="57">
        <v>560</v>
      </c>
      <c r="I1173" s="57">
        <v>515</v>
      </c>
      <c r="J1173" s="57">
        <v>324</v>
      </c>
      <c r="K1173" s="57">
        <v>95</v>
      </c>
      <c r="L1173" s="57" t="s">
        <v>346</v>
      </c>
      <c r="M1173" s="57">
        <v>217</v>
      </c>
      <c r="N1173" s="57">
        <v>888</v>
      </c>
      <c r="O1173" s="57">
        <v>101</v>
      </c>
      <c r="P1173" s="57" t="s">
        <v>346</v>
      </c>
      <c r="Q1173" s="57" t="s">
        <v>346</v>
      </c>
      <c r="R1173" s="57">
        <v>324</v>
      </c>
      <c r="Y1173" s="68">
        <f t="shared" si="147"/>
        <v>375</v>
      </c>
      <c r="Z1173" s="72">
        <f t="shared" si="144"/>
        <v>2.8822142784126764E-4</v>
      </c>
      <c r="AA1173" s="71">
        <f t="shared" si="148"/>
        <v>1.3304611024666721E-3</v>
      </c>
      <c r="AB1173" s="72">
        <f t="shared" si="149"/>
        <v>6.9881527517016151E-3</v>
      </c>
      <c r="AC1173" s="68">
        <f t="shared" si="150"/>
        <v>53662.25</v>
      </c>
      <c r="AD1173" s="72">
        <f t="shared" si="151"/>
        <v>4.1244294176466835E-2</v>
      </c>
    </row>
    <row r="1174" spans="1:30" x14ac:dyDescent="0.25">
      <c r="A1174" s="60">
        <v>42810</v>
      </c>
      <c r="B1174">
        <f t="shared" si="145"/>
        <v>2017</v>
      </c>
      <c r="C1174">
        <f t="shared" si="146"/>
        <v>3</v>
      </c>
      <c r="D1174" s="57" t="s">
        <v>346</v>
      </c>
      <c r="E1174" s="57">
        <v>947</v>
      </c>
      <c r="F1174" s="57">
        <v>643</v>
      </c>
      <c r="G1174" s="57">
        <v>64</v>
      </c>
      <c r="H1174" s="57">
        <v>923</v>
      </c>
      <c r="I1174" s="57">
        <v>814</v>
      </c>
      <c r="J1174" s="57">
        <v>598</v>
      </c>
      <c r="K1174" s="57">
        <v>159</v>
      </c>
      <c r="L1174" s="57" t="s">
        <v>346</v>
      </c>
      <c r="M1174" s="57">
        <v>389</v>
      </c>
      <c r="N1174" s="57">
        <v>1406</v>
      </c>
      <c r="O1174" s="57">
        <v>245</v>
      </c>
      <c r="P1174" s="57" t="s">
        <v>346</v>
      </c>
      <c r="Q1174" s="57" t="s">
        <v>346</v>
      </c>
      <c r="R1174" s="57">
        <v>598</v>
      </c>
      <c r="Y1174" s="68">
        <f t="shared" si="147"/>
        <v>645</v>
      </c>
      <c r="Z1174" s="72">
        <f t="shared" si="144"/>
        <v>4.9574085588698026E-4</v>
      </c>
      <c r="AA1174" s="71">
        <f t="shared" si="148"/>
        <v>1.3304611024666721E-3</v>
      </c>
      <c r="AB1174" s="72">
        <f t="shared" si="149"/>
        <v>1.2019622732926779E-2</v>
      </c>
      <c r="AC1174" s="68">
        <f t="shared" si="150"/>
        <v>53662.25</v>
      </c>
      <c r="AD1174" s="72">
        <f t="shared" si="151"/>
        <v>4.1244294176466835E-2</v>
      </c>
    </row>
    <row r="1175" spans="1:30" x14ac:dyDescent="0.25">
      <c r="A1175" s="60">
        <v>42811</v>
      </c>
      <c r="B1175">
        <f t="shared" si="145"/>
        <v>2017</v>
      </c>
      <c r="C1175">
        <f t="shared" si="146"/>
        <v>3</v>
      </c>
      <c r="D1175" s="57" t="s">
        <v>346</v>
      </c>
      <c r="E1175" s="57">
        <v>1291</v>
      </c>
      <c r="F1175" s="57">
        <v>834</v>
      </c>
      <c r="G1175" s="57">
        <v>67</v>
      </c>
      <c r="H1175" s="57">
        <v>1476</v>
      </c>
      <c r="I1175" s="57">
        <v>1040</v>
      </c>
      <c r="J1175" s="57">
        <v>1052</v>
      </c>
      <c r="K1175" s="57">
        <v>184</v>
      </c>
      <c r="L1175" s="57" t="s">
        <v>346</v>
      </c>
      <c r="M1175" s="57">
        <v>582</v>
      </c>
      <c r="N1175" s="57">
        <v>1080</v>
      </c>
      <c r="O1175" s="57">
        <v>475</v>
      </c>
      <c r="P1175" s="57" t="s">
        <v>346</v>
      </c>
      <c r="Q1175" s="57" t="s">
        <v>346</v>
      </c>
      <c r="R1175" s="57">
        <v>1052</v>
      </c>
      <c r="Y1175" s="68">
        <f t="shared" si="147"/>
        <v>1010.75</v>
      </c>
      <c r="Z1175" s="72">
        <f t="shared" si="144"/>
        <v>7.7685282184149663E-4</v>
      </c>
      <c r="AA1175" s="71">
        <f t="shared" si="148"/>
        <v>1.3304611024666721E-3</v>
      </c>
      <c r="AB1175" s="72">
        <f t="shared" si="149"/>
        <v>1.8835401050086419E-2</v>
      </c>
      <c r="AC1175" s="68">
        <f t="shared" si="150"/>
        <v>53662.25</v>
      </c>
      <c r="AD1175" s="72">
        <f t="shared" si="151"/>
        <v>4.1244294176466835E-2</v>
      </c>
    </row>
    <row r="1176" spans="1:30" x14ac:dyDescent="0.25">
      <c r="A1176" s="60">
        <v>42812</v>
      </c>
      <c r="B1176">
        <f t="shared" si="145"/>
        <v>2017</v>
      </c>
      <c r="C1176">
        <f t="shared" si="146"/>
        <v>3</v>
      </c>
      <c r="D1176" s="57" t="s">
        <v>346</v>
      </c>
      <c r="E1176" s="57">
        <v>1178</v>
      </c>
      <c r="F1176" s="57">
        <v>748</v>
      </c>
      <c r="G1176" s="57">
        <v>44</v>
      </c>
      <c r="H1176" s="57">
        <v>961</v>
      </c>
      <c r="I1176" s="57">
        <v>861</v>
      </c>
      <c r="J1176" s="57">
        <v>575</v>
      </c>
      <c r="K1176" s="57">
        <v>129</v>
      </c>
      <c r="L1176" s="57" t="s">
        <v>346</v>
      </c>
      <c r="M1176" s="57">
        <v>504</v>
      </c>
      <c r="N1176" s="57">
        <v>840</v>
      </c>
      <c r="O1176" s="57">
        <v>168</v>
      </c>
      <c r="P1176" s="57" t="s">
        <v>346</v>
      </c>
      <c r="Q1176" s="57" t="s">
        <v>346</v>
      </c>
      <c r="R1176" s="57">
        <v>575</v>
      </c>
      <c r="Y1176" s="68">
        <f t="shared" si="147"/>
        <v>641.25</v>
      </c>
      <c r="Z1176" s="72">
        <f t="shared" si="144"/>
        <v>4.9285864160856759E-4</v>
      </c>
      <c r="AA1176" s="71">
        <f t="shared" si="148"/>
        <v>1.3304611024666721E-3</v>
      </c>
      <c r="AB1176" s="72">
        <f t="shared" si="149"/>
        <v>1.1949741205409762E-2</v>
      </c>
      <c r="AC1176" s="68">
        <f t="shared" si="150"/>
        <v>53662.25</v>
      </c>
      <c r="AD1176" s="72">
        <f t="shared" si="151"/>
        <v>4.1244294176466835E-2</v>
      </c>
    </row>
    <row r="1177" spans="1:30" x14ac:dyDescent="0.25">
      <c r="A1177" s="60">
        <v>42813</v>
      </c>
      <c r="B1177">
        <f t="shared" si="145"/>
        <v>2017</v>
      </c>
      <c r="C1177">
        <f t="shared" si="146"/>
        <v>3</v>
      </c>
      <c r="D1177" s="57" t="s">
        <v>346</v>
      </c>
      <c r="E1177" s="57">
        <v>1333</v>
      </c>
      <c r="F1177" s="57">
        <v>980</v>
      </c>
      <c r="G1177" s="57">
        <v>76</v>
      </c>
      <c r="H1177" s="57">
        <v>1517</v>
      </c>
      <c r="I1177" s="57">
        <v>1482</v>
      </c>
      <c r="J1177" s="57">
        <v>1087</v>
      </c>
      <c r="K1177" s="57">
        <v>149</v>
      </c>
      <c r="L1177" s="57" t="s">
        <v>346</v>
      </c>
      <c r="M1177" s="57">
        <v>862</v>
      </c>
      <c r="N1177" s="57">
        <v>1076</v>
      </c>
      <c r="O1177" s="57">
        <v>415</v>
      </c>
      <c r="P1177" s="57" t="s">
        <v>346</v>
      </c>
      <c r="Q1177" s="57" t="s">
        <v>346</v>
      </c>
      <c r="R1177" s="57">
        <v>1087</v>
      </c>
      <c r="Y1177" s="68">
        <f t="shared" si="147"/>
        <v>1125.25</v>
      </c>
      <c r="Z1177" s="72">
        <f t="shared" si="144"/>
        <v>8.6485643114236367E-4</v>
      </c>
      <c r="AA1177" s="71">
        <f t="shared" si="148"/>
        <v>1.3304611024666721E-3</v>
      </c>
      <c r="AB1177" s="72">
        <f t="shared" si="149"/>
        <v>2.0969117023605981E-2</v>
      </c>
      <c r="AC1177" s="68">
        <f t="shared" si="150"/>
        <v>53662.25</v>
      </c>
      <c r="AD1177" s="72">
        <f t="shared" si="151"/>
        <v>4.1244294176466835E-2</v>
      </c>
    </row>
    <row r="1178" spans="1:30" x14ac:dyDescent="0.25">
      <c r="A1178" s="60">
        <v>42814</v>
      </c>
      <c r="B1178">
        <f t="shared" si="145"/>
        <v>2017</v>
      </c>
      <c r="C1178">
        <f t="shared" si="146"/>
        <v>3</v>
      </c>
      <c r="D1178" s="57" t="s">
        <v>346</v>
      </c>
      <c r="E1178" s="57">
        <v>2063</v>
      </c>
      <c r="F1178" s="57">
        <v>1285</v>
      </c>
      <c r="G1178" s="57">
        <v>122</v>
      </c>
      <c r="H1178" s="57">
        <v>3229</v>
      </c>
      <c r="I1178" s="57">
        <v>2105</v>
      </c>
      <c r="J1178" s="57">
        <v>2640</v>
      </c>
      <c r="K1178" s="57">
        <v>305</v>
      </c>
      <c r="L1178" s="57" t="s">
        <v>346</v>
      </c>
      <c r="M1178" s="57">
        <v>1180</v>
      </c>
      <c r="N1178" s="57">
        <v>2148</v>
      </c>
      <c r="O1178" s="57">
        <v>1357</v>
      </c>
      <c r="P1178" s="57" t="s">
        <v>346</v>
      </c>
      <c r="Q1178" s="57" t="s">
        <v>346</v>
      </c>
      <c r="R1178" s="57">
        <v>2640</v>
      </c>
      <c r="Y1178" s="68">
        <f t="shared" si="147"/>
        <v>2332.75</v>
      </c>
      <c r="Z1178" s="72">
        <f t="shared" si="144"/>
        <v>1.7929294287912455E-3</v>
      </c>
      <c r="AA1178" s="71">
        <f t="shared" si="148"/>
        <v>1.3304611024666721E-3</v>
      </c>
      <c r="AB1178" s="72">
        <f t="shared" si="149"/>
        <v>4.3470968884085179E-2</v>
      </c>
      <c r="AC1178" s="68">
        <f t="shared" si="150"/>
        <v>53662.25</v>
      </c>
      <c r="AD1178" s="72">
        <f t="shared" si="151"/>
        <v>4.1244294176466835E-2</v>
      </c>
    </row>
    <row r="1179" spans="1:30" x14ac:dyDescent="0.25">
      <c r="A1179" s="60">
        <v>42815</v>
      </c>
      <c r="B1179">
        <f t="shared" si="145"/>
        <v>2017</v>
      </c>
      <c r="C1179">
        <f t="shared" si="146"/>
        <v>3</v>
      </c>
      <c r="D1179" s="57" t="s">
        <v>346</v>
      </c>
      <c r="E1179" s="57">
        <v>2305</v>
      </c>
      <c r="F1179" s="57">
        <v>1564</v>
      </c>
      <c r="G1179" s="57">
        <v>152</v>
      </c>
      <c r="H1179" s="57">
        <v>4115</v>
      </c>
      <c r="I1179" s="57">
        <v>2865</v>
      </c>
      <c r="J1179" s="57">
        <v>3564</v>
      </c>
      <c r="K1179" s="57">
        <v>361</v>
      </c>
      <c r="L1179" s="57" t="s">
        <v>346</v>
      </c>
      <c r="M1179" s="57">
        <v>1827</v>
      </c>
      <c r="N1179" s="57">
        <v>1885</v>
      </c>
      <c r="O1179" s="57">
        <v>1732</v>
      </c>
      <c r="P1179" s="57" t="s">
        <v>346</v>
      </c>
      <c r="Q1179" s="57" t="s">
        <v>346</v>
      </c>
      <c r="R1179" s="57">
        <v>3564</v>
      </c>
      <c r="Y1179" s="68">
        <f t="shared" si="147"/>
        <v>3069</v>
      </c>
      <c r="Z1179" s="72">
        <f t="shared" si="144"/>
        <v>2.3588041654529343E-3</v>
      </c>
      <c r="AA1179" s="71">
        <f t="shared" si="148"/>
        <v>1.3304611024666721E-3</v>
      </c>
      <c r="AB1179" s="72">
        <f t="shared" si="149"/>
        <v>5.7191042119926018E-2</v>
      </c>
      <c r="AC1179" s="68">
        <f t="shared" si="150"/>
        <v>53662.25</v>
      </c>
      <c r="AD1179" s="72">
        <f t="shared" si="151"/>
        <v>4.1244294176466835E-2</v>
      </c>
    </row>
    <row r="1180" spans="1:30" x14ac:dyDescent="0.25">
      <c r="A1180" s="60">
        <v>42816</v>
      </c>
      <c r="B1180">
        <f t="shared" si="145"/>
        <v>2017</v>
      </c>
      <c r="C1180">
        <f t="shared" si="146"/>
        <v>3</v>
      </c>
      <c r="D1180" s="57" t="s">
        <v>346</v>
      </c>
      <c r="E1180" s="57">
        <v>1878</v>
      </c>
      <c r="F1180" s="57">
        <v>1184</v>
      </c>
      <c r="G1180" s="57">
        <v>85</v>
      </c>
      <c r="H1180" s="57">
        <v>2494</v>
      </c>
      <c r="I1180" s="57">
        <v>1829</v>
      </c>
      <c r="J1180" s="57">
        <v>1985</v>
      </c>
      <c r="K1180" s="57">
        <v>270</v>
      </c>
      <c r="L1180" s="57" t="s">
        <v>346</v>
      </c>
      <c r="M1180" s="57">
        <v>1198</v>
      </c>
      <c r="N1180" s="57">
        <v>1307</v>
      </c>
      <c r="O1180" s="57">
        <v>986</v>
      </c>
      <c r="P1180" s="57" t="s">
        <v>346</v>
      </c>
      <c r="Q1180" s="57" t="s">
        <v>346</v>
      </c>
      <c r="R1180" s="57">
        <v>1985</v>
      </c>
      <c r="Y1180" s="68">
        <f t="shared" si="147"/>
        <v>1823.5</v>
      </c>
      <c r="Z1180" s="72">
        <f t="shared" si="144"/>
        <v>1.401524729782804E-3</v>
      </c>
      <c r="AA1180" s="71">
        <f t="shared" si="148"/>
        <v>1.3304611024666721E-3</v>
      </c>
      <c r="AB1180" s="72">
        <f t="shared" si="149"/>
        <v>3.3981057447274386E-2</v>
      </c>
      <c r="AC1180" s="68">
        <f t="shared" si="150"/>
        <v>53662.25</v>
      </c>
      <c r="AD1180" s="72">
        <f t="shared" si="151"/>
        <v>4.1244294176466835E-2</v>
      </c>
    </row>
    <row r="1181" spans="1:30" x14ac:dyDescent="0.25">
      <c r="A1181" s="60">
        <v>42817</v>
      </c>
      <c r="B1181">
        <f t="shared" si="145"/>
        <v>2017</v>
      </c>
      <c r="C1181">
        <f t="shared" si="146"/>
        <v>3</v>
      </c>
      <c r="D1181" s="57" t="s">
        <v>346</v>
      </c>
      <c r="E1181" s="57">
        <v>2112</v>
      </c>
      <c r="F1181" s="57">
        <v>1269</v>
      </c>
      <c r="G1181" s="57">
        <v>90</v>
      </c>
      <c r="H1181" s="57">
        <v>2727</v>
      </c>
      <c r="I1181" s="57">
        <v>1963</v>
      </c>
      <c r="J1181" s="57">
        <v>2230</v>
      </c>
      <c r="K1181" s="57">
        <v>333</v>
      </c>
      <c r="L1181" s="57" t="s">
        <v>346</v>
      </c>
      <c r="M1181" s="57">
        <v>1236</v>
      </c>
      <c r="N1181" s="57">
        <v>1898</v>
      </c>
      <c r="O1181" s="57">
        <v>1022</v>
      </c>
      <c r="P1181" s="57" t="s">
        <v>346</v>
      </c>
      <c r="Q1181" s="57" t="s">
        <v>346</v>
      </c>
      <c r="R1181" s="57">
        <v>2230</v>
      </c>
      <c r="Y1181" s="68">
        <f t="shared" si="147"/>
        <v>1985.5</v>
      </c>
      <c r="Z1181" s="72">
        <f t="shared" si="144"/>
        <v>1.5260363866102316E-3</v>
      </c>
      <c r="AA1181" s="71">
        <f t="shared" si="148"/>
        <v>1.3304611024666721E-3</v>
      </c>
      <c r="AB1181" s="72">
        <f t="shared" si="149"/>
        <v>3.6999939436009488E-2</v>
      </c>
      <c r="AC1181" s="68">
        <f t="shared" si="150"/>
        <v>53662.249999999993</v>
      </c>
      <c r="AD1181" s="72">
        <f t="shared" si="151"/>
        <v>4.1244294176466828E-2</v>
      </c>
    </row>
    <row r="1182" spans="1:30" x14ac:dyDescent="0.25">
      <c r="A1182" s="60">
        <v>42818</v>
      </c>
      <c r="B1182">
        <f t="shared" si="145"/>
        <v>2017</v>
      </c>
      <c r="C1182">
        <f t="shared" si="146"/>
        <v>3</v>
      </c>
      <c r="D1182" s="57" t="s">
        <v>346</v>
      </c>
      <c r="E1182" s="57">
        <v>2392</v>
      </c>
      <c r="F1182" s="57">
        <v>1390</v>
      </c>
      <c r="G1182" s="57">
        <v>111</v>
      </c>
      <c r="H1182" s="57">
        <v>3244</v>
      </c>
      <c r="I1182" s="57">
        <v>2441</v>
      </c>
      <c r="J1182" s="57">
        <v>2656</v>
      </c>
      <c r="K1182" s="57">
        <v>354</v>
      </c>
      <c r="L1182" s="57" t="s">
        <v>346</v>
      </c>
      <c r="M1182" s="57">
        <v>1588</v>
      </c>
      <c r="N1182" s="57">
        <v>1733</v>
      </c>
      <c r="O1182" s="57">
        <v>1295</v>
      </c>
      <c r="P1182" s="57" t="s">
        <v>346</v>
      </c>
      <c r="Q1182" s="57" t="s">
        <v>346</v>
      </c>
      <c r="R1182" s="57">
        <v>2656</v>
      </c>
      <c r="Y1182" s="68">
        <f t="shared" si="147"/>
        <v>2409</v>
      </c>
      <c r="Z1182" s="72">
        <f t="shared" si="144"/>
        <v>1.8515344524523032E-3</v>
      </c>
      <c r="AA1182" s="71">
        <f t="shared" si="148"/>
        <v>1.3304611024666721E-3</v>
      </c>
      <c r="AB1182" s="72">
        <f t="shared" si="149"/>
        <v>4.4891893276931175E-2</v>
      </c>
      <c r="AC1182" s="68">
        <f t="shared" si="150"/>
        <v>53662.25</v>
      </c>
      <c r="AD1182" s="72">
        <f t="shared" si="151"/>
        <v>4.1244294176466835E-2</v>
      </c>
    </row>
    <row r="1183" spans="1:30" x14ac:dyDescent="0.25">
      <c r="A1183" s="60">
        <v>42819</v>
      </c>
      <c r="B1183">
        <f t="shared" si="145"/>
        <v>2017</v>
      </c>
      <c r="C1183">
        <f t="shared" si="146"/>
        <v>3</v>
      </c>
      <c r="D1183" s="57" t="s">
        <v>346</v>
      </c>
      <c r="E1183" s="57">
        <v>1908</v>
      </c>
      <c r="F1183" s="57">
        <v>1628</v>
      </c>
      <c r="G1183" s="57">
        <v>138</v>
      </c>
      <c r="H1183" s="57">
        <v>2869</v>
      </c>
      <c r="I1183" s="57">
        <v>2409</v>
      </c>
      <c r="J1183" s="57">
        <v>2011</v>
      </c>
      <c r="K1183" s="57">
        <v>244</v>
      </c>
      <c r="L1183" s="57" t="s">
        <v>346</v>
      </c>
      <c r="M1183" s="57">
        <v>1927</v>
      </c>
      <c r="N1183" s="57">
        <v>1269</v>
      </c>
      <c r="O1183" s="57">
        <v>1269</v>
      </c>
      <c r="P1183" s="57" t="s">
        <v>346</v>
      </c>
      <c r="Q1183" s="57" t="s">
        <v>346</v>
      </c>
      <c r="R1183" s="57">
        <v>2011</v>
      </c>
      <c r="Y1183" s="68">
        <f t="shared" si="147"/>
        <v>2139.5</v>
      </c>
      <c r="Z1183" s="72">
        <f t="shared" si="144"/>
        <v>1.6443993196437123E-3</v>
      </c>
      <c r="AA1183" s="71">
        <f t="shared" si="148"/>
        <v>1.3304611024666721E-3</v>
      </c>
      <c r="AB1183" s="72">
        <f t="shared" si="149"/>
        <v>3.9869740832708285E-2</v>
      </c>
      <c r="AC1183" s="68">
        <f t="shared" si="150"/>
        <v>53662.249999999993</v>
      </c>
      <c r="AD1183" s="72">
        <f t="shared" si="151"/>
        <v>4.1244294176466828E-2</v>
      </c>
    </row>
    <row r="1184" spans="1:30" x14ac:dyDescent="0.25">
      <c r="A1184" s="60">
        <v>42820</v>
      </c>
      <c r="B1184">
        <f t="shared" si="145"/>
        <v>2017</v>
      </c>
      <c r="C1184">
        <f t="shared" si="146"/>
        <v>3</v>
      </c>
      <c r="D1184" s="57" t="s">
        <v>346</v>
      </c>
      <c r="E1184" s="57">
        <v>1645</v>
      </c>
      <c r="F1184" s="57">
        <v>1227</v>
      </c>
      <c r="G1184" s="57">
        <v>82</v>
      </c>
      <c r="H1184" s="57">
        <v>1695</v>
      </c>
      <c r="I1184" s="57">
        <v>1340</v>
      </c>
      <c r="J1184" s="57">
        <v>1297</v>
      </c>
      <c r="K1184" s="57">
        <v>179</v>
      </c>
      <c r="L1184" s="57" t="s">
        <v>346</v>
      </c>
      <c r="M1184" s="57">
        <v>1098</v>
      </c>
      <c r="N1184" s="57">
        <v>1143</v>
      </c>
      <c r="O1184" s="57">
        <v>500</v>
      </c>
      <c r="P1184" s="57" t="s">
        <v>346</v>
      </c>
      <c r="Q1184" s="57" t="s">
        <v>346</v>
      </c>
      <c r="R1184" s="57">
        <v>1297</v>
      </c>
      <c r="Y1184" s="68">
        <f t="shared" si="147"/>
        <v>1208</v>
      </c>
      <c r="Z1184" s="72">
        <f t="shared" si="144"/>
        <v>9.2845729288600347E-4</v>
      </c>
      <c r="AA1184" s="71">
        <f t="shared" si="148"/>
        <v>1.3304611024666721E-3</v>
      </c>
      <c r="AB1184" s="72">
        <f t="shared" si="149"/>
        <v>2.2511169397481469E-2</v>
      </c>
      <c r="AC1184" s="68">
        <f t="shared" si="150"/>
        <v>53662.25</v>
      </c>
      <c r="AD1184" s="72">
        <f t="shared" si="151"/>
        <v>4.1244294176466835E-2</v>
      </c>
    </row>
    <row r="1185" spans="1:30" x14ac:dyDescent="0.25">
      <c r="A1185" s="60">
        <v>42821</v>
      </c>
      <c r="B1185">
        <f t="shared" si="145"/>
        <v>2017</v>
      </c>
      <c r="C1185">
        <f t="shared" si="146"/>
        <v>3</v>
      </c>
      <c r="D1185" s="57" t="s">
        <v>346</v>
      </c>
      <c r="E1185" s="57">
        <v>1685</v>
      </c>
      <c r="F1185" s="57">
        <v>1080</v>
      </c>
      <c r="G1185" s="57">
        <v>97</v>
      </c>
      <c r="H1185" s="57">
        <v>2073</v>
      </c>
      <c r="I1185" s="57">
        <v>1747</v>
      </c>
      <c r="J1185" s="57">
        <v>1775</v>
      </c>
      <c r="K1185" s="57">
        <v>226</v>
      </c>
      <c r="L1185" s="57" t="s">
        <v>346</v>
      </c>
      <c r="M1185" s="57">
        <v>1079</v>
      </c>
      <c r="N1185" s="57">
        <v>1195</v>
      </c>
      <c r="O1185" s="57">
        <v>804</v>
      </c>
      <c r="P1185" s="57" t="s">
        <v>346</v>
      </c>
      <c r="Q1185" s="57" t="s">
        <v>346</v>
      </c>
      <c r="R1185" s="57">
        <v>1775</v>
      </c>
      <c r="Y1185" s="68">
        <f t="shared" si="147"/>
        <v>1599.75</v>
      </c>
      <c r="Z1185" s="72">
        <f t="shared" si="144"/>
        <v>1.2295526111708477E-3</v>
      </c>
      <c r="AA1185" s="71">
        <f t="shared" si="148"/>
        <v>1.3304611024666721E-3</v>
      </c>
      <c r="AB1185" s="72">
        <f t="shared" si="149"/>
        <v>2.9811459638759089E-2</v>
      </c>
      <c r="AC1185" s="68">
        <f t="shared" si="150"/>
        <v>53662.25</v>
      </c>
      <c r="AD1185" s="72">
        <f t="shared" si="151"/>
        <v>4.1244294176466835E-2</v>
      </c>
    </row>
    <row r="1186" spans="1:30" x14ac:dyDescent="0.25">
      <c r="A1186" s="60">
        <v>42822</v>
      </c>
      <c r="B1186">
        <f t="shared" si="145"/>
        <v>2017</v>
      </c>
      <c r="C1186">
        <f t="shared" si="146"/>
        <v>3</v>
      </c>
      <c r="D1186" s="57" t="s">
        <v>346</v>
      </c>
      <c r="E1186" s="57">
        <v>1498</v>
      </c>
      <c r="F1186" s="57">
        <v>1003</v>
      </c>
      <c r="G1186" s="57">
        <v>57</v>
      </c>
      <c r="H1186" s="57">
        <v>1758</v>
      </c>
      <c r="I1186" s="57">
        <v>1501</v>
      </c>
      <c r="J1186" s="57">
        <v>1549</v>
      </c>
      <c r="K1186" s="57">
        <v>243</v>
      </c>
      <c r="L1186" s="57" t="s">
        <v>346</v>
      </c>
      <c r="M1186" s="57">
        <v>899</v>
      </c>
      <c r="N1186" s="57">
        <v>1268</v>
      </c>
      <c r="O1186" s="57">
        <v>704</v>
      </c>
      <c r="P1186" s="57" t="s">
        <v>346</v>
      </c>
      <c r="Q1186" s="57" t="s">
        <v>346</v>
      </c>
      <c r="R1186" s="57">
        <v>1549</v>
      </c>
      <c r="Y1186" s="68">
        <f t="shared" si="147"/>
        <v>1378</v>
      </c>
      <c r="Z1186" s="72">
        <f t="shared" si="144"/>
        <v>1.0591176735073782E-3</v>
      </c>
      <c r="AA1186" s="71">
        <f t="shared" si="148"/>
        <v>1.3304611024666721E-3</v>
      </c>
      <c r="AB1186" s="72">
        <f t="shared" si="149"/>
        <v>2.5679131978252868E-2</v>
      </c>
      <c r="AC1186" s="68">
        <f t="shared" si="150"/>
        <v>53662.25</v>
      </c>
      <c r="AD1186" s="72">
        <f t="shared" si="151"/>
        <v>4.1244294176466835E-2</v>
      </c>
    </row>
    <row r="1187" spans="1:30" x14ac:dyDescent="0.25">
      <c r="A1187" s="60">
        <v>42823</v>
      </c>
      <c r="B1187">
        <f t="shared" si="145"/>
        <v>2017</v>
      </c>
      <c r="C1187">
        <f t="shared" si="146"/>
        <v>3</v>
      </c>
      <c r="D1187" s="57" t="s">
        <v>346</v>
      </c>
      <c r="E1187" s="57">
        <v>2821</v>
      </c>
      <c r="F1187" s="57">
        <v>1770</v>
      </c>
      <c r="G1187" s="57">
        <v>150</v>
      </c>
      <c r="H1187" s="57">
        <v>4718</v>
      </c>
      <c r="I1187" s="57">
        <v>3533</v>
      </c>
      <c r="J1187" s="57">
        <v>4216</v>
      </c>
      <c r="K1187" s="57">
        <v>376</v>
      </c>
      <c r="L1187" s="57" t="s">
        <v>346</v>
      </c>
      <c r="M1187" s="57">
        <v>2115</v>
      </c>
      <c r="N1187" s="57">
        <v>2034</v>
      </c>
      <c r="O1187" s="57">
        <v>2112</v>
      </c>
      <c r="P1187" s="57" t="s">
        <v>346</v>
      </c>
      <c r="Q1187" s="57" t="s">
        <v>346</v>
      </c>
      <c r="R1187" s="57">
        <v>4216</v>
      </c>
      <c r="Y1187" s="68">
        <f t="shared" si="147"/>
        <v>3644.75</v>
      </c>
      <c r="Z1187" s="72">
        <f t="shared" si="144"/>
        <v>2.8013201309985605E-3</v>
      </c>
      <c r="AA1187" s="71">
        <f t="shared" si="148"/>
        <v>1.3304611024666721E-3</v>
      </c>
      <c r="AB1187" s="72">
        <f t="shared" si="149"/>
        <v>6.7920185978038561E-2</v>
      </c>
      <c r="AC1187" s="68">
        <f t="shared" si="150"/>
        <v>53662.25</v>
      </c>
      <c r="AD1187" s="72">
        <f t="shared" si="151"/>
        <v>4.1244294176466835E-2</v>
      </c>
    </row>
    <row r="1188" spans="1:30" x14ac:dyDescent="0.25">
      <c r="A1188" s="60">
        <v>42824</v>
      </c>
      <c r="B1188">
        <f t="shared" si="145"/>
        <v>2017</v>
      </c>
      <c r="C1188">
        <f t="shared" si="146"/>
        <v>3</v>
      </c>
      <c r="D1188" s="57" t="s">
        <v>346</v>
      </c>
      <c r="E1188" s="57">
        <v>2673</v>
      </c>
      <c r="F1188" s="57">
        <v>1713</v>
      </c>
      <c r="G1188" s="57">
        <v>127</v>
      </c>
      <c r="H1188" s="57">
        <v>4286</v>
      </c>
      <c r="I1188" s="57">
        <v>3124</v>
      </c>
      <c r="J1188" s="57">
        <v>3922</v>
      </c>
      <c r="K1188" s="57">
        <v>393</v>
      </c>
      <c r="L1188" s="57" t="s">
        <v>346</v>
      </c>
      <c r="M1188" s="57">
        <v>1906</v>
      </c>
      <c r="N1188" s="57">
        <v>1881</v>
      </c>
      <c r="O1188" s="57">
        <v>1873</v>
      </c>
      <c r="P1188" s="57" t="s">
        <v>346</v>
      </c>
      <c r="Q1188" s="57" t="s">
        <v>346</v>
      </c>
      <c r="R1188" s="57">
        <v>3922</v>
      </c>
      <c r="Y1188" s="68">
        <f t="shared" si="147"/>
        <v>3301.25</v>
      </c>
      <c r="Z1188" s="72">
        <f t="shared" si="144"/>
        <v>2.5373093030959591E-3</v>
      </c>
      <c r="AA1188" s="71">
        <f t="shared" si="148"/>
        <v>1.3304611024666721E-3</v>
      </c>
      <c r="AB1188" s="72">
        <f t="shared" si="149"/>
        <v>6.1519038057479887E-2</v>
      </c>
      <c r="AC1188" s="68">
        <f t="shared" si="150"/>
        <v>53662.25</v>
      </c>
      <c r="AD1188" s="72">
        <f t="shared" si="151"/>
        <v>4.1244294176466835E-2</v>
      </c>
    </row>
    <row r="1189" spans="1:30" x14ac:dyDescent="0.25">
      <c r="A1189" s="60">
        <v>42825</v>
      </c>
      <c r="B1189">
        <f t="shared" si="145"/>
        <v>2017</v>
      </c>
      <c r="C1189">
        <f t="shared" si="146"/>
        <v>3</v>
      </c>
      <c r="D1189" s="57" t="s">
        <v>346</v>
      </c>
      <c r="E1189" s="57">
        <v>1157</v>
      </c>
      <c r="F1189" s="57">
        <v>625</v>
      </c>
      <c r="G1189" s="57">
        <v>39</v>
      </c>
      <c r="H1189" s="57">
        <v>975</v>
      </c>
      <c r="I1189" s="57">
        <v>821</v>
      </c>
      <c r="J1189" s="57">
        <v>640</v>
      </c>
      <c r="K1189" s="57">
        <v>142</v>
      </c>
      <c r="L1189" s="57" t="s">
        <v>346</v>
      </c>
      <c r="M1189" s="57">
        <v>545</v>
      </c>
      <c r="N1189" s="57">
        <v>796</v>
      </c>
      <c r="O1189" s="57">
        <v>193</v>
      </c>
      <c r="P1189" s="57" t="s">
        <v>346</v>
      </c>
      <c r="Q1189" s="57" t="s">
        <v>346</v>
      </c>
      <c r="R1189" s="57">
        <v>640</v>
      </c>
      <c r="Y1189" s="68">
        <f t="shared" si="147"/>
        <v>657.25</v>
      </c>
      <c r="Z1189" s="72">
        <f t="shared" si="144"/>
        <v>5.0515608919646173E-4</v>
      </c>
      <c r="AA1189" s="71">
        <f t="shared" si="148"/>
        <v>1.3304611024666721E-3</v>
      </c>
      <c r="AB1189" s="72">
        <f t="shared" si="149"/>
        <v>1.2247902389482365E-2</v>
      </c>
      <c r="AC1189" s="68">
        <f t="shared" si="150"/>
        <v>53662.25</v>
      </c>
      <c r="AD1189" s="72">
        <f t="shared" si="151"/>
        <v>4.1244294176466835E-2</v>
      </c>
    </row>
    <row r="1190" spans="1:30" x14ac:dyDescent="0.25">
      <c r="A1190" s="60">
        <v>42826</v>
      </c>
      <c r="B1190">
        <f t="shared" si="145"/>
        <v>2017</v>
      </c>
      <c r="C1190">
        <f t="shared" si="146"/>
        <v>4</v>
      </c>
      <c r="D1190" s="57" t="s">
        <v>346</v>
      </c>
      <c r="E1190" s="57">
        <v>1711</v>
      </c>
      <c r="F1190" s="57">
        <v>1250</v>
      </c>
      <c r="G1190" s="57">
        <v>88</v>
      </c>
      <c r="H1190" s="57">
        <v>1915</v>
      </c>
      <c r="I1190" s="57">
        <v>1430</v>
      </c>
      <c r="J1190" s="57">
        <v>1358</v>
      </c>
      <c r="K1190" s="57">
        <v>160</v>
      </c>
      <c r="L1190" s="57" t="s">
        <v>346</v>
      </c>
      <c r="M1190" s="57">
        <v>1237</v>
      </c>
      <c r="N1190" s="57">
        <v>1080</v>
      </c>
      <c r="O1190" s="57">
        <v>606</v>
      </c>
      <c r="P1190" s="57" t="s">
        <v>346</v>
      </c>
      <c r="Q1190" s="57" t="s">
        <v>346</v>
      </c>
      <c r="R1190" s="57">
        <v>1358</v>
      </c>
      <c r="Y1190" s="68">
        <f t="shared" si="147"/>
        <v>1327.25</v>
      </c>
      <c r="Z1190" s="72">
        <f t="shared" si="144"/>
        <v>1.0201117069395264E-3</v>
      </c>
      <c r="AA1190" s="71">
        <f t="shared" si="148"/>
        <v>2.8533088716605069E-3</v>
      </c>
      <c r="AB1190" s="72">
        <f t="shared" si="149"/>
        <v>1.1917295005241454E-2</v>
      </c>
      <c r="AC1190" s="68">
        <f t="shared" si="150"/>
        <v>111371.75</v>
      </c>
      <c r="AD1190" s="72">
        <f t="shared" si="151"/>
        <v>8.5599266149815195E-2</v>
      </c>
    </row>
    <row r="1191" spans="1:30" x14ac:dyDescent="0.25">
      <c r="A1191" s="60">
        <v>42827</v>
      </c>
      <c r="B1191">
        <f t="shared" si="145"/>
        <v>2017</v>
      </c>
      <c r="C1191">
        <f t="shared" si="146"/>
        <v>4</v>
      </c>
      <c r="D1191" s="57" t="s">
        <v>346</v>
      </c>
      <c r="E1191" s="57">
        <v>2252</v>
      </c>
      <c r="F1191" s="57">
        <v>2503</v>
      </c>
      <c r="G1191" s="57">
        <v>195</v>
      </c>
      <c r="H1191" s="57">
        <v>4207</v>
      </c>
      <c r="I1191" s="57">
        <v>2862</v>
      </c>
      <c r="J1191" s="57">
        <v>3748</v>
      </c>
      <c r="K1191" s="57">
        <v>354</v>
      </c>
      <c r="L1191" s="57" t="s">
        <v>346</v>
      </c>
      <c r="M1191" s="57">
        <v>3355</v>
      </c>
      <c r="N1191" s="57">
        <v>1734</v>
      </c>
      <c r="O1191" s="57">
        <v>2021</v>
      </c>
      <c r="P1191" s="57" t="s">
        <v>346</v>
      </c>
      <c r="Q1191" s="57" t="s">
        <v>346</v>
      </c>
      <c r="R1191" s="57">
        <v>3748</v>
      </c>
      <c r="Y1191" s="68">
        <f t="shared" si="147"/>
        <v>3209.5</v>
      </c>
      <c r="Z1191" s="72">
        <f t="shared" si="144"/>
        <v>2.4667911270841291E-3</v>
      </c>
      <c r="AA1191" s="71">
        <f t="shared" si="148"/>
        <v>2.8533088716605069E-3</v>
      </c>
      <c r="AB1191" s="72">
        <f t="shared" si="149"/>
        <v>2.8817900410112979E-2</v>
      </c>
      <c r="AC1191" s="68">
        <f t="shared" si="150"/>
        <v>111371.75</v>
      </c>
      <c r="AD1191" s="72">
        <f t="shared" si="151"/>
        <v>8.5599266149815195E-2</v>
      </c>
    </row>
    <row r="1192" spans="1:30" x14ac:dyDescent="0.25">
      <c r="A1192" s="60">
        <v>42828</v>
      </c>
      <c r="B1192">
        <f t="shared" si="145"/>
        <v>2017</v>
      </c>
      <c r="C1192">
        <f t="shared" si="146"/>
        <v>4</v>
      </c>
      <c r="D1192" s="57" t="s">
        <v>346</v>
      </c>
      <c r="E1192" s="57">
        <v>2780</v>
      </c>
      <c r="F1192" s="57">
        <v>1834</v>
      </c>
      <c r="G1192" s="57">
        <v>140</v>
      </c>
      <c r="H1192" s="57">
        <v>5178</v>
      </c>
      <c r="I1192" s="57">
        <v>3689</v>
      </c>
      <c r="J1192" s="57">
        <v>4848</v>
      </c>
      <c r="K1192" s="57">
        <v>457</v>
      </c>
      <c r="L1192" s="57" t="s">
        <v>346</v>
      </c>
      <c r="M1192" s="57">
        <v>2242</v>
      </c>
      <c r="N1192" s="57">
        <v>2156</v>
      </c>
      <c r="O1192" s="57">
        <v>2470</v>
      </c>
      <c r="P1192" s="57" t="s">
        <v>346</v>
      </c>
      <c r="Q1192" s="57" t="s">
        <v>346</v>
      </c>
      <c r="R1192" s="57">
        <v>4848</v>
      </c>
      <c r="Y1192" s="68">
        <f t="shared" si="147"/>
        <v>4046.25</v>
      </c>
      <c r="Z1192" s="72">
        <f t="shared" si="144"/>
        <v>3.1099092064072777E-3</v>
      </c>
      <c r="AA1192" s="71">
        <f t="shared" si="148"/>
        <v>2.8533088716605069E-3</v>
      </c>
      <c r="AB1192" s="72">
        <f t="shared" si="149"/>
        <v>3.6331026494600294E-2</v>
      </c>
      <c r="AC1192" s="68">
        <f t="shared" si="150"/>
        <v>111371.75</v>
      </c>
      <c r="AD1192" s="72">
        <f t="shared" si="151"/>
        <v>8.5599266149815195E-2</v>
      </c>
    </row>
    <row r="1193" spans="1:30" x14ac:dyDescent="0.25">
      <c r="A1193" s="60">
        <v>42829</v>
      </c>
      <c r="B1193">
        <f t="shared" si="145"/>
        <v>2017</v>
      </c>
      <c r="C1193">
        <f t="shared" si="146"/>
        <v>4</v>
      </c>
      <c r="D1193" s="57" t="s">
        <v>346</v>
      </c>
      <c r="E1193" s="57">
        <v>1820</v>
      </c>
      <c r="F1193" s="57">
        <v>1105</v>
      </c>
      <c r="G1193" s="57">
        <v>80</v>
      </c>
      <c r="H1193" s="57">
        <v>2279</v>
      </c>
      <c r="I1193" s="57">
        <v>1666</v>
      </c>
      <c r="J1193" s="57">
        <v>1833</v>
      </c>
      <c r="K1193" s="57">
        <v>244</v>
      </c>
      <c r="L1193" s="57" t="s">
        <v>346</v>
      </c>
      <c r="M1193" s="57">
        <v>1005</v>
      </c>
      <c r="N1193" s="57">
        <v>1384</v>
      </c>
      <c r="O1193" s="57">
        <v>723</v>
      </c>
      <c r="P1193" s="57" t="s">
        <v>346</v>
      </c>
      <c r="Q1193" s="57" t="s">
        <v>346</v>
      </c>
      <c r="R1193" s="57">
        <v>1833</v>
      </c>
      <c r="Y1193" s="68">
        <f t="shared" si="147"/>
        <v>1625.25</v>
      </c>
      <c r="Z1193" s="72">
        <f t="shared" si="144"/>
        <v>1.2491516682640539E-3</v>
      </c>
      <c r="AA1193" s="71">
        <f t="shared" si="148"/>
        <v>2.8533088716605069E-3</v>
      </c>
      <c r="AB1193" s="72">
        <f t="shared" si="149"/>
        <v>1.4593018427024807E-2</v>
      </c>
      <c r="AC1193" s="68">
        <f t="shared" si="150"/>
        <v>111371.75</v>
      </c>
      <c r="AD1193" s="72">
        <f t="shared" si="151"/>
        <v>8.5599266149815195E-2</v>
      </c>
    </row>
    <row r="1194" spans="1:30" x14ac:dyDescent="0.25">
      <c r="A1194" s="60">
        <v>42830</v>
      </c>
      <c r="B1194">
        <f t="shared" si="145"/>
        <v>2017</v>
      </c>
      <c r="C1194">
        <f t="shared" si="146"/>
        <v>4</v>
      </c>
      <c r="D1194" s="57" t="s">
        <v>346</v>
      </c>
      <c r="E1194" s="57">
        <v>3087</v>
      </c>
      <c r="F1194" s="57">
        <v>2099</v>
      </c>
      <c r="G1194" s="57">
        <v>200</v>
      </c>
      <c r="H1194" s="57">
        <v>5711</v>
      </c>
      <c r="I1194" s="57">
        <v>4197</v>
      </c>
      <c r="J1194" s="57">
        <v>5076</v>
      </c>
      <c r="K1194" s="57">
        <v>439</v>
      </c>
      <c r="L1194" s="57" t="s">
        <v>346</v>
      </c>
      <c r="M1194" s="57">
        <v>2740</v>
      </c>
      <c r="N1194" s="57">
        <v>2566</v>
      </c>
      <c r="O1194" s="57">
        <v>2807</v>
      </c>
      <c r="P1194" s="57" t="s">
        <v>346</v>
      </c>
      <c r="Q1194" s="57" t="s">
        <v>346</v>
      </c>
      <c r="R1194" s="57">
        <v>5076</v>
      </c>
      <c r="Y1194" s="68">
        <f t="shared" si="147"/>
        <v>4447.75</v>
      </c>
      <c r="Z1194" s="72">
        <f t="shared" si="144"/>
        <v>3.4184982818159949E-3</v>
      </c>
      <c r="AA1194" s="71">
        <f t="shared" si="148"/>
        <v>2.8533088716605069E-3</v>
      </c>
      <c r="AB1194" s="72">
        <f t="shared" si="149"/>
        <v>3.9936069963882222E-2</v>
      </c>
      <c r="AC1194" s="68">
        <f t="shared" si="150"/>
        <v>111371.75</v>
      </c>
      <c r="AD1194" s="72">
        <f t="shared" si="151"/>
        <v>8.5599266149815195E-2</v>
      </c>
    </row>
    <row r="1195" spans="1:30" x14ac:dyDescent="0.25">
      <c r="A1195" s="60">
        <v>42831</v>
      </c>
      <c r="B1195">
        <f t="shared" si="145"/>
        <v>2017</v>
      </c>
      <c r="C1195">
        <f t="shared" si="146"/>
        <v>4</v>
      </c>
      <c r="D1195" s="57" t="s">
        <v>346</v>
      </c>
      <c r="E1195" s="57">
        <v>1524</v>
      </c>
      <c r="F1195" s="57">
        <v>933</v>
      </c>
      <c r="G1195" s="57">
        <v>62</v>
      </c>
      <c r="H1195" s="57">
        <v>1739</v>
      </c>
      <c r="I1195" s="57">
        <v>1372</v>
      </c>
      <c r="J1195" s="57">
        <v>1262</v>
      </c>
      <c r="K1195" s="57">
        <v>197</v>
      </c>
      <c r="L1195" s="57" t="s">
        <v>346</v>
      </c>
      <c r="M1195" s="57">
        <v>822</v>
      </c>
      <c r="N1195" s="57">
        <v>1090</v>
      </c>
      <c r="O1195" s="57">
        <v>461</v>
      </c>
      <c r="P1195" s="57" t="s">
        <v>346</v>
      </c>
      <c r="Q1195" s="57" t="s">
        <v>346</v>
      </c>
      <c r="R1195" s="57">
        <v>1262</v>
      </c>
      <c r="Y1195" s="68">
        <f t="shared" si="147"/>
        <v>1208.5</v>
      </c>
      <c r="Z1195" s="72">
        <f t="shared" si="144"/>
        <v>9.2884158812312509E-4</v>
      </c>
      <c r="AA1195" s="71">
        <f t="shared" si="148"/>
        <v>2.8533088716605069E-3</v>
      </c>
      <c r="AB1195" s="72">
        <f t="shared" si="149"/>
        <v>1.085104615847376E-2</v>
      </c>
      <c r="AC1195" s="68">
        <f t="shared" si="150"/>
        <v>111371.75</v>
      </c>
      <c r="AD1195" s="72">
        <f t="shared" si="151"/>
        <v>8.5599266149815195E-2</v>
      </c>
    </row>
    <row r="1196" spans="1:30" x14ac:dyDescent="0.25">
      <c r="A1196" s="60">
        <v>42832</v>
      </c>
      <c r="B1196">
        <f t="shared" si="145"/>
        <v>2017</v>
      </c>
      <c r="C1196">
        <f t="shared" si="146"/>
        <v>4</v>
      </c>
      <c r="D1196" s="57" t="s">
        <v>346</v>
      </c>
      <c r="E1196" s="57">
        <v>2486</v>
      </c>
      <c r="F1196" s="57">
        <v>1458</v>
      </c>
      <c r="G1196" s="57">
        <v>101</v>
      </c>
      <c r="H1196" s="57">
        <v>3399</v>
      </c>
      <c r="I1196" s="57">
        <v>2765</v>
      </c>
      <c r="J1196" s="57">
        <v>2854</v>
      </c>
      <c r="K1196" s="57">
        <v>317</v>
      </c>
      <c r="L1196" s="57" t="s">
        <v>346</v>
      </c>
      <c r="M1196" s="57">
        <v>1505</v>
      </c>
      <c r="N1196" s="57">
        <v>1779</v>
      </c>
      <c r="O1196" s="57">
        <v>1222</v>
      </c>
      <c r="P1196" s="57" t="s">
        <v>346</v>
      </c>
      <c r="Q1196" s="57" t="s">
        <v>346</v>
      </c>
      <c r="R1196" s="57">
        <v>2854</v>
      </c>
      <c r="Y1196" s="68">
        <f t="shared" si="147"/>
        <v>2560</v>
      </c>
      <c r="Z1196" s="72">
        <f t="shared" si="144"/>
        <v>1.9675916140630537E-3</v>
      </c>
      <c r="AA1196" s="71">
        <f t="shared" si="148"/>
        <v>2.8533088716605069E-3</v>
      </c>
      <c r="AB1196" s="72">
        <f t="shared" si="149"/>
        <v>2.2986080401897251E-2</v>
      </c>
      <c r="AC1196" s="68">
        <f t="shared" si="150"/>
        <v>111371.75</v>
      </c>
      <c r="AD1196" s="72">
        <f t="shared" si="151"/>
        <v>8.5599266149815195E-2</v>
      </c>
    </row>
    <row r="1197" spans="1:30" x14ac:dyDescent="0.25">
      <c r="A1197" s="60">
        <v>42833</v>
      </c>
      <c r="B1197">
        <f t="shared" si="145"/>
        <v>2017</v>
      </c>
      <c r="C1197">
        <f t="shared" si="146"/>
        <v>4</v>
      </c>
      <c r="D1197" s="57" t="s">
        <v>346</v>
      </c>
      <c r="E1197" s="57">
        <v>2256</v>
      </c>
      <c r="F1197" s="57">
        <v>2109</v>
      </c>
      <c r="G1197" s="57">
        <v>187</v>
      </c>
      <c r="H1197" s="57">
        <v>4082</v>
      </c>
      <c r="I1197" s="57">
        <v>2691</v>
      </c>
      <c r="J1197" s="57">
        <v>2976</v>
      </c>
      <c r="K1197" s="57">
        <v>316</v>
      </c>
      <c r="L1197" s="57" t="s">
        <v>346</v>
      </c>
      <c r="M1197" s="57">
        <v>2769</v>
      </c>
      <c r="N1197" s="57">
        <v>1719</v>
      </c>
      <c r="O1197" s="57">
        <v>1674</v>
      </c>
      <c r="P1197" s="57" t="s">
        <v>346</v>
      </c>
      <c r="Q1197" s="57" t="s">
        <v>346</v>
      </c>
      <c r="R1197" s="57">
        <v>2976</v>
      </c>
      <c r="Y1197" s="68">
        <f t="shared" si="147"/>
        <v>2855.75</v>
      </c>
      <c r="Z1197" s="72">
        <f t="shared" si="144"/>
        <v>2.1949022468205335E-3</v>
      </c>
      <c r="AA1197" s="71">
        <f t="shared" si="148"/>
        <v>2.8533088716605069E-3</v>
      </c>
      <c r="AB1197" s="72">
        <f t="shared" si="149"/>
        <v>2.564160121395237E-2</v>
      </c>
      <c r="AC1197" s="68">
        <f t="shared" si="150"/>
        <v>111371.75</v>
      </c>
      <c r="AD1197" s="72">
        <f t="shared" si="151"/>
        <v>8.5599266149815195E-2</v>
      </c>
    </row>
    <row r="1198" spans="1:30" x14ac:dyDescent="0.25">
      <c r="A1198" s="60">
        <v>42834</v>
      </c>
      <c r="B1198">
        <f t="shared" si="145"/>
        <v>2017</v>
      </c>
      <c r="C1198">
        <f t="shared" si="146"/>
        <v>4</v>
      </c>
      <c r="D1198" s="57" t="s">
        <v>346</v>
      </c>
      <c r="E1198" s="57">
        <v>2624</v>
      </c>
      <c r="F1198" s="57">
        <v>3070</v>
      </c>
      <c r="G1198" s="57">
        <v>217</v>
      </c>
      <c r="H1198" s="57">
        <v>4886</v>
      </c>
      <c r="I1198" s="57">
        <v>3261</v>
      </c>
      <c r="J1198" s="57">
        <v>4160</v>
      </c>
      <c r="K1198" s="57">
        <v>336</v>
      </c>
      <c r="L1198" s="57" t="s">
        <v>346</v>
      </c>
      <c r="M1198" s="57">
        <v>4473</v>
      </c>
      <c r="N1198" s="57">
        <v>1962</v>
      </c>
      <c r="O1198" s="57">
        <v>2375</v>
      </c>
      <c r="P1198" s="57" t="s">
        <v>346</v>
      </c>
      <c r="Q1198" s="57" t="s">
        <v>346</v>
      </c>
      <c r="R1198" s="57">
        <v>4160</v>
      </c>
      <c r="Y1198" s="68">
        <f t="shared" si="147"/>
        <v>3670.5</v>
      </c>
      <c r="Z1198" s="72">
        <f t="shared" si="144"/>
        <v>2.8211113357103274E-3</v>
      </c>
      <c r="AA1198" s="71">
        <f t="shared" si="148"/>
        <v>2.8533088716605069E-3</v>
      </c>
      <c r="AB1198" s="72">
        <f t="shared" si="149"/>
        <v>3.2957190669985884E-2</v>
      </c>
      <c r="AC1198" s="68">
        <f t="shared" si="150"/>
        <v>111371.74999999999</v>
      </c>
      <c r="AD1198" s="72">
        <f t="shared" si="151"/>
        <v>8.5599266149815181E-2</v>
      </c>
    </row>
    <row r="1199" spans="1:30" x14ac:dyDescent="0.25">
      <c r="A1199" s="60">
        <v>42835</v>
      </c>
      <c r="B1199">
        <f t="shared" si="145"/>
        <v>2017</v>
      </c>
      <c r="C1199">
        <f t="shared" si="146"/>
        <v>4</v>
      </c>
      <c r="D1199" s="57" t="s">
        <v>346</v>
      </c>
      <c r="E1199" s="57">
        <v>3160</v>
      </c>
      <c r="F1199" s="57">
        <v>2507</v>
      </c>
      <c r="G1199" s="57">
        <v>260</v>
      </c>
      <c r="H1199" s="57">
        <v>6881</v>
      </c>
      <c r="I1199" s="57">
        <v>4731</v>
      </c>
      <c r="J1199" s="57">
        <v>6099</v>
      </c>
      <c r="K1199" s="57">
        <v>499</v>
      </c>
      <c r="L1199" s="57" t="s">
        <v>346</v>
      </c>
      <c r="M1199" s="57">
        <v>3254</v>
      </c>
      <c r="N1199" s="57">
        <v>2700</v>
      </c>
      <c r="O1199" s="57">
        <v>3324</v>
      </c>
      <c r="P1199" s="57" t="s">
        <v>346</v>
      </c>
      <c r="Q1199" s="57" t="s">
        <v>346</v>
      </c>
      <c r="R1199" s="57">
        <v>6099</v>
      </c>
      <c r="Y1199" s="68">
        <f t="shared" si="147"/>
        <v>5258.75</v>
      </c>
      <c r="Z1199" s="72">
        <f t="shared" si="144"/>
        <v>4.041825156427376E-3</v>
      </c>
      <c r="AA1199" s="71">
        <f t="shared" si="148"/>
        <v>2.8533088716605069E-3</v>
      </c>
      <c r="AB1199" s="72">
        <f t="shared" si="149"/>
        <v>4.7217988403702019E-2</v>
      </c>
      <c r="AC1199" s="68">
        <f t="shared" si="150"/>
        <v>111371.75</v>
      </c>
      <c r="AD1199" s="72">
        <f t="shared" si="151"/>
        <v>8.5599266149815195E-2</v>
      </c>
    </row>
    <row r="1200" spans="1:30" x14ac:dyDescent="0.25">
      <c r="A1200" s="60">
        <v>42836</v>
      </c>
      <c r="B1200">
        <f t="shared" si="145"/>
        <v>2017</v>
      </c>
      <c r="C1200">
        <f t="shared" si="146"/>
        <v>4</v>
      </c>
      <c r="D1200" s="57" t="s">
        <v>346</v>
      </c>
      <c r="E1200" s="57">
        <v>3807</v>
      </c>
      <c r="F1200" s="57">
        <v>2417</v>
      </c>
      <c r="G1200" s="57">
        <v>221</v>
      </c>
      <c r="H1200" s="57">
        <v>8079</v>
      </c>
      <c r="I1200" s="57">
        <v>5501</v>
      </c>
      <c r="J1200" s="57">
        <v>7026</v>
      </c>
      <c r="K1200" s="57">
        <v>581</v>
      </c>
      <c r="L1200" s="57" t="s">
        <v>346</v>
      </c>
      <c r="M1200" s="57">
        <v>3652</v>
      </c>
      <c r="N1200" s="57">
        <v>4524</v>
      </c>
      <c r="O1200" s="57">
        <v>3887</v>
      </c>
      <c r="P1200" s="57" t="s">
        <v>346</v>
      </c>
      <c r="Q1200" s="57" t="s">
        <v>346</v>
      </c>
      <c r="R1200" s="57">
        <v>7026</v>
      </c>
      <c r="Y1200" s="68">
        <f t="shared" si="147"/>
        <v>6123.25</v>
      </c>
      <c r="Z1200" s="72">
        <f t="shared" si="144"/>
        <v>4.7062716214107785E-3</v>
      </c>
      <c r="AA1200" s="71">
        <f t="shared" si="148"/>
        <v>2.8533088716605069E-3</v>
      </c>
      <c r="AB1200" s="72">
        <f t="shared" si="149"/>
        <v>5.4980280008170831E-2</v>
      </c>
      <c r="AC1200" s="68">
        <f t="shared" si="150"/>
        <v>111371.75</v>
      </c>
      <c r="AD1200" s="72">
        <f t="shared" si="151"/>
        <v>8.5599266149815195E-2</v>
      </c>
    </row>
    <row r="1201" spans="1:30" x14ac:dyDescent="0.25">
      <c r="A1201" s="60">
        <v>42837</v>
      </c>
      <c r="B1201">
        <f t="shared" si="145"/>
        <v>2017</v>
      </c>
      <c r="C1201">
        <f t="shared" si="146"/>
        <v>4</v>
      </c>
      <c r="D1201" s="57" t="s">
        <v>346</v>
      </c>
      <c r="E1201" s="57">
        <v>3312</v>
      </c>
      <c r="F1201" s="57">
        <v>1968</v>
      </c>
      <c r="G1201" s="57">
        <v>180</v>
      </c>
      <c r="H1201" s="57">
        <v>6620</v>
      </c>
      <c r="I1201" s="57">
        <v>4537</v>
      </c>
      <c r="J1201" s="57">
        <v>5453</v>
      </c>
      <c r="K1201" s="57">
        <v>507</v>
      </c>
      <c r="L1201" s="57" t="s">
        <v>346</v>
      </c>
      <c r="M1201" s="57">
        <v>2922</v>
      </c>
      <c r="N1201" s="57">
        <v>2919</v>
      </c>
      <c r="O1201" s="57">
        <v>2565</v>
      </c>
      <c r="P1201" s="57" t="s">
        <v>346</v>
      </c>
      <c r="Q1201" s="57" t="s">
        <v>346</v>
      </c>
      <c r="R1201" s="57">
        <v>5453</v>
      </c>
      <c r="Y1201" s="68">
        <f t="shared" si="147"/>
        <v>4793.75</v>
      </c>
      <c r="Z1201" s="72">
        <f t="shared" si="144"/>
        <v>3.6844305859042043E-3</v>
      </c>
      <c r="AA1201" s="71">
        <f t="shared" si="148"/>
        <v>2.8533088716605069E-3</v>
      </c>
      <c r="AB1201" s="72">
        <f t="shared" si="149"/>
        <v>4.3042782393201147E-2</v>
      </c>
      <c r="AC1201" s="68">
        <f t="shared" si="150"/>
        <v>111371.75</v>
      </c>
      <c r="AD1201" s="72">
        <f t="shared" si="151"/>
        <v>8.5599266149815195E-2</v>
      </c>
    </row>
    <row r="1202" spans="1:30" x14ac:dyDescent="0.25">
      <c r="A1202" s="60">
        <v>42838</v>
      </c>
      <c r="B1202">
        <f t="shared" si="145"/>
        <v>2017</v>
      </c>
      <c r="C1202">
        <f t="shared" si="146"/>
        <v>4</v>
      </c>
      <c r="D1202" s="57" t="s">
        <v>346</v>
      </c>
      <c r="E1202" s="57">
        <v>3453</v>
      </c>
      <c r="F1202" s="57">
        <v>2127</v>
      </c>
      <c r="G1202" s="57">
        <v>256</v>
      </c>
      <c r="H1202" s="57">
        <v>6775</v>
      </c>
      <c r="I1202" s="57">
        <v>4700</v>
      </c>
      <c r="J1202" s="57">
        <v>5796</v>
      </c>
      <c r="K1202" s="57">
        <v>507</v>
      </c>
      <c r="L1202" s="57" t="s">
        <v>346</v>
      </c>
      <c r="M1202" s="57">
        <v>3015</v>
      </c>
      <c r="N1202" s="57">
        <v>2944</v>
      </c>
      <c r="O1202" s="57">
        <v>3353</v>
      </c>
      <c r="P1202" s="57" t="s">
        <v>346</v>
      </c>
      <c r="Q1202" s="57" t="s">
        <v>346</v>
      </c>
      <c r="R1202" s="57">
        <v>5796</v>
      </c>
      <c r="Y1202" s="68">
        <f t="shared" si="147"/>
        <v>5156</v>
      </c>
      <c r="Z1202" s="72">
        <f t="shared" si="144"/>
        <v>3.9628524851988691E-3</v>
      </c>
      <c r="AA1202" s="71">
        <f t="shared" si="148"/>
        <v>2.8533088716605069E-3</v>
      </c>
      <c r="AB1202" s="72">
        <f t="shared" si="149"/>
        <v>4.6295402559446176E-2</v>
      </c>
      <c r="AC1202" s="68">
        <f t="shared" si="150"/>
        <v>111371.75</v>
      </c>
      <c r="AD1202" s="72">
        <f t="shared" si="151"/>
        <v>8.5599266149815195E-2</v>
      </c>
    </row>
    <row r="1203" spans="1:30" x14ac:dyDescent="0.25">
      <c r="A1203" s="60">
        <v>42839</v>
      </c>
      <c r="B1203">
        <f t="shared" si="145"/>
        <v>2017</v>
      </c>
      <c r="C1203">
        <f t="shared" si="146"/>
        <v>4</v>
      </c>
      <c r="D1203" s="57" t="s">
        <v>346</v>
      </c>
      <c r="E1203" s="57">
        <v>3211</v>
      </c>
      <c r="F1203" s="57">
        <v>1980</v>
      </c>
      <c r="G1203" s="57">
        <v>207</v>
      </c>
      <c r="H1203" s="57">
        <v>5877</v>
      </c>
      <c r="I1203" s="57">
        <v>4142</v>
      </c>
      <c r="J1203" s="57">
        <v>4847</v>
      </c>
      <c r="K1203" s="57">
        <v>448</v>
      </c>
      <c r="L1203" s="57" t="s">
        <v>346</v>
      </c>
      <c r="M1203" s="57">
        <v>3419</v>
      </c>
      <c r="N1203" s="57">
        <v>2539</v>
      </c>
      <c r="O1203" s="57">
        <v>2942</v>
      </c>
      <c r="P1203" s="57" t="s">
        <v>346</v>
      </c>
      <c r="Q1203" s="57" t="s">
        <v>346</v>
      </c>
      <c r="R1203" s="57">
        <v>4847</v>
      </c>
      <c r="Y1203" s="68">
        <f t="shared" si="147"/>
        <v>4452</v>
      </c>
      <c r="Z1203" s="72">
        <f t="shared" si="144"/>
        <v>3.4217647913315293E-3</v>
      </c>
      <c r="AA1203" s="71">
        <f t="shared" si="148"/>
        <v>2.8533088716605069E-3</v>
      </c>
      <c r="AB1203" s="72">
        <f t="shared" si="149"/>
        <v>3.9974230448924439E-2</v>
      </c>
      <c r="AC1203" s="68">
        <f t="shared" si="150"/>
        <v>111371.74999999999</v>
      </c>
      <c r="AD1203" s="72">
        <f t="shared" si="151"/>
        <v>8.5599266149815181E-2</v>
      </c>
    </row>
    <row r="1204" spans="1:30" x14ac:dyDescent="0.25">
      <c r="A1204" s="60">
        <v>42840</v>
      </c>
      <c r="B1204">
        <f t="shared" si="145"/>
        <v>2017</v>
      </c>
      <c r="C1204">
        <f t="shared" si="146"/>
        <v>4</v>
      </c>
      <c r="D1204" s="57" t="s">
        <v>346</v>
      </c>
      <c r="E1204" s="57">
        <v>2463</v>
      </c>
      <c r="F1204" s="57">
        <v>2562</v>
      </c>
      <c r="G1204" s="57">
        <v>225</v>
      </c>
      <c r="H1204" s="57">
        <v>4965</v>
      </c>
      <c r="I1204" s="57">
        <v>3291</v>
      </c>
      <c r="J1204" s="57">
        <v>3628</v>
      </c>
      <c r="K1204" s="57">
        <v>367</v>
      </c>
      <c r="L1204" s="57" t="s">
        <v>346</v>
      </c>
      <c r="M1204" s="57">
        <v>3098</v>
      </c>
      <c r="N1204" s="57">
        <v>1963</v>
      </c>
      <c r="O1204" s="57">
        <v>2253</v>
      </c>
      <c r="P1204" s="57" t="s">
        <v>346</v>
      </c>
      <c r="Q1204" s="57" t="s">
        <v>346</v>
      </c>
      <c r="R1204" s="57">
        <v>3628</v>
      </c>
      <c r="Y1204" s="68">
        <f t="shared" si="147"/>
        <v>3534.25</v>
      </c>
      <c r="Z1204" s="72">
        <f t="shared" si="144"/>
        <v>2.716390883594667E-3</v>
      </c>
      <c r="AA1204" s="71">
        <f t="shared" si="148"/>
        <v>2.8533088716605069E-3</v>
      </c>
      <c r="AB1204" s="72">
        <f t="shared" si="149"/>
        <v>3.1733810414220839E-2</v>
      </c>
      <c r="AC1204" s="68">
        <f t="shared" si="150"/>
        <v>111371.75000000001</v>
      </c>
      <c r="AD1204" s="72">
        <f t="shared" si="151"/>
        <v>8.5599266149815209E-2</v>
      </c>
    </row>
    <row r="1205" spans="1:30" x14ac:dyDescent="0.25">
      <c r="A1205" s="60">
        <v>42841</v>
      </c>
      <c r="B1205">
        <f t="shared" si="145"/>
        <v>2017</v>
      </c>
      <c r="C1205">
        <f t="shared" si="146"/>
        <v>4</v>
      </c>
      <c r="D1205" s="57" t="s">
        <v>346</v>
      </c>
      <c r="E1205" s="57">
        <v>2644</v>
      </c>
      <c r="F1205" s="57">
        <v>3038</v>
      </c>
      <c r="G1205" s="57">
        <v>203</v>
      </c>
      <c r="H1205" s="57">
        <v>5259</v>
      </c>
      <c r="I1205" s="57">
        <v>3687</v>
      </c>
      <c r="J1205" s="57">
        <v>4382</v>
      </c>
      <c r="K1205" s="57">
        <v>413</v>
      </c>
      <c r="L1205" s="57" t="s">
        <v>346</v>
      </c>
      <c r="M1205" s="57">
        <v>4206</v>
      </c>
      <c r="N1205" s="57">
        <v>1976</v>
      </c>
      <c r="O1205" s="57">
        <v>2877</v>
      </c>
      <c r="P1205" s="57" t="s">
        <v>346</v>
      </c>
      <c r="Q1205" s="57" t="s">
        <v>346</v>
      </c>
      <c r="R1205" s="57">
        <v>4382</v>
      </c>
      <c r="Y1205" s="68">
        <f t="shared" si="147"/>
        <v>4051.25</v>
      </c>
      <c r="Z1205" s="72">
        <f t="shared" si="144"/>
        <v>3.1137521587784947E-3</v>
      </c>
      <c r="AA1205" s="71">
        <f t="shared" si="148"/>
        <v>2.8533088716605069E-3</v>
      </c>
      <c r="AB1205" s="72">
        <f t="shared" si="149"/>
        <v>3.6375921182885247E-2</v>
      </c>
      <c r="AC1205" s="68">
        <f t="shared" si="150"/>
        <v>111371.75</v>
      </c>
      <c r="AD1205" s="72">
        <f t="shared" si="151"/>
        <v>8.5599266149815195E-2</v>
      </c>
    </row>
    <row r="1206" spans="1:30" x14ac:dyDescent="0.25">
      <c r="A1206" s="60">
        <v>42842</v>
      </c>
      <c r="B1206">
        <f t="shared" si="145"/>
        <v>2017</v>
      </c>
      <c r="C1206">
        <f t="shared" si="146"/>
        <v>4</v>
      </c>
      <c r="D1206" s="57" t="s">
        <v>346</v>
      </c>
      <c r="E1206" s="57">
        <v>3541</v>
      </c>
      <c r="F1206" s="57">
        <v>2220</v>
      </c>
      <c r="G1206" s="57">
        <v>213</v>
      </c>
      <c r="H1206" s="57">
        <v>6924</v>
      </c>
      <c r="I1206" s="57">
        <v>4658</v>
      </c>
      <c r="J1206" s="57">
        <v>6139</v>
      </c>
      <c r="K1206" s="57">
        <v>576</v>
      </c>
      <c r="L1206" s="57" t="s">
        <v>346</v>
      </c>
      <c r="M1206" s="57">
        <v>3046</v>
      </c>
      <c r="N1206" s="57">
        <v>3348</v>
      </c>
      <c r="O1206" s="57">
        <v>3152</v>
      </c>
      <c r="P1206" s="57" t="s">
        <v>346</v>
      </c>
      <c r="Q1206" s="57" t="s">
        <v>346</v>
      </c>
      <c r="R1206" s="57">
        <v>6139</v>
      </c>
      <c r="Y1206" s="68">
        <f t="shared" si="147"/>
        <v>5218.25</v>
      </c>
      <c r="Z1206" s="72">
        <f t="shared" si="144"/>
        <v>4.0106972422205194E-3</v>
      </c>
      <c r="AA1206" s="71">
        <f t="shared" si="148"/>
        <v>2.8533088716605069E-3</v>
      </c>
      <c r="AB1206" s="72">
        <f t="shared" si="149"/>
        <v>4.6854341428593876E-2</v>
      </c>
      <c r="AC1206" s="68">
        <f t="shared" si="150"/>
        <v>111371.75</v>
      </c>
      <c r="AD1206" s="72">
        <f t="shared" si="151"/>
        <v>8.5599266149815195E-2</v>
      </c>
    </row>
    <row r="1207" spans="1:30" x14ac:dyDescent="0.25">
      <c r="A1207" s="60">
        <v>42843</v>
      </c>
      <c r="B1207">
        <f t="shared" si="145"/>
        <v>2017</v>
      </c>
      <c r="C1207">
        <f t="shared" si="146"/>
        <v>4</v>
      </c>
      <c r="D1207" s="57" t="s">
        <v>346</v>
      </c>
      <c r="E1207" s="57">
        <v>3584</v>
      </c>
      <c r="F1207" s="57">
        <v>2269</v>
      </c>
      <c r="G1207" s="57">
        <v>213</v>
      </c>
      <c r="H1207" s="57">
        <v>7341</v>
      </c>
      <c r="I1207" s="57">
        <v>5012</v>
      </c>
      <c r="J1207" s="57">
        <v>6478</v>
      </c>
      <c r="K1207" s="57">
        <v>521</v>
      </c>
      <c r="L1207" s="57" t="s">
        <v>346</v>
      </c>
      <c r="M1207" s="57">
        <v>3034</v>
      </c>
      <c r="N1207" s="57">
        <v>3928</v>
      </c>
      <c r="O1207" s="57">
        <v>3415</v>
      </c>
      <c r="P1207" s="57" t="s">
        <v>346</v>
      </c>
      <c r="Q1207" s="57" t="s">
        <v>346</v>
      </c>
      <c r="R1207" s="57">
        <v>6478</v>
      </c>
      <c r="Y1207" s="68">
        <f t="shared" si="147"/>
        <v>5561.5</v>
      </c>
      <c r="Z1207" s="72">
        <f t="shared" si="144"/>
        <v>4.2745159225045593E-3</v>
      </c>
      <c r="AA1207" s="71">
        <f t="shared" si="148"/>
        <v>2.8533088716605069E-3</v>
      </c>
      <c r="AB1207" s="72">
        <f t="shared" si="149"/>
        <v>4.9936361779356078E-2</v>
      </c>
      <c r="AC1207" s="68">
        <f t="shared" si="150"/>
        <v>111371.75</v>
      </c>
      <c r="AD1207" s="72">
        <f t="shared" si="151"/>
        <v>8.5599266149815195E-2</v>
      </c>
    </row>
    <row r="1208" spans="1:30" x14ac:dyDescent="0.25">
      <c r="A1208" s="60">
        <v>42844</v>
      </c>
      <c r="B1208">
        <f t="shared" si="145"/>
        <v>2017</v>
      </c>
      <c r="C1208">
        <f t="shared" si="146"/>
        <v>4</v>
      </c>
      <c r="D1208" s="57" t="s">
        <v>346</v>
      </c>
      <c r="E1208" s="57">
        <v>3026</v>
      </c>
      <c r="F1208" s="57">
        <v>1918</v>
      </c>
      <c r="G1208" s="57">
        <v>151</v>
      </c>
      <c r="H1208" s="57">
        <v>5234</v>
      </c>
      <c r="I1208" s="57">
        <v>3996</v>
      </c>
      <c r="J1208" s="57">
        <v>4481</v>
      </c>
      <c r="K1208" s="57">
        <v>456</v>
      </c>
      <c r="L1208" s="57" t="s">
        <v>346</v>
      </c>
      <c r="M1208" s="57">
        <v>2181</v>
      </c>
      <c r="N1208" s="57">
        <v>2561</v>
      </c>
      <c r="O1208" s="57">
        <v>1965</v>
      </c>
      <c r="P1208" s="57" t="s">
        <v>346</v>
      </c>
      <c r="Q1208" s="57" t="s">
        <v>346</v>
      </c>
      <c r="R1208" s="57">
        <v>4481</v>
      </c>
      <c r="Y1208" s="68">
        <f t="shared" si="147"/>
        <v>3919</v>
      </c>
      <c r="Z1208" s="72">
        <f t="shared" si="144"/>
        <v>3.0121060685598076E-3</v>
      </c>
      <c r="AA1208" s="71">
        <f t="shared" si="148"/>
        <v>2.8533088716605069E-3</v>
      </c>
      <c r="AB1208" s="72">
        <f t="shared" si="149"/>
        <v>3.518845667774817E-2</v>
      </c>
      <c r="AC1208" s="68">
        <f t="shared" si="150"/>
        <v>111371.75</v>
      </c>
      <c r="AD1208" s="72">
        <f t="shared" si="151"/>
        <v>8.5599266149815195E-2</v>
      </c>
    </row>
    <row r="1209" spans="1:30" x14ac:dyDescent="0.25">
      <c r="A1209" s="60">
        <v>42845</v>
      </c>
      <c r="B1209">
        <f t="shared" si="145"/>
        <v>2017</v>
      </c>
      <c r="C1209">
        <f t="shared" si="146"/>
        <v>4</v>
      </c>
      <c r="D1209" s="57" t="s">
        <v>346</v>
      </c>
      <c r="E1209" s="57">
        <v>2741</v>
      </c>
      <c r="F1209" s="57">
        <v>1682</v>
      </c>
      <c r="G1209" s="57">
        <v>140</v>
      </c>
      <c r="H1209" s="57">
        <v>4302</v>
      </c>
      <c r="I1209" s="57">
        <v>3056</v>
      </c>
      <c r="J1209" s="57">
        <v>3225</v>
      </c>
      <c r="K1209" s="57">
        <v>369</v>
      </c>
      <c r="L1209" s="57" t="s">
        <v>346</v>
      </c>
      <c r="M1209" s="57">
        <v>1984</v>
      </c>
      <c r="N1209" s="57">
        <v>2273</v>
      </c>
      <c r="O1209" s="57">
        <v>1567</v>
      </c>
      <c r="P1209" s="57" t="s">
        <v>346</v>
      </c>
      <c r="Q1209" s="57" t="s">
        <v>346</v>
      </c>
      <c r="R1209" s="57">
        <v>3225</v>
      </c>
      <c r="Y1209" s="68">
        <f t="shared" si="147"/>
        <v>3037.5</v>
      </c>
      <c r="Z1209" s="72">
        <f t="shared" si="144"/>
        <v>2.3345935655142676E-3</v>
      </c>
      <c r="AA1209" s="71">
        <f t="shared" si="148"/>
        <v>2.8533088716605069E-3</v>
      </c>
      <c r="AB1209" s="72">
        <f t="shared" si="149"/>
        <v>2.7273523133110506E-2</v>
      </c>
      <c r="AC1209" s="68">
        <f t="shared" si="150"/>
        <v>111371.75</v>
      </c>
      <c r="AD1209" s="72">
        <f t="shared" si="151"/>
        <v>8.5599266149815195E-2</v>
      </c>
    </row>
    <row r="1210" spans="1:30" x14ac:dyDescent="0.25">
      <c r="A1210" s="60">
        <v>42846</v>
      </c>
      <c r="B1210">
        <f t="shared" si="145"/>
        <v>2017</v>
      </c>
      <c r="C1210">
        <f t="shared" si="146"/>
        <v>4</v>
      </c>
      <c r="D1210" s="57" t="s">
        <v>346</v>
      </c>
      <c r="E1210" s="57">
        <v>2425</v>
      </c>
      <c r="F1210" s="57">
        <v>1557</v>
      </c>
      <c r="G1210" s="57">
        <v>135</v>
      </c>
      <c r="H1210" s="57">
        <v>3674</v>
      </c>
      <c r="I1210" s="57">
        <v>2672</v>
      </c>
      <c r="J1210" s="57">
        <v>3007</v>
      </c>
      <c r="K1210" s="57">
        <v>328</v>
      </c>
      <c r="L1210" s="57" t="s">
        <v>346</v>
      </c>
      <c r="M1210" s="57">
        <v>1720</v>
      </c>
      <c r="N1210" s="57">
        <v>2100</v>
      </c>
      <c r="O1210" s="57">
        <v>1426</v>
      </c>
      <c r="P1210" s="57" t="s">
        <v>346</v>
      </c>
      <c r="Q1210" s="57" t="s">
        <v>346</v>
      </c>
      <c r="R1210" s="57">
        <v>3007</v>
      </c>
      <c r="Y1210" s="68">
        <f t="shared" si="147"/>
        <v>2694.75</v>
      </c>
      <c r="Z1210" s="72">
        <f t="shared" si="144"/>
        <v>2.0711591804673493E-3</v>
      </c>
      <c r="AA1210" s="71">
        <f t="shared" si="148"/>
        <v>2.8533088716605069E-3</v>
      </c>
      <c r="AB1210" s="72">
        <f t="shared" si="149"/>
        <v>2.4195992251176801E-2</v>
      </c>
      <c r="AC1210" s="68">
        <f t="shared" si="150"/>
        <v>111371.75</v>
      </c>
      <c r="AD1210" s="72">
        <f t="shared" si="151"/>
        <v>8.5599266149815195E-2</v>
      </c>
    </row>
    <row r="1211" spans="1:30" x14ac:dyDescent="0.25">
      <c r="A1211" s="60">
        <v>42847</v>
      </c>
      <c r="B1211">
        <f t="shared" si="145"/>
        <v>2017</v>
      </c>
      <c r="C1211">
        <f t="shared" si="146"/>
        <v>4</v>
      </c>
      <c r="D1211" s="57" t="s">
        <v>346</v>
      </c>
      <c r="E1211" s="57">
        <v>2112</v>
      </c>
      <c r="F1211" s="57">
        <v>1923</v>
      </c>
      <c r="G1211" s="57">
        <v>123</v>
      </c>
      <c r="H1211" s="57">
        <v>2963</v>
      </c>
      <c r="I1211" s="57">
        <v>2366</v>
      </c>
      <c r="J1211" s="57">
        <v>2174</v>
      </c>
      <c r="K1211" s="57">
        <v>283</v>
      </c>
      <c r="L1211" s="57" t="s">
        <v>346</v>
      </c>
      <c r="M1211" s="57">
        <v>1829</v>
      </c>
      <c r="N1211" s="57">
        <v>1562</v>
      </c>
      <c r="O1211" s="57">
        <v>1318</v>
      </c>
      <c r="P1211" s="57" t="s">
        <v>346</v>
      </c>
      <c r="Q1211" s="57" t="s">
        <v>346</v>
      </c>
      <c r="R1211" s="57">
        <v>2174</v>
      </c>
      <c r="Y1211" s="68">
        <f t="shared" si="147"/>
        <v>2205.25</v>
      </c>
      <c r="Z1211" s="72">
        <f t="shared" si="144"/>
        <v>1.6949341433252145E-3</v>
      </c>
      <c r="AA1211" s="71">
        <f t="shared" si="148"/>
        <v>2.8533088716605069E-3</v>
      </c>
      <c r="AB1211" s="72">
        <f t="shared" si="149"/>
        <v>1.9800802268079652E-2</v>
      </c>
      <c r="AC1211" s="68">
        <f t="shared" si="150"/>
        <v>111371.75</v>
      </c>
      <c r="AD1211" s="72">
        <f t="shared" si="151"/>
        <v>8.5599266149815195E-2</v>
      </c>
    </row>
    <row r="1212" spans="1:30" x14ac:dyDescent="0.25">
      <c r="A1212" s="60">
        <v>42848</v>
      </c>
      <c r="B1212">
        <f t="shared" si="145"/>
        <v>2017</v>
      </c>
      <c r="C1212">
        <f t="shared" si="146"/>
        <v>4</v>
      </c>
      <c r="D1212" s="57" t="s">
        <v>346</v>
      </c>
      <c r="E1212" s="57">
        <v>2881</v>
      </c>
      <c r="F1212" s="57">
        <v>3195</v>
      </c>
      <c r="G1212" s="57">
        <v>196</v>
      </c>
      <c r="H1212" s="57">
        <v>5105</v>
      </c>
      <c r="I1212" s="57">
        <v>3434</v>
      </c>
      <c r="J1212" s="57">
        <v>4485</v>
      </c>
      <c r="K1212" s="57">
        <v>1271</v>
      </c>
      <c r="L1212" s="57" t="s">
        <v>346</v>
      </c>
      <c r="M1212" s="57">
        <v>3785</v>
      </c>
      <c r="N1212" s="57">
        <v>2035</v>
      </c>
      <c r="O1212" s="57">
        <v>2520</v>
      </c>
      <c r="P1212" s="57" t="s">
        <v>346</v>
      </c>
      <c r="Q1212" s="57" t="s">
        <v>346</v>
      </c>
      <c r="R1212" s="57">
        <v>4485</v>
      </c>
      <c r="Y1212" s="68">
        <f t="shared" si="147"/>
        <v>3886</v>
      </c>
      <c r="Z1212" s="72">
        <f t="shared" si="144"/>
        <v>2.9867425829097761E-3</v>
      </c>
      <c r="AA1212" s="71">
        <f t="shared" si="148"/>
        <v>2.8533088716605069E-3</v>
      </c>
      <c r="AB1212" s="72">
        <f t="shared" si="149"/>
        <v>3.4892151735067468E-2</v>
      </c>
      <c r="AC1212" s="68">
        <f t="shared" si="150"/>
        <v>111371.74999999999</v>
      </c>
      <c r="AD1212" s="72">
        <f t="shared" si="151"/>
        <v>8.5599266149815181E-2</v>
      </c>
    </row>
    <row r="1213" spans="1:30" x14ac:dyDescent="0.25">
      <c r="A1213" s="60">
        <v>42849</v>
      </c>
      <c r="B1213">
        <f t="shared" si="145"/>
        <v>2017</v>
      </c>
      <c r="C1213">
        <f t="shared" si="146"/>
        <v>4</v>
      </c>
      <c r="D1213" s="57" t="s">
        <v>346</v>
      </c>
      <c r="E1213" s="57">
        <v>3219</v>
      </c>
      <c r="F1213" s="57">
        <v>2155</v>
      </c>
      <c r="G1213" s="57">
        <v>198</v>
      </c>
      <c r="H1213" s="57">
        <v>5762</v>
      </c>
      <c r="I1213" s="57">
        <v>4183</v>
      </c>
      <c r="J1213" s="57">
        <v>5168</v>
      </c>
      <c r="K1213" s="57">
        <v>426</v>
      </c>
      <c r="L1213" s="57" t="s">
        <v>346</v>
      </c>
      <c r="M1213" s="57">
        <v>2476</v>
      </c>
      <c r="N1213" s="57">
        <v>2702</v>
      </c>
      <c r="O1213" s="57">
        <v>2544</v>
      </c>
      <c r="P1213" s="57" t="s">
        <v>346</v>
      </c>
      <c r="Q1213" s="57" t="s">
        <v>346</v>
      </c>
      <c r="R1213" s="57">
        <v>5168</v>
      </c>
      <c r="Y1213" s="68">
        <f t="shared" si="147"/>
        <v>4414.25</v>
      </c>
      <c r="Z1213" s="72">
        <f t="shared" si="144"/>
        <v>3.3927505009288417E-3</v>
      </c>
      <c r="AA1213" s="71">
        <f t="shared" si="148"/>
        <v>2.8533088716605069E-3</v>
      </c>
      <c r="AB1213" s="72">
        <f t="shared" si="149"/>
        <v>3.963527555237302E-2</v>
      </c>
      <c r="AC1213" s="68">
        <f t="shared" si="150"/>
        <v>111371.75</v>
      </c>
      <c r="AD1213" s="72">
        <f t="shared" si="151"/>
        <v>8.5599266149815195E-2</v>
      </c>
    </row>
    <row r="1214" spans="1:30" x14ac:dyDescent="0.25">
      <c r="A1214" s="60">
        <v>42850</v>
      </c>
      <c r="B1214">
        <f t="shared" si="145"/>
        <v>2017</v>
      </c>
      <c r="C1214">
        <f t="shared" si="146"/>
        <v>4</v>
      </c>
      <c r="D1214" s="57" t="s">
        <v>346</v>
      </c>
      <c r="E1214" s="57">
        <v>1411</v>
      </c>
      <c r="F1214" s="57">
        <v>916</v>
      </c>
      <c r="G1214" s="57">
        <v>70</v>
      </c>
      <c r="H1214" s="57">
        <v>1902</v>
      </c>
      <c r="I1214" s="57">
        <v>1578</v>
      </c>
      <c r="J1214" s="57">
        <v>1332</v>
      </c>
      <c r="K1214" s="57">
        <v>254</v>
      </c>
      <c r="L1214" s="57" t="s">
        <v>346</v>
      </c>
      <c r="M1214" s="57">
        <v>791</v>
      </c>
      <c r="N1214" s="57">
        <v>1347</v>
      </c>
      <c r="O1214" s="57">
        <v>611</v>
      </c>
      <c r="P1214" s="57" t="s">
        <v>346</v>
      </c>
      <c r="Q1214" s="57" t="s">
        <v>346</v>
      </c>
      <c r="R1214" s="57">
        <v>1332</v>
      </c>
      <c r="Y1214" s="68">
        <f t="shared" si="147"/>
        <v>1355.75</v>
      </c>
      <c r="Z1214" s="72">
        <f t="shared" si="144"/>
        <v>1.0420165354554629E-3</v>
      </c>
      <c r="AA1214" s="71">
        <f t="shared" si="148"/>
        <v>2.8533088716605069E-3</v>
      </c>
      <c r="AB1214" s="72">
        <f t="shared" si="149"/>
        <v>1.2173194728465701E-2</v>
      </c>
      <c r="AC1214" s="68">
        <f t="shared" si="150"/>
        <v>111371.75</v>
      </c>
      <c r="AD1214" s="72">
        <f t="shared" si="151"/>
        <v>8.5599266149815195E-2</v>
      </c>
    </row>
    <row r="1215" spans="1:30" x14ac:dyDescent="0.25">
      <c r="A1215" s="60">
        <v>42851</v>
      </c>
      <c r="B1215">
        <f t="shared" si="145"/>
        <v>2017</v>
      </c>
      <c r="C1215">
        <f t="shared" si="146"/>
        <v>4</v>
      </c>
      <c r="D1215" s="57" t="s">
        <v>346</v>
      </c>
      <c r="E1215" s="57">
        <v>2282</v>
      </c>
      <c r="F1215" s="57">
        <v>1316</v>
      </c>
      <c r="G1215" s="57">
        <v>139</v>
      </c>
      <c r="H1215" s="57">
        <v>3429</v>
      </c>
      <c r="I1215" s="57">
        <v>2369</v>
      </c>
      <c r="J1215" s="57">
        <v>2635</v>
      </c>
      <c r="K1215" s="57">
        <v>356</v>
      </c>
      <c r="L1215" s="57" t="s">
        <v>346</v>
      </c>
      <c r="M1215" s="57">
        <v>1560</v>
      </c>
      <c r="N1215" s="57">
        <v>1745</v>
      </c>
      <c r="O1215" s="57">
        <v>1247</v>
      </c>
      <c r="P1215" s="57" t="s">
        <v>346</v>
      </c>
      <c r="Q1215" s="57" t="s">
        <v>346</v>
      </c>
      <c r="R1215" s="57">
        <v>2635</v>
      </c>
      <c r="Y1215" s="68">
        <f t="shared" si="147"/>
        <v>2420</v>
      </c>
      <c r="Z1215" s="72">
        <f t="shared" si="144"/>
        <v>1.8599889476689803E-3</v>
      </c>
      <c r="AA1215" s="71">
        <f t="shared" si="148"/>
        <v>2.8533088716605069E-3</v>
      </c>
      <c r="AB1215" s="72">
        <f t="shared" si="149"/>
        <v>2.1729029129918493E-2</v>
      </c>
      <c r="AC1215" s="68">
        <f t="shared" si="150"/>
        <v>111371.75</v>
      </c>
      <c r="AD1215" s="72">
        <f t="shared" si="151"/>
        <v>8.5599266149815195E-2</v>
      </c>
    </row>
    <row r="1216" spans="1:30" x14ac:dyDescent="0.25">
      <c r="A1216" s="60">
        <v>42852</v>
      </c>
      <c r="B1216">
        <f t="shared" si="145"/>
        <v>2017</v>
      </c>
      <c r="C1216">
        <f t="shared" si="146"/>
        <v>4</v>
      </c>
      <c r="D1216" s="57" t="s">
        <v>346</v>
      </c>
      <c r="E1216" s="57">
        <v>3285</v>
      </c>
      <c r="F1216" s="57">
        <v>2099</v>
      </c>
      <c r="G1216" s="57">
        <v>204</v>
      </c>
      <c r="H1216" s="57">
        <v>6026</v>
      </c>
      <c r="I1216" s="57">
        <v>4285</v>
      </c>
      <c r="J1216" s="57">
        <v>5107</v>
      </c>
      <c r="K1216" s="57">
        <v>490</v>
      </c>
      <c r="L1216" s="57" t="s">
        <v>346</v>
      </c>
      <c r="M1216" s="57">
        <v>2691</v>
      </c>
      <c r="N1216" s="57">
        <v>2599</v>
      </c>
      <c r="O1216" s="57">
        <v>2959</v>
      </c>
      <c r="P1216" s="57" t="s">
        <v>346</v>
      </c>
      <c r="Q1216" s="57" t="s">
        <v>346</v>
      </c>
      <c r="R1216" s="57">
        <v>5107</v>
      </c>
      <c r="Y1216" s="68">
        <f t="shared" si="147"/>
        <v>4594.25</v>
      </c>
      <c r="Z1216" s="72">
        <f t="shared" si="144"/>
        <v>3.53109678629265E-3</v>
      </c>
      <c r="AA1216" s="71">
        <f t="shared" si="148"/>
        <v>2.8533088716605069E-3</v>
      </c>
      <c r="AB1216" s="72">
        <f t="shared" si="149"/>
        <v>4.1251484330631423E-2</v>
      </c>
      <c r="AC1216" s="68">
        <f t="shared" si="150"/>
        <v>111371.75</v>
      </c>
      <c r="AD1216" s="72">
        <f t="shared" si="151"/>
        <v>8.5599266149815195E-2</v>
      </c>
    </row>
    <row r="1217" spans="1:30" x14ac:dyDescent="0.25">
      <c r="A1217" s="60">
        <v>42853</v>
      </c>
      <c r="B1217">
        <f t="shared" si="145"/>
        <v>2017</v>
      </c>
      <c r="C1217">
        <f t="shared" si="146"/>
        <v>4</v>
      </c>
      <c r="D1217" s="57" t="s">
        <v>346</v>
      </c>
      <c r="E1217" s="57">
        <v>3899</v>
      </c>
      <c r="F1217" s="57">
        <v>2577</v>
      </c>
      <c r="G1217" s="57">
        <v>258</v>
      </c>
      <c r="H1217" s="57">
        <v>7196</v>
      </c>
      <c r="I1217" s="57">
        <v>5138</v>
      </c>
      <c r="J1217" s="57">
        <v>6516</v>
      </c>
      <c r="K1217" s="57">
        <v>530</v>
      </c>
      <c r="L1217" s="57" t="s">
        <v>346</v>
      </c>
      <c r="M1217" s="57">
        <v>3764</v>
      </c>
      <c r="N1217" s="57">
        <v>3780</v>
      </c>
      <c r="O1217" s="57">
        <v>3679</v>
      </c>
      <c r="P1217" s="57" t="s">
        <v>346</v>
      </c>
      <c r="Q1217" s="57" t="s">
        <v>346</v>
      </c>
      <c r="R1217" s="57">
        <v>6516</v>
      </c>
      <c r="Y1217" s="68">
        <f t="shared" si="147"/>
        <v>5632.25</v>
      </c>
      <c r="Z1217" s="72">
        <f t="shared" si="144"/>
        <v>4.3288936985572792E-3</v>
      </c>
      <c r="AA1217" s="71">
        <f t="shared" si="148"/>
        <v>2.8533088716605069E-3</v>
      </c>
      <c r="AB1217" s="72">
        <f t="shared" si="149"/>
        <v>5.0571621618588199E-2</v>
      </c>
      <c r="AC1217" s="68">
        <f t="shared" si="150"/>
        <v>111371.75</v>
      </c>
      <c r="AD1217" s="72">
        <f t="shared" si="151"/>
        <v>8.5599266149815195E-2</v>
      </c>
    </row>
    <row r="1218" spans="1:30" x14ac:dyDescent="0.25">
      <c r="A1218" s="60">
        <v>42854</v>
      </c>
      <c r="B1218">
        <f t="shared" si="145"/>
        <v>2017</v>
      </c>
      <c r="C1218">
        <f t="shared" si="146"/>
        <v>4</v>
      </c>
      <c r="D1218" s="57" t="s">
        <v>346</v>
      </c>
      <c r="E1218" s="57">
        <v>2895</v>
      </c>
      <c r="F1218" s="57">
        <v>3777</v>
      </c>
      <c r="G1218" s="57">
        <v>324</v>
      </c>
      <c r="H1218" s="57">
        <v>6045</v>
      </c>
      <c r="I1218" s="57">
        <v>4078</v>
      </c>
      <c r="J1218" s="57">
        <v>5281</v>
      </c>
      <c r="K1218" s="57">
        <v>436</v>
      </c>
      <c r="L1218" s="57" t="s">
        <v>346</v>
      </c>
      <c r="M1218" s="57">
        <v>4929</v>
      </c>
      <c r="N1218" s="57">
        <v>2296</v>
      </c>
      <c r="O1218" s="57">
        <v>3315</v>
      </c>
      <c r="P1218" s="57" t="s">
        <v>346</v>
      </c>
      <c r="Q1218" s="57" t="s">
        <v>346</v>
      </c>
      <c r="R1218" s="57">
        <v>5281</v>
      </c>
      <c r="Y1218" s="68">
        <f t="shared" si="147"/>
        <v>4679.75</v>
      </c>
      <c r="Z1218" s="72">
        <f t="shared" si="144"/>
        <v>3.5968112718404591E-3</v>
      </c>
      <c r="AA1218" s="71">
        <f t="shared" si="148"/>
        <v>2.8533088716605069E-3</v>
      </c>
      <c r="AB1218" s="72">
        <f t="shared" si="149"/>
        <v>4.2019183500304161E-2</v>
      </c>
      <c r="AC1218" s="68">
        <f t="shared" si="150"/>
        <v>111371.75</v>
      </c>
      <c r="AD1218" s="72">
        <f t="shared" si="151"/>
        <v>8.5599266149815195E-2</v>
      </c>
    </row>
    <row r="1219" spans="1:30" x14ac:dyDescent="0.25">
      <c r="A1219" s="60">
        <v>42855</v>
      </c>
      <c r="B1219">
        <f t="shared" si="145"/>
        <v>2017</v>
      </c>
      <c r="C1219">
        <f t="shared" si="146"/>
        <v>4</v>
      </c>
      <c r="D1219" s="57" t="s">
        <v>346</v>
      </c>
      <c r="E1219" s="57">
        <v>2828</v>
      </c>
      <c r="F1219" s="57">
        <v>2769</v>
      </c>
      <c r="G1219" s="57">
        <v>199</v>
      </c>
      <c r="H1219" s="57">
        <v>4513</v>
      </c>
      <c r="I1219" s="57">
        <v>3137</v>
      </c>
      <c r="J1219" s="57">
        <v>3858</v>
      </c>
      <c r="K1219" s="57">
        <v>376</v>
      </c>
      <c r="L1219" s="57" t="s">
        <v>346</v>
      </c>
      <c r="M1219" s="57">
        <v>3359</v>
      </c>
      <c r="N1219" s="57">
        <v>2038</v>
      </c>
      <c r="O1219" s="57">
        <v>2225</v>
      </c>
      <c r="P1219" s="57" t="s">
        <v>346</v>
      </c>
      <c r="Q1219" s="57" t="s">
        <v>346</v>
      </c>
      <c r="R1219" s="57">
        <v>3858</v>
      </c>
      <c r="Y1219" s="68">
        <f t="shared" si="147"/>
        <v>3433.25</v>
      </c>
      <c r="Z1219" s="72">
        <f t="shared" si="144"/>
        <v>2.6387632456960856E-3</v>
      </c>
      <c r="AA1219" s="71">
        <f t="shared" si="148"/>
        <v>2.8533088716605069E-3</v>
      </c>
      <c r="AB1219" s="72">
        <f t="shared" si="149"/>
        <v>3.0826937710864741E-2</v>
      </c>
      <c r="AC1219" s="68">
        <f t="shared" si="150"/>
        <v>111371.75</v>
      </c>
      <c r="AD1219" s="72">
        <f t="shared" si="151"/>
        <v>8.5599266149815195E-2</v>
      </c>
    </row>
    <row r="1220" spans="1:30" x14ac:dyDescent="0.25">
      <c r="A1220" s="60">
        <v>42856</v>
      </c>
      <c r="B1220">
        <f t="shared" si="145"/>
        <v>2017</v>
      </c>
      <c r="C1220">
        <f t="shared" si="146"/>
        <v>5</v>
      </c>
      <c r="D1220" s="57" t="s">
        <v>346</v>
      </c>
      <c r="E1220" s="57">
        <v>3641</v>
      </c>
      <c r="F1220" s="57">
        <v>2325</v>
      </c>
      <c r="G1220" s="57">
        <v>500</v>
      </c>
      <c r="H1220" s="57">
        <v>6793</v>
      </c>
      <c r="I1220" s="57">
        <v>4820</v>
      </c>
      <c r="J1220" s="57">
        <v>6006</v>
      </c>
      <c r="K1220" s="57">
        <v>511</v>
      </c>
      <c r="L1220" s="57" t="s">
        <v>346</v>
      </c>
      <c r="M1220" s="57">
        <v>3140</v>
      </c>
      <c r="N1220" s="57">
        <v>3124</v>
      </c>
      <c r="O1220" s="57">
        <v>3084</v>
      </c>
      <c r="P1220" s="57" t="s">
        <v>346</v>
      </c>
      <c r="Q1220" s="57" t="s">
        <v>346</v>
      </c>
      <c r="R1220" s="57">
        <v>6006</v>
      </c>
      <c r="Y1220" s="68">
        <f t="shared" si="147"/>
        <v>5175.75</v>
      </c>
      <c r="Z1220" s="72">
        <f t="shared" ref="Z1220:Z1283" si="152">+Y1220/SUMIF($B$4:$B$1829,B1220,$Y$4:$Y$1829)</f>
        <v>3.9780321470651754E-3</v>
      </c>
      <c r="AA1220" s="71">
        <f t="shared" si="148"/>
        <v>3.2665219121549181E-3</v>
      </c>
      <c r="AB1220" s="72">
        <f t="shared" si="149"/>
        <v>3.9284480893810647E-2</v>
      </c>
      <c r="AC1220" s="68">
        <f t="shared" si="150"/>
        <v>131750.5</v>
      </c>
      <c r="AD1220" s="72">
        <f t="shared" si="151"/>
        <v>0.10126217927680248</v>
      </c>
    </row>
    <row r="1221" spans="1:30" x14ac:dyDescent="0.25">
      <c r="A1221" s="60">
        <v>42857</v>
      </c>
      <c r="B1221">
        <f t="shared" ref="B1221:B1284" si="153">+YEAR(A1221)</f>
        <v>2017</v>
      </c>
      <c r="C1221">
        <f t="shared" ref="C1221:C1284" si="154">+MONTH(A1221)</f>
        <v>5</v>
      </c>
      <c r="D1221" s="57" t="s">
        <v>346</v>
      </c>
      <c r="E1221" s="57">
        <v>3975</v>
      </c>
      <c r="F1221" s="57">
        <v>2552</v>
      </c>
      <c r="G1221" s="57">
        <v>235</v>
      </c>
      <c r="H1221" s="57">
        <v>7789</v>
      </c>
      <c r="I1221" s="57">
        <v>5449</v>
      </c>
      <c r="J1221" s="57">
        <v>6800</v>
      </c>
      <c r="K1221" s="57">
        <v>589</v>
      </c>
      <c r="L1221" s="57" t="s">
        <v>346</v>
      </c>
      <c r="M1221" s="57">
        <v>3443</v>
      </c>
      <c r="N1221" s="57">
        <v>5028</v>
      </c>
      <c r="O1221" s="57">
        <v>3423</v>
      </c>
      <c r="P1221" s="57" t="s">
        <v>346</v>
      </c>
      <c r="Q1221" s="57" t="s">
        <v>346</v>
      </c>
      <c r="R1221" s="57">
        <v>6800</v>
      </c>
      <c r="Y1221" s="68">
        <f t="shared" ref="Y1221:Y1284" si="155">AVERAGE(H1221,I1221,O1221,R1221)</f>
        <v>5865.25</v>
      </c>
      <c r="Z1221" s="72">
        <f t="shared" si="152"/>
        <v>4.5079752790559867E-3</v>
      </c>
      <c r="AA1221" s="71">
        <f t="shared" ref="AA1221:AA1284" si="156">+AVERAGEIFS($Z$4:$Z$1829,$B$4:$B$1829,B1221,$C$4:$C$1829,C1221)</f>
        <v>3.2665219121549181E-3</v>
      </c>
      <c r="AB1221" s="72">
        <f t="shared" ref="AB1221:AB1284" si="157">+Y1221/SUMIFS($Y$4:$Y$1829,$B$4:$B$1829,B1221,$C$4:$C$1829,C1221)</f>
        <v>4.4517857617238643E-2</v>
      </c>
      <c r="AC1221" s="68">
        <f t="shared" ref="AC1221:AC1284" si="158">+Y1221/AB1221</f>
        <v>131750.5</v>
      </c>
      <c r="AD1221" s="72">
        <f t="shared" ref="AD1221:AD1284" si="159">+AC1221/SUMIF($B$4:$B$1829,B1221,$Y$4:$Y$1829)</f>
        <v>0.10126217927680248</v>
      </c>
    </row>
    <row r="1222" spans="1:30" x14ac:dyDescent="0.25">
      <c r="A1222" s="60">
        <v>42858</v>
      </c>
      <c r="B1222">
        <f t="shared" si="153"/>
        <v>2017</v>
      </c>
      <c r="C1222">
        <f t="shared" si="154"/>
        <v>5</v>
      </c>
      <c r="D1222" s="57" t="s">
        <v>346</v>
      </c>
      <c r="E1222" s="57">
        <v>3842</v>
      </c>
      <c r="F1222" s="57">
        <v>2476</v>
      </c>
      <c r="G1222" s="57">
        <v>194</v>
      </c>
      <c r="H1222" s="57">
        <v>7445</v>
      </c>
      <c r="I1222" s="57">
        <v>4804</v>
      </c>
      <c r="J1222" s="57">
        <v>6790</v>
      </c>
      <c r="K1222" s="57">
        <v>564</v>
      </c>
      <c r="L1222" s="57" t="s">
        <v>346</v>
      </c>
      <c r="M1222" s="57">
        <v>3076</v>
      </c>
      <c r="N1222" s="57">
        <v>4012</v>
      </c>
      <c r="O1222" s="57">
        <v>3342</v>
      </c>
      <c r="P1222" s="57" t="s">
        <v>346</v>
      </c>
      <c r="Q1222" s="57" t="s">
        <v>346</v>
      </c>
      <c r="R1222" s="57">
        <v>6790</v>
      </c>
      <c r="Y1222" s="68">
        <f t="shared" si="155"/>
        <v>5595.25</v>
      </c>
      <c r="Z1222" s="72">
        <f t="shared" si="152"/>
        <v>4.3004558510102734E-3</v>
      </c>
      <c r="AA1222" s="71">
        <f t="shared" si="156"/>
        <v>3.2665219121549181E-3</v>
      </c>
      <c r="AB1222" s="72">
        <f t="shared" si="157"/>
        <v>4.2468529531197223E-2</v>
      </c>
      <c r="AC1222" s="68">
        <f t="shared" si="158"/>
        <v>131750.5</v>
      </c>
      <c r="AD1222" s="72">
        <f t="shared" si="159"/>
        <v>0.10126217927680248</v>
      </c>
    </row>
    <row r="1223" spans="1:30" x14ac:dyDescent="0.25">
      <c r="A1223" s="60">
        <v>42859</v>
      </c>
      <c r="B1223">
        <f t="shared" si="153"/>
        <v>2017</v>
      </c>
      <c r="C1223">
        <f t="shared" si="154"/>
        <v>5</v>
      </c>
      <c r="D1223" s="57" t="s">
        <v>346</v>
      </c>
      <c r="E1223" s="57">
        <v>3860</v>
      </c>
      <c r="F1223" s="57">
        <v>2354</v>
      </c>
      <c r="G1223" s="57">
        <v>241</v>
      </c>
      <c r="H1223" s="57">
        <v>6922</v>
      </c>
      <c r="I1223" s="57">
        <v>5144</v>
      </c>
      <c r="J1223" s="57">
        <v>6284</v>
      </c>
      <c r="K1223" s="57">
        <v>545</v>
      </c>
      <c r="L1223" s="57" t="s">
        <v>346</v>
      </c>
      <c r="M1223" s="57">
        <v>3044</v>
      </c>
      <c r="N1223" s="57">
        <v>3371</v>
      </c>
      <c r="O1223" s="57">
        <v>3019</v>
      </c>
      <c r="P1223" s="57" t="s">
        <v>346</v>
      </c>
      <c r="Q1223" s="57" t="s">
        <v>346</v>
      </c>
      <c r="R1223" s="57">
        <v>6284</v>
      </c>
      <c r="Y1223" s="68">
        <f t="shared" si="155"/>
        <v>5342.25</v>
      </c>
      <c r="Z1223" s="72">
        <f t="shared" si="152"/>
        <v>4.1060024610266987E-3</v>
      </c>
      <c r="AA1223" s="71">
        <f t="shared" si="156"/>
        <v>3.2665219121549181E-3</v>
      </c>
      <c r="AB1223" s="72">
        <f t="shared" si="157"/>
        <v>4.0548233213536192E-2</v>
      </c>
      <c r="AC1223" s="68">
        <f t="shared" si="158"/>
        <v>131750.5</v>
      </c>
      <c r="AD1223" s="72">
        <f t="shared" si="159"/>
        <v>0.10126217927680248</v>
      </c>
    </row>
    <row r="1224" spans="1:30" x14ac:dyDescent="0.25">
      <c r="A1224" s="60">
        <v>42860</v>
      </c>
      <c r="B1224">
        <f t="shared" si="153"/>
        <v>2017</v>
      </c>
      <c r="C1224">
        <f t="shared" si="154"/>
        <v>5</v>
      </c>
      <c r="D1224" s="57" t="s">
        <v>346</v>
      </c>
      <c r="E1224" s="57">
        <v>1793</v>
      </c>
      <c r="F1224" s="57">
        <v>973</v>
      </c>
      <c r="G1224" s="57">
        <v>57</v>
      </c>
      <c r="H1224" s="57">
        <v>1951</v>
      </c>
      <c r="I1224" s="57">
        <v>1421</v>
      </c>
      <c r="J1224" s="57">
        <v>1414</v>
      </c>
      <c r="K1224" s="57">
        <v>224</v>
      </c>
      <c r="L1224" s="57" t="s">
        <v>346</v>
      </c>
      <c r="M1224" s="57">
        <v>925</v>
      </c>
      <c r="N1224" s="57">
        <v>1265</v>
      </c>
      <c r="O1224" s="57">
        <v>513</v>
      </c>
      <c r="P1224" s="57" t="s">
        <v>346</v>
      </c>
      <c r="Q1224" s="57" t="s">
        <v>346</v>
      </c>
      <c r="R1224" s="57">
        <v>1414</v>
      </c>
      <c r="Y1224" s="68">
        <f t="shared" si="155"/>
        <v>1324.75</v>
      </c>
      <c r="Z1224" s="72">
        <f t="shared" si="152"/>
        <v>1.0181902307539181E-3</v>
      </c>
      <c r="AA1224" s="71">
        <f t="shared" si="156"/>
        <v>3.2665219121549181E-3</v>
      </c>
      <c r="AB1224" s="72">
        <f t="shared" si="157"/>
        <v>1.0054990303642111E-2</v>
      </c>
      <c r="AC1224" s="68">
        <f t="shared" si="158"/>
        <v>131750.5</v>
      </c>
      <c r="AD1224" s="72">
        <f t="shared" si="159"/>
        <v>0.10126217927680248</v>
      </c>
    </row>
    <row r="1225" spans="1:30" x14ac:dyDescent="0.25">
      <c r="A1225" s="60">
        <v>42861</v>
      </c>
      <c r="B1225">
        <f t="shared" si="153"/>
        <v>2017</v>
      </c>
      <c r="C1225">
        <f t="shared" si="154"/>
        <v>5</v>
      </c>
      <c r="D1225" s="57" t="s">
        <v>346</v>
      </c>
      <c r="E1225" s="57">
        <v>2764</v>
      </c>
      <c r="F1225" s="57">
        <v>2522</v>
      </c>
      <c r="G1225" s="57">
        <v>163</v>
      </c>
      <c r="H1225" s="57">
        <v>5502</v>
      </c>
      <c r="I1225" s="57">
        <v>3965</v>
      </c>
      <c r="J1225" s="57">
        <v>3652</v>
      </c>
      <c r="K1225" s="57">
        <v>599</v>
      </c>
      <c r="L1225" s="57" t="s">
        <v>346</v>
      </c>
      <c r="M1225" s="57">
        <v>2974</v>
      </c>
      <c r="N1225" s="57">
        <v>1919</v>
      </c>
      <c r="O1225" s="57">
        <v>1892</v>
      </c>
      <c r="P1225" s="57" t="s">
        <v>346</v>
      </c>
      <c r="Q1225" s="57" t="s">
        <v>346</v>
      </c>
      <c r="R1225" s="57">
        <v>3652</v>
      </c>
      <c r="Y1225" s="68">
        <f t="shared" si="155"/>
        <v>3752.75</v>
      </c>
      <c r="Z1225" s="72">
        <f t="shared" si="152"/>
        <v>2.8843279022168454E-3</v>
      </c>
      <c r="AA1225" s="71">
        <f t="shared" si="156"/>
        <v>3.2665219121549181E-3</v>
      </c>
      <c r="AB1225" s="72">
        <f t="shared" si="157"/>
        <v>2.8483762869970133E-2</v>
      </c>
      <c r="AC1225" s="68">
        <f t="shared" si="158"/>
        <v>131750.5</v>
      </c>
      <c r="AD1225" s="72">
        <f t="shared" si="159"/>
        <v>0.10126217927680248</v>
      </c>
    </row>
    <row r="1226" spans="1:30" x14ac:dyDescent="0.25">
      <c r="A1226" s="60">
        <v>42862</v>
      </c>
      <c r="B1226">
        <f t="shared" si="153"/>
        <v>2017</v>
      </c>
      <c r="C1226">
        <f t="shared" si="154"/>
        <v>5</v>
      </c>
      <c r="D1226" s="57" t="s">
        <v>346</v>
      </c>
      <c r="E1226" s="57">
        <v>2882</v>
      </c>
      <c r="F1226" s="57">
        <v>2083</v>
      </c>
      <c r="G1226" s="57">
        <v>150</v>
      </c>
      <c r="H1226" s="57">
        <v>4941</v>
      </c>
      <c r="I1226" s="57">
        <v>3851</v>
      </c>
      <c r="J1226" s="57">
        <v>3397</v>
      </c>
      <c r="K1226" s="57">
        <v>548</v>
      </c>
      <c r="L1226" s="57" t="s">
        <v>346</v>
      </c>
      <c r="M1226" s="57">
        <v>6584</v>
      </c>
      <c r="N1226" s="57">
        <v>2006</v>
      </c>
      <c r="O1226" s="57">
        <v>3539</v>
      </c>
      <c r="P1226" s="57" t="s">
        <v>346</v>
      </c>
      <c r="Q1226" s="57" t="s">
        <v>346</v>
      </c>
      <c r="R1226" s="57">
        <v>3397</v>
      </c>
      <c r="Y1226" s="68">
        <f t="shared" si="155"/>
        <v>3932</v>
      </c>
      <c r="Z1226" s="72">
        <f t="shared" si="152"/>
        <v>3.0220977447249714E-3</v>
      </c>
      <c r="AA1226" s="71">
        <f t="shared" si="156"/>
        <v>3.2665219121549181E-3</v>
      </c>
      <c r="AB1226" s="72">
        <f t="shared" si="157"/>
        <v>2.9844289015980963E-2</v>
      </c>
      <c r="AC1226" s="68">
        <f t="shared" si="158"/>
        <v>131750.5</v>
      </c>
      <c r="AD1226" s="72">
        <f t="shared" si="159"/>
        <v>0.10126217927680248</v>
      </c>
    </row>
    <row r="1227" spans="1:30" x14ac:dyDescent="0.25">
      <c r="A1227" s="60">
        <v>42863</v>
      </c>
      <c r="B1227">
        <f t="shared" si="153"/>
        <v>2017</v>
      </c>
      <c r="C1227">
        <f t="shared" si="154"/>
        <v>5</v>
      </c>
      <c r="D1227" s="57" t="s">
        <v>346</v>
      </c>
      <c r="E1227" s="57">
        <v>3370</v>
      </c>
      <c r="F1227" s="57">
        <v>2139</v>
      </c>
      <c r="G1227" s="57">
        <v>177</v>
      </c>
      <c r="H1227" s="57">
        <v>6249</v>
      </c>
      <c r="I1227" s="57">
        <v>4432</v>
      </c>
      <c r="J1227" s="57">
        <v>5635</v>
      </c>
      <c r="K1227" s="57">
        <v>529</v>
      </c>
      <c r="L1227" s="57" t="s">
        <v>346</v>
      </c>
      <c r="M1227" s="57">
        <v>2565</v>
      </c>
      <c r="N1227" s="57">
        <v>2743</v>
      </c>
      <c r="O1227" s="57">
        <v>2886</v>
      </c>
      <c r="P1227" s="57" t="s">
        <v>346</v>
      </c>
      <c r="Q1227" s="57" t="s">
        <v>346</v>
      </c>
      <c r="R1227" s="57">
        <v>5635</v>
      </c>
      <c r="Y1227" s="68">
        <f t="shared" si="155"/>
        <v>4800.5</v>
      </c>
      <c r="Z1227" s="72">
        <f t="shared" si="152"/>
        <v>3.6896185716053472E-3</v>
      </c>
      <c r="AA1227" s="71">
        <f t="shared" si="156"/>
        <v>3.2665219121549181E-3</v>
      </c>
      <c r="AB1227" s="72">
        <f t="shared" si="157"/>
        <v>3.6436294359414194E-2</v>
      </c>
      <c r="AC1227" s="68">
        <f t="shared" si="158"/>
        <v>131750.5</v>
      </c>
      <c r="AD1227" s="72">
        <f t="shared" si="159"/>
        <v>0.10126217927680248</v>
      </c>
    </row>
    <row r="1228" spans="1:30" x14ac:dyDescent="0.25">
      <c r="A1228" s="60">
        <v>42864</v>
      </c>
      <c r="B1228">
        <f t="shared" si="153"/>
        <v>2017</v>
      </c>
      <c r="C1228">
        <f t="shared" si="154"/>
        <v>5</v>
      </c>
      <c r="D1228" s="57" t="s">
        <v>346</v>
      </c>
      <c r="E1228" s="57">
        <v>3678</v>
      </c>
      <c r="F1228" s="57">
        <v>2337</v>
      </c>
      <c r="G1228" s="57">
        <v>212</v>
      </c>
      <c r="H1228" s="57">
        <v>6910</v>
      </c>
      <c r="I1228" s="57">
        <v>5000</v>
      </c>
      <c r="J1228" s="57">
        <v>6243</v>
      </c>
      <c r="K1228" s="57">
        <v>511</v>
      </c>
      <c r="L1228" s="57" t="s">
        <v>346</v>
      </c>
      <c r="M1228" s="57">
        <v>2938</v>
      </c>
      <c r="N1228" s="57">
        <v>3001</v>
      </c>
      <c r="O1228" s="57">
        <v>2718</v>
      </c>
      <c r="P1228" s="57" t="s">
        <v>346</v>
      </c>
      <c r="Q1228" s="57" t="s">
        <v>346</v>
      </c>
      <c r="R1228" s="57">
        <v>6243</v>
      </c>
      <c r="Y1228" s="68">
        <f t="shared" si="155"/>
        <v>5217.75</v>
      </c>
      <c r="Z1228" s="72">
        <f t="shared" si="152"/>
        <v>4.0103129469833973E-3</v>
      </c>
      <c r="AA1228" s="71">
        <f t="shared" si="156"/>
        <v>3.2665219121549181E-3</v>
      </c>
      <c r="AB1228" s="72">
        <f t="shared" si="157"/>
        <v>3.9603265262750424E-2</v>
      </c>
      <c r="AC1228" s="68">
        <f t="shared" si="158"/>
        <v>131750.5</v>
      </c>
      <c r="AD1228" s="72">
        <f t="shared" si="159"/>
        <v>0.10126217927680248</v>
      </c>
    </row>
    <row r="1229" spans="1:30" x14ac:dyDescent="0.25">
      <c r="A1229" s="60">
        <v>42865</v>
      </c>
      <c r="B1229">
        <f t="shared" si="153"/>
        <v>2017</v>
      </c>
      <c r="C1229">
        <f t="shared" si="154"/>
        <v>5</v>
      </c>
      <c r="D1229" s="57" t="s">
        <v>346</v>
      </c>
      <c r="E1229" s="57">
        <v>3684</v>
      </c>
      <c r="F1229" s="57">
        <v>2384</v>
      </c>
      <c r="G1229" s="57">
        <v>220</v>
      </c>
      <c r="H1229" s="57">
        <v>7075</v>
      </c>
      <c r="I1229" s="57">
        <v>4980</v>
      </c>
      <c r="J1229" s="57">
        <v>6176</v>
      </c>
      <c r="K1229" s="57">
        <v>522</v>
      </c>
      <c r="L1229" s="57" t="s">
        <v>346</v>
      </c>
      <c r="M1229" s="57">
        <v>3125</v>
      </c>
      <c r="N1229" s="57">
        <v>3075</v>
      </c>
      <c r="O1229" s="57">
        <v>2810</v>
      </c>
      <c r="P1229" s="57" t="s">
        <v>346</v>
      </c>
      <c r="Q1229" s="57" t="s">
        <v>346</v>
      </c>
      <c r="R1229" s="57">
        <v>6176</v>
      </c>
      <c r="Y1229" s="68">
        <f t="shared" si="155"/>
        <v>5260.25</v>
      </c>
      <c r="Z1229" s="72">
        <f t="shared" si="152"/>
        <v>4.0429780421387413E-3</v>
      </c>
      <c r="AA1229" s="71">
        <f t="shared" si="156"/>
        <v>3.2665219121549181E-3</v>
      </c>
      <c r="AB1229" s="72">
        <f t="shared" si="157"/>
        <v>3.9925844683701389E-2</v>
      </c>
      <c r="AC1229" s="68">
        <f t="shared" si="158"/>
        <v>131750.5</v>
      </c>
      <c r="AD1229" s="72">
        <f t="shared" si="159"/>
        <v>0.10126217927680248</v>
      </c>
    </row>
    <row r="1230" spans="1:30" x14ac:dyDescent="0.25">
      <c r="A1230" s="60">
        <v>42866</v>
      </c>
      <c r="B1230">
        <f t="shared" si="153"/>
        <v>2017</v>
      </c>
      <c r="C1230">
        <f t="shared" si="154"/>
        <v>5</v>
      </c>
      <c r="D1230" s="57" t="s">
        <v>346</v>
      </c>
      <c r="E1230" s="57">
        <v>3648</v>
      </c>
      <c r="F1230" s="57">
        <v>2304</v>
      </c>
      <c r="G1230" s="57">
        <v>204</v>
      </c>
      <c r="H1230" s="57">
        <v>6750</v>
      </c>
      <c r="I1230" s="57">
        <v>5139</v>
      </c>
      <c r="J1230" s="57">
        <v>5975</v>
      </c>
      <c r="K1230" s="57">
        <v>520</v>
      </c>
      <c r="L1230" s="57" t="s">
        <v>346</v>
      </c>
      <c r="M1230" s="57">
        <v>2833</v>
      </c>
      <c r="N1230" s="57">
        <v>3087</v>
      </c>
      <c r="O1230" s="57">
        <v>2657</v>
      </c>
      <c r="P1230" s="57" t="s">
        <v>346</v>
      </c>
      <c r="Q1230" s="57" t="s">
        <v>346</v>
      </c>
      <c r="R1230" s="57">
        <v>5975</v>
      </c>
      <c r="Y1230" s="68">
        <f t="shared" si="155"/>
        <v>5130.25</v>
      </c>
      <c r="Z1230" s="72">
        <f t="shared" si="152"/>
        <v>3.9430612804871017E-3</v>
      </c>
      <c r="AA1230" s="71">
        <f t="shared" si="156"/>
        <v>3.2665219121549181E-3</v>
      </c>
      <c r="AB1230" s="72">
        <f t="shared" si="157"/>
        <v>3.8939131160792562E-2</v>
      </c>
      <c r="AC1230" s="68">
        <f t="shared" si="158"/>
        <v>131750.5</v>
      </c>
      <c r="AD1230" s="72">
        <f t="shared" si="159"/>
        <v>0.10126217927680248</v>
      </c>
    </row>
    <row r="1231" spans="1:30" x14ac:dyDescent="0.25">
      <c r="A1231" s="60">
        <v>42867</v>
      </c>
      <c r="B1231">
        <f t="shared" si="153"/>
        <v>2017</v>
      </c>
      <c r="C1231">
        <f t="shared" si="154"/>
        <v>5</v>
      </c>
      <c r="D1231" s="57" t="s">
        <v>346</v>
      </c>
      <c r="E1231" s="57">
        <v>3651</v>
      </c>
      <c r="F1231" s="57">
        <v>2205</v>
      </c>
      <c r="G1231" s="57">
        <v>185</v>
      </c>
      <c r="H1231" s="57">
        <v>6325</v>
      </c>
      <c r="I1231" s="57">
        <v>4692</v>
      </c>
      <c r="J1231" s="57">
        <v>5182</v>
      </c>
      <c r="K1231" s="57">
        <v>497</v>
      </c>
      <c r="L1231" s="57" t="s">
        <v>346</v>
      </c>
      <c r="M1231" s="57">
        <v>2933</v>
      </c>
      <c r="N1231" s="57">
        <v>2872</v>
      </c>
      <c r="O1231" s="57">
        <v>2640</v>
      </c>
      <c r="P1231" s="57" t="s">
        <v>346</v>
      </c>
      <c r="Q1231" s="57" t="s">
        <v>346</v>
      </c>
      <c r="R1231" s="57">
        <v>5182</v>
      </c>
      <c r="Y1231" s="68">
        <f t="shared" si="155"/>
        <v>4709.75</v>
      </c>
      <c r="Z1231" s="72">
        <f t="shared" si="152"/>
        <v>3.6198689860677605E-3</v>
      </c>
      <c r="AA1231" s="71">
        <f t="shared" si="156"/>
        <v>3.2665219121549181E-3</v>
      </c>
      <c r="AB1231" s="72">
        <f t="shared" si="157"/>
        <v>3.574749241938361E-2</v>
      </c>
      <c r="AC1231" s="68">
        <f t="shared" si="158"/>
        <v>131750.5</v>
      </c>
      <c r="AD1231" s="72">
        <f t="shared" si="159"/>
        <v>0.10126217927680248</v>
      </c>
    </row>
    <row r="1232" spans="1:30" x14ac:dyDescent="0.25">
      <c r="A1232" s="60">
        <v>42868</v>
      </c>
      <c r="B1232">
        <f t="shared" si="153"/>
        <v>2017</v>
      </c>
      <c r="C1232">
        <f t="shared" si="154"/>
        <v>5</v>
      </c>
      <c r="D1232" s="57" t="s">
        <v>346</v>
      </c>
      <c r="E1232" s="57">
        <v>1142</v>
      </c>
      <c r="F1232" s="57">
        <v>679</v>
      </c>
      <c r="G1232" s="57">
        <v>39</v>
      </c>
      <c r="H1232" s="57">
        <v>874</v>
      </c>
      <c r="I1232" s="57">
        <v>865</v>
      </c>
      <c r="J1232" s="57">
        <v>445</v>
      </c>
      <c r="K1232" s="57">
        <v>122</v>
      </c>
      <c r="L1232" s="57" t="s">
        <v>346</v>
      </c>
      <c r="M1232" s="57">
        <v>495</v>
      </c>
      <c r="N1232" s="57">
        <v>742</v>
      </c>
      <c r="O1232" s="57">
        <v>151</v>
      </c>
      <c r="P1232" s="57" t="s">
        <v>346</v>
      </c>
      <c r="Q1232" s="57" t="s">
        <v>346</v>
      </c>
      <c r="R1232" s="57">
        <v>445</v>
      </c>
      <c r="Y1232" s="68">
        <f t="shared" si="155"/>
        <v>583.75</v>
      </c>
      <c r="Z1232" s="72">
        <f t="shared" si="152"/>
        <v>4.4866468933957326E-4</v>
      </c>
      <c r="AA1232" s="71">
        <f t="shared" si="156"/>
        <v>3.2665219121549181E-3</v>
      </c>
      <c r="AB1232" s="72">
        <f t="shared" si="157"/>
        <v>4.4307232230617723E-3</v>
      </c>
      <c r="AC1232" s="68">
        <f t="shared" si="158"/>
        <v>131750.5</v>
      </c>
      <c r="AD1232" s="72">
        <f t="shared" si="159"/>
        <v>0.10126217927680248</v>
      </c>
    </row>
    <row r="1233" spans="1:30" x14ac:dyDescent="0.25">
      <c r="A1233" s="60">
        <v>42869</v>
      </c>
      <c r="B1233">
        <f t="shared" si="153"/>
        <v>2017</v>
      </c>
      <c r="C1233">
        <f t="shared" si="154"/>
        <v>5</v>
      </c>
      <c r="D1233" s="57" t="s">
        <v>346</v>
      </c>
      <c r="E1233" s="57">
        <v>2115</v>
      </c>
      <c r="F1233" s="57">
        <v>1930</v>
      </c>
      <c r="G1233" s="57">
        <v>129</v>
      </c>
      <c r="H1233" s="57">
        <v>3320</v>
      </c>
      <c r="I1233" s="57">
        <v>2389</v>
      </c>
      <c r="J1233" s="57">
        <v>2575</v>
      </c>
      <c r="K1233" s="57">
        <v>225</v>
      </c>
      <c r="L1233" s="57" t="s">
        <v>346</v>
      </c>
      <c r="M1233" s="57">
        <v>2649</v>
      </c>
      <c r="N1233" s="57">
        <v>1678</v>
      </c>
      <c r="O1233" s="57">
        <v>1452</v>
      </c>
      <c r="P1233" s="57" t="s">
        <v>346</v>
      </c>
      <c r="Q1233" s="57" t="s">
        <v>346</v>
      </c>
      <c r="R1233" s="57">
        <v>2575</v>
      </c>
      <c r="Y1233" s="68">
        <f t="shared" si="155"/>
        <v>2434</v>
      </c>
      <c r="Z1233" s="72">
        <f t="shared" si="152"/>
        <v>1.8707492143083878E-3</v>
      </c>
      <c r="AA1233" s="71">
        <f t="shared" si="156"/>
        <v>3.2665219121549181E-3</v>
      </c>
      <c r="AB1233" s="72">
        <f t="shared" si="157"/>
        <v>1.8474313190462274E-2</v>
      </c>
      <c r="AC1233" s="68">
        <f t="shared" si="158"/>
        <v>131750.5</v>
      </c>
      <c r="AD1233" s="72">
        <f t="shared" si="159"/>
        <v>0.10126217927680248</v>
      </c>
    </row>
    <row r="1234" spans="1:30" x14ac:dyDescent="0.25">
      <c r="A1234" s="60">
        <v>42870</v>
      </c>
      <c r="B1234">
        <f t="shared" si="153"/>
        <v>2017</v>
      </c>
      <c r="C1234">
        <f t="shared" si="154"/>
        <v>5</v>
      </c>
      <c r="D1234" s="57" t="s">
        <v>346</v>
      </c>
      <c r="E1234" s="57">
        <v>3464</v>
      </c>
      <c r="F1234" s="57">
        <v>2136</v>
      </c>
      <c r="G1234" s="57">
        <v>202</v>
      </c>
      <c r="H1234" s="57">
        <v>5981</v>
      </c>
      <c r="I1234" s="57">
        <v>4550</v>
      </c>
      <c r="J1234" s="57">
        <v>5663</v>
      </c>
      <c r="K1234" s="57">
        <v>514</v>
      </c>
      <c r="L1234" s="57" t="s">
        <v>346</v>
      </c>
      <c r="M1234" s="57">
        <v>2911</v>
      </c>
      <c r="N1234" s="57">
        <v>3073</v>
      </c>
      <c r="O1234" s="57">
        <v>2685</v>
      </c>
      <c r="P1234" s="57" t="s">
        <v>346</v>
      </c>
      <c r="Q1234" s="57" t="s">
        <v>346</v>
      </c>
      <c r="R1234" s="57">
        <v>5663</v>
      </c>
      <c r="Y1234" s="68">
        <f t="shared" si="155"/>
        <v>4719.75</v>
      </c>
      <c r="Z1234" s="72">
        <f t="shared" si="152"/>
        <v>3.6275548908101941E-3</v>
      </c>
      <c r="AA1234" s="71">
        <f t="shared" si="156"/>
        <v>3.2665219121549181E-3</v>
      </c>
      <c r="AB1234" s="72">
        <f t="shared" si="157"/>
        <v>3.5823393459607361E-2</v>
      </c>
      <c r="AC1234" s="68">
        <f t="shared" si="158"/>
        <v>131750.5</v>
      </c>
      <c r="AD1234" s="72">
        <f t="shared" si="159"/>
        <v>0.10126217927680248</v>
      </c>
    </row>
    <row r="1235" spans="1:30" x14ac:dyDescent="0.25">
      <c r="A1235" s="60">
        <v>42871</v>
      </c>
      <c r="B1235">
        <f t="shared" si="153"/>
        <v>2017</v>
      </c>
      <c r="C1235">
        <f t="shared" si="154"/>
        <v>5</v>
      </c>
      <c r="D1235" s="57" t="s">
        <v>346</v>
      </c>
      <c r="E1235" s="57">
        <v>4362</v>
      </c>
      <c r="F1235" s="57">
        <v>2841</v>
      </c>
      <c r="G1235" s="57">
        <v>273</v>
      </c>
      <c r="H1235" s="57">
        <v>8420</v>
      </c>
      <c r="I1235" s="57">
        <v>6209</v>
      </c>
      <c r="J1235" s="57">
        <v>7574</v>
      </c>
      <c r="K1235" s="57">
        <v>639</v>
      </c>
      <c r="L1235" s="57" t="s">
        <v>346</v>
      </c>
      <c r="M1235" s="57">
        <v>3917</v>
      </c>
      <c r="N1235" s="57">
        <v>4797</v>
      </c>
      <c r="O1235" s="57">
        <v>3666</v>
      </c>
      <c r="P1235" s="57" t="s">
        <v>346</v>
      </c>
      <c r="Q1235" s="57" t="s">
        <v>346</v>
      </c>
      <c r="R1235" s="57">
        <v>7574</v>
      </c>
      <c r="Y1235" s="68">
        <f t="shared" si="155"/>
        <v>6467.25</v>
      </c>
      <c r="Z1235" s="72">
        <f t="shared" si="152"/>
        <v>4.9706667445505014E-3</v>
      </c>
      <c r="AA1235" s="71">
        <f t="shared" si="156"/>
        <v>3.2665219121549181E-3</v>
      </c>
      <c r="AB1235" s="72">
        <f t="shared" si="157"/>
        <v>4.908710023870877E-2</v>
      </c>
      <c r="AC1235" s="68">
        <f t="shared" si="158"/>
        <v>131750.5</v>
      </c>
      <c r="AD1235" s="72">
        <f t="shared" si="159"/>
        <v>0.10126217927680248</v>
      </c>
    </row>
    <row r="1236" spans="1:30" x14ac:dyDescent="0.25">
      <c r="A1236" s="60">
        <v>42872</v>
      </c>
      <c r="B1236">
        <f t="shared" si="153"/>
        <v>2017</v>
      </c>
      <c r="C1236">
        <f t="shared" si="154"/>
        <v>5</v>
      </c>
      <c r="D1236" s="57" t="s">
        <v>346</v>
      </c>
      <c r="E1236" s="57">
        <v>4142</v>
      </c>
      <c r="F1236" s="57">
        <v>2730</v>
      </c>
      <c r="G1236" s="57">
        <v>235</v>
      </c>
      <c r="H1236" s="57">
        <v>8540</v>
      </c>
      <c r="I1236" s="57">
        <v>6121</v>
      </c>
      <c r="J1236" s="57">
        <v>7653</v>
      </c>
      <c r="K1236" s="57">
        <v>681</v>
      </c>
      <c r="L1236" s="57" t="s">
        <v>346</v>
      </c>
      <c r="M1236" s="57">
        <v>4029</v>
      </c>
      <c r="N1236" s="57">
        <v>6610</v>
      </c>
      <c r="O1236" s="57">
        <v>3535</v>
      </c>
      <c r="P1236" s="57" t="s">
        <v>346</v>
      </c>
      <c r="Q1236" s="57" t="s">
        <v>346</v>
      </c>
      <c r="R1236" s="57">
        <v>7653</v>
      </c>
      <c r="Y1236" s="68">
        <f t="shared" si="155"/>
        <v>6462.25</v>
      </c>
      <c r="Z1236" s="72">
        <f t="shared" si="152"/>
        <v>4.9668237921792844E-3</v>
      </c>
      <c r="AA1236" s="71">
        <f t="shared" si="156"/>
        <v>3.2665219121549181E-3</v>
      </c>
      <c r="AB1236" s="72">
        <f t="shared" si="157"/>
        <v>4.9049149718596891E-2</v>
      </c>
      <c r="AC1236" s="68">
        <f t="shared" si="158"/>
        <v>131750.5</v>
      </c>
      <c r="AD1236" s="72">
        <f t="shared" si="159"/>
        <v>0.10126217927680248</v>
      </c>
    </row>
    <row r="1237" spans="1:30" x14ac:dyDescent="0.25">
      <c r="A1237" s="60">
        <v>42873</v>
      </c>
      <c r="B1237">
        <f t="shared" si="153"/>
        <v>2017</v>
      </c>
      <c r="C1237">
        <f t="shared" si="154"/>
        <v>5</v>
      </c>
      <c r="D1237" s="57" t="s">
        <v>346</v>
      </c>
      <c r="E1237" s="57">
        <v>3968</v>
      </c>
      <c r="F1237" s="57">
        <v>2633</v>
      </c>
      <c r="G1237" s="57">
        <v>205</v>
      </c>
      <c r="H1237" s="57">
        <v>7645</v>
      </c>
      <c r="I1237" s="57">
        <v>5753</v>
      </c>
      <c r="J1237" s="57">
        <v>6681</v>
      </c>
      <c r="K1237" s="57">
        <v>632</v>
      </c>
      <c r="L1237" s="57" t="s">
        <v>346</v>
      </c>
      <c r="M1237" s="57">
        <v>3794</v>
      </c>
      <c r="N1237" s="57">
        <v>6123</v>
      </c>
      <c r="O1237" s="57">
        <v>3190</v>
      </c>
      <c r="P1237" s="57" t="s">
        <v>346</v>
      </c>
      <c r="Q1237" s="57" t="s">
        <v>346</v>
      </c>
      <c r="R1237" s="57">
        <v>6681</v>
      </c>
      <c r="Y1237" s="68">
        <f t="shared" si="155"/>
        <v>5817.25</v>
      </c>
      <c r="Z1237" s="72">
        <f t="shared" si="152"/>
        <v>4.4710829362923045E-3</v>
      </c>
      <c r="AA1237" s="71">
        <f t="shared" si="156"/>
        <v>3.2665219121549181E-3</v>
      </c>
      <c r="AB1237" s="72">
        <f t="shared" si="157"/>
        <v>4.4153532624164611E-2</v>
      </c>
      <c r="AC1237" s="68">
        <f t="shared" si="158"/>
        <v>131750.5</v>
      </c>
      <c r="AD1237" s="72">
        <f t="shared" si="159"/>
        <v>0.10126217927680248</v>
      </c>
    </row>
    <row r="1238" spans="1:30" x14ac:dyDescent="0.25">
      <c r="A1238" s="60">
        <v>42874</v>
      </c>
      <c r="B1238">
        <f t="shared" si="153"/>
        <v>2017</v>
      </c>
      <c r="C1238">
        <f t="shared" si="154"/>
        <v>5</v>
      </c>
      <c r="D1238" s="57" t="s">
        <v>346</v>
      </c>
      <c r="E1238" s="57">
        <v>3849</v>
      </c>
      <c r="F1238" s="57">
        <v>2508</v>
      </c>
      <c r="G1238" s="57">
        <v>204</v>
      </c>
      <c r="H1238" s="57">
        <v>6859</v>
      </c>
      <c r="I1238" s="57">
        <v>5272</v>
      </c>
      <c r="J1238" s="57">
        <v>6228</v>
      </c>
      <c r="K1238" s="57">
        <v>605</v>
      </c>
      <c r="L1238" s="57" t="s">
        <v>346</v>
      </c>
      <c r="M1238" s="57">
        <v>3597</v>
      </c>
      <c r="N1238" s="57">
        <v>4045</v>
      </c>
      <c r="O1238" s="57">
        <v>2952</v>
      </c>
      <c r="P1238" s="57" t="s">
        <v>346</v>
      </c>
      <c r="Q1238" s="57" t="s">
        <v>346</v>
      </c>
      <c r="R1238" s="57">
        <v>6228</v>
      </c>
      <c r="Y1238" s="68">
        <f t="shared" si="155"/>
        <v>5327.75</v>
      </c>
      <c r="Z1238" s="72">
        <f t="shared" si="152"/>
        <v>4.0948578991501696E-3</v>
      </c>
      <c r="AA1238" s="71">
        <f t="shared" si="156"/>
        <v>3.2665219121549181E-3</v>
      </c>
      <c r="AB1238" s="72">
        <f t="shared" si="157"/>
        <v>4.0438176705211742E-2</v>
      </c>
      <c r="AC1238" s="68">
        <f t="shared" si="158"/>
        <v>131750.5</v>
      </c>
      <c r="AD1238" s="72">
        <f t="shared" si="159"/>
        <v>0.10126217927680248</v>
      </c>
    </row>
    <row r="1239" spans="1:30" x14ac:dyDescent="0.25">
      <c r="A1239" s="60">
        <v>42875</v>
      </c>
      <c r="B1239">
        <f t="shared" si="153"/>
        <v>2017</v>
      </c>
      <c r="C1239">
        <f t="shared" si="154"/>
        <v>5</v>
      </c>
      <c r="D1239" s="57" t="s">
        <v>346</v>
      </c>
      <c r="E1239" s="57">
        <v>2890</v>
      </c>
      <c r="F1239" s="57">
        <v>3372</v>
      </c>
      <c r="G1239" s="57">
        <v>233</v>
      </c>
      <c r="H1239" s="57">
        <v>5198</v>
      </c>
      <c r="I1239" s="57">
        <v>3910</v>
      </c>
      <c r="J1239" s="57">
        <v>3663</v>
      </c>
      <c r="K1239" s="57">
        <v>371</v>
      </c>
      <c r="L1239" s="57" t="s">
        <v>346</v>
      </c>
      <c r="M1239" s="57">
        <v>3866</v>
      </c>
      <c r="N1239" s="57">
        <v>1993</v>
      </c>
      <c r="O1239" s="57">
        <v>2161</v>
      </c>
      <c r="P1239" s="57" t="s">
        <v>346</v>
      </c>
      <c r="Q1239" s="57" t="s">
        <v>346</v>
      </c>
      <c r="R1239" s="57">
        <v>3663</v>
      </c>
      <c r="Y1239" s="68">
        <f t="shared" si="155"/>
        <v>3733</v>
      </c>
      <c r="Z1239" s="72">
        <f t="shared" si="152"/>
        <v>2.8691482403505387E-3</v>
      </c>
      <c r="AA1239" s="71">
        <f t="shared" si="156"/>
        <v>3.2665219121549181E-3</v>
      </c>
      <c r="AB1239" s="72">
        <f t="shared" si="157"/>
        <v>2.8333858315528215E-2</v>
      </c>
      <c r="AC1239" s="68">
        <f t="shared" si="158"/>
        <v>131750.5</v>
      </c>
      <c r="AD1239" s="72">
        <f t="shared" si="159"/>
        <v>0.10126217927680248</v>
      </c>
    </row>
    <row r="1240" spans="1:30" x14ac:dyDescent="0.25">
      <c r="A1240" s="60">
        <v>42876</v>
      </c>
      <c r="B1240">
        <f t="shared" si="153"/>
        <v>2017</v>
      </c>
      <c r="C1240">
        <f t="shared" si="154"/>
        <v>5</v>
      </c>
      <c r="D1240" s="57" t="s">
        <v>346</v>
      </c>
      <c r="E1240" s="57">
        <v>3122</v>
      </c>
      <c r="F1240" s="57">
        <v>3251</v>
      </c>
      <c r="G1240" s="57">
        <v>224</v>
      </c>
      <c r="H1240" s="57">
        <v>5634</v>
      </c>
      <c r="I1240" s="57">
        <v>3782</v>
      </c>
      <c r="J1240" s="57">
        <v>4432</v>
      </c>
      <c r="K1240" s="57">
        <v>535</v>
      </c>
      <c r="L1240" s="57" t="s">
        <v>346</v>
      </c>
      <c r="M1240" s="57">
        <v>4719</v>
      </c>
      <c r="N1240" s="57">
        <v>2236</v>
      </c>
      <c r="O1240" s="57">
        <v>2612</v>
      </c>
      <c r="P1240" s="57" t="s">
        <v>346</v>
      </c>
      <c r="Q1240" s="57" t="s">
        <v>346</v>
      </c>
      <c r="R1240" s="57">
        <v>4432</v>
      </c>
      <c r="Y1240" s="68">
        <f t="shared" si="155"/>
        <v>4115</v>
      </c>
      <c r="Z1240" s="72">
        <f t="shared" si="152"/>
        <v>3.1627498015115102E-3</v>
      </c>
      <c r="AA1240" s="71">
        <f t="shared" si="156"/>
        <v>3.2665219121549181E-3</v>
      </c>
      <c r="AB1240" s="72">
        <f t="shared" si="157"/>
        <v>3.1233278052075705E-2</v>
      </c>
      <c r="AC1240" s="68">
        <f t="shared" si="158"/>
        <v>131750.5</v>
      </c>
      <c r="AD1240" s="72">
        <f t="shared" si="159"/>
        <v>0.10126217927680248</v>
      </c>
    </row>
    <row r="1241" spans="1:30" x14ac:dyDescent="0.25">
      <c r="A1241" s="60">
        <v>42877</v>
      </c>
      <c r="B1241">
        <f t="shared" si="153"/>
        <v>2017</v>
      </c>
      <c r="C1241">
        <f t="shared" si="154"/>
        <v>5</v>
      </c>
      <c r="D1241" s="57" t="s">
        <v>346</v>
      </c>
      <c r="E1241" s="57">
        <v>1809</v>
      </c>
      <c r="F1241" s="57">
        <v>1082</v>
      </c>
      <c r="G1241" s="57">
        <v>85</v>
      </c>
      <c r="H1241" s="57">
        <v>2116</v>
      </c>
      <c r="I1241" s="57">
        <v>1609</v>
      </c>
      <c r="J1241" s="57">
        <v>1548</v>
      </c>
      <c r="K1241" s="57">
        <v>272</v>
      </c>
      <c r="L1241" s="57" t="s">
        <v>346</v>
      </c>
      <c r="M1241" s="57">
        <v>1166</v>
      </c>
      <c r="N1241" s="57">
        <v>1842</v>
      </c>
      <c r="O1241" s="57">
        <v>768</v>
      </c>
      <c r="P1241" s="57" t="s">
        <v>346</v>
      </c>
      <c r="Q1241" s="57" t="s">
        <v>346</v>
      </c>
      <c r="R1241" s="57">
        <v>1548</v>
      </c>
      <c r="Y1241" s="68">
        <f t="shared" si="155"/>
        <v>1510.25</v>
      </c>
      <c r="Z1241" s="72">
        <f t="shared" si="152"/>
        <v>1.1607637637260652E-3</v>
      </c>
      <c r="AA1241" s="71">
        <f t="shared" si="156"/>
        <v>3.2665219121549181E-3</v>
      </c>
      <c r="AB1241" s="72">
        <f t="shared" si="157"/>
        <v>1.1462954599792791E-2</v>
      </c>
      <c r="AC1241" s="68">
        <f t="shared" si="158"/>
        <v>131750.5</v>
      </c>
      <c r="AD1241" s="72">
        <f t="shared" si="159"/>
        <v>0.10126217927680248</v>
      </c>
    </row>
    <row r="1242" spans="1:30" x14ac:dyDescent="0.25">
      <c r="A1242" s="60">
        <v>42878</v>
      </c>
      <c r="B1242">
        <f t="shared" si="153"/>
        <v>2017</v>
      </c>
      <c r="C1242">
        <f t="shared" si="154"/>
        <v>5</v>
      </c>
      <c r="D1242" s="57" t="s">
        <v>346</v>
      </c>
      <c r="E1242" s="57">
        <v>4008</v>
      </c>
      <c r="F1242" s="57">
        <v>2352</v>
      </c>
      <c r="G1242" s="57">
        <v>246</v>
      </c>
      <c r="H1242" s="57">
        <v>7011</v>
      </c>
      <c r="I1242" s="57">
        <v>4899</v>
      </c>
      <c r="J1242" s="57">
        <v>6469</v>
      </c>
      <c r="K1242" s="57">
        <v>568</v>
      </c>
      <c r="L1242" s="57" t="s">
        <v>346</v>
      </c>
      <c r="M1242" s="57">
        <v>3206</v>
      </c>
      <c r="N1242" s="57">
        <v>3912</v>
      </c>
      <c r="O1242" s="57">
        <v>3174</v>
      </c>
      <c r="P1242" s="57" t="s">
        <v>346</v>
      </c>
      <c r="Q1242" s="57" t="s">
        <v>346</v>
      </c>
      <c r="R1242" s="57">
        <v>6469</v>
      </c>
      <c r="Y1242" s="68">
        <f t="shared" si="155"/>
        <v>5388.25</v>
      </c>
      <c r="Z1242" s="72">
        <f t="shared" si="152"/>
        <v>4.1413576228418944E-3</v>
      </c>
      <c r="AA1242" s="71">
        <f t="shared" si="156"/>
        <v>3.2665219121549181E-3</v>
      </c>
      <c r="AB1242" s="72">
        <f t="shared" si="157"/>
        <v>4.0897377998565472E-2</v>
      </c>
      <c r="AC1242" s="68">
        <f t="shared" si="158"/>
        <v>131750.5</v>
      </c>
      <c r="AD1242" s="72">
        <f t="shared" si="159"/>
        <v>0.10126217927680248</v>
      </c>
    </row>
    <row r="1243" spans="1:30" x14ac:dyDescent="0.25">
      <c r="A1243" s="60">
        <v>42879</v>
      </c>
      <c r="B1243">
        <f t="shared" si="153"/>
        <v>2017</v>
      </c>
      <c r="C1243">
        <f t="shared" si="154"/>
        <v>5</v>
      </c>
      <c r="D1243" s="57" t="s">
        <v>346</v>
      </c>
      <c r="E1243" s="57">
        <v>3536</v>
      </c>
      <c r="F1243" s="57">
        <v>2274</v>
      </c>
      <c r="G1243" s="57">
        <v>200</v>
      </c>
      <c r="H1243" s="57">
        <v>6872</v>
      </c>
      <c r="I1243" s="57">
        <v>4344</v>
      </c>
      <c r="J1243" s="57">
        <v>5805</v>
      </c>
      <c r="K1243" s="57">
        <v>563</v>
      </c>
      <c r="L1243" s="57" t="s">
        <v>346</v>
      </c>
      <c r="M1243" s="57">
        <v>3205</v>
      </c>
      <c r="N1243" s="57">
        <v>3336</v>
      </c>
      <c r="O1243" s="57">
        <v>2969</v>
      </c>
      <c r="P1243" s="57" t="s">
        <v>346</v>
      </c>
      <c r="Q1243" s="57" t="s">
        <v>346</v>
      </c>
      <c r="R1243" s="57">
        <v>5805</v>
      </c>
      <c r="Y1243" s="68">
        <f t="shared" si="155"/>
        <v>4997.5</v>
      </c>
      <c r="Z1243" s="72">
        <f t="shared" si="152"/>
        <v>3.8410308950312931E-3</v>
      </c>
      <c r="AA1243" s="71">
        <f t="shared" si="156"/>
        <v>3.2665219121549181E-3</v>
      </c>
      <c r="AB1243" s="72">
        <f t="shared" si="157"/>
        <v>3.7931544851822194E-2</v>
      </c>
      <c r="AC1243" s="68">
        <f t="shared" si="158"/>
        <v>131750.5</v>
      </c>
      <c r="AD1243" s="72">
        <f t="shared" si="159"/>
        <v>0.10126217927680248</v>
      </c>
    </row>
    <row r="1244" spans="1:30" x14ac:dyDescent="0.25">
      <c r="A1244" s="60">
        <v>42880</v>
      </c>
      <c r="B1244">
        <f t="shared" si="153"/>
        <v>2017</v>
      </c>
      <c r="C1244">
        <f t="shared" si="154"/>
        <v>5</v>
      </c>
      <c r="D1244" s="57" t="s">
        <v>346</v>
      </c>
      <c r="E1244" s="57">
        <v>1564</v>
      </c>
      <c r="F1244" s="57">
        <v>994</v>
      </c>
      <c r="G1244" s="57">
        <v>74</v>
      </c>
      <c r="H1244" s="57">
        <v>1789</v>
      </c>
      <c r="I1244" s="57">
        <v>1316</v>
      </c>
      <c r="J1244" s="57">
        <v>1122</v>
      </c>
      <c r="K1244" s="57">
        <v>242</v>
      </c>
      <c r="L1244" s="57" t="s">
        <v>346</v>
      </c>
      <c r="M1244" s="57">
        <v>842</v>
      </c>
      <c r="N1244" s="57">
        <v>1159</v>
      </c>
      <c r="O1244" s="57">
        <v>488</v>
      </c>
      <c r="P1244" s="57" t="s">
        <v>346</v>
      </c>
      <c r="Q1244" s="57" t="s">
        <v>346</v>
      </c>
      <c r="R1244" s="57">
        <v>1122</v>
      </c>
      <c r="Y1244" s="68">
        <f t="shared" si="155"/>
        <v>1178.75</v>
      </c>
      <c r="Z1244" s="72">
        <f t="shared" si="152"/>
        <v>9.0597602151438453E-4</v>
      </c>
      <c r="AA1244" s="71">
        <f t="shared" si="156"/>
        <v>3.2665219121549181E-3</v>
      </c>
      <c r="AB1244" s="72">
        <f t="shared" si="157"/>
        <v>8.9468351163752707E-3</v>
      </c>
      <c r="AC1244" s="68">
        <f t="shared" si="158"/>
        <v>131750.5</v>
      </c>
      <c r="AD1244" s="72">
        <f t="shared" si="159"/>
        <v>0.10126217927680248</v>
      </c>
    </row>
    <row r="1245" spans="1:30" x14ac:dyDescent="0.25">
      <c r="A1245" s="60">
        <v>42881</v>
      </c>
      <c r="B1245">
        <f t="shared" si="153"/>
        <v>2017</v>
      </c>
      <c r="C1245">
        <f t="shared" si="154"/>
        <v>5</v>
      </c>
      <c r="D1245" s="57" t="s">
        <v>346</v>
      </c>
      <c r="E1245" s="57">
        <v>3189</v>
      </c>
      <c r="F1245" s="57">
        <v>1966</v>
      </c>
      <c r="G1245" s="57">
        <v>198</v>
      </c>
      <c r="H1245" s="57">
        <v>5344</v>
      </c>
      <c r="I1245" s="57">
        <v>3642</v>
      </c>
      <c r="J1245" s="57">
        <v>4365</v>
      </c>
      <c r="K1245" s="57">
        <v>430</v>
      </c>
      <c r="L1245" s="57" t="s">
        <v>346</v>
      </c>
      <c r="M1245" s="57">
        <v>2747</v>
      </c>
      <c r="N1245" s="57">
        <v>3026</v>
      </c>
      <c r="O1245" s="57">
        <v>2590</v>
      </c>
      <c r="P1245" s="57" t="s">
        <v>346</v>
      </c>
      <c r="Q1245" s="57" t="s">
        <v>346</v>
      </c>
      <c r="R1245" s="57">
        <v>4365</v>
      </c>
      <c r="Y1245" s="68">
        <f t="shared" si="155"/>
        <v>3985.25</v>
      </c>
      <c r="Z1245" s="72">
        <f t="shared" si="152"/>
        <v>3.0630251874784313E-3</v>
      </c>
      <c r="AA1245" s="71">
        <f t="shared" si="156"/>
        <v>3.2665219121549181E-3</v>
      </c>
      <c r="AB1245" s="72">
        <f t="shared" si="157"/>
        <v>3.0248462055172468E-2</v>
      </c>
      <c r="AC1245" s="68">
        <f t="shared" si="158"/>
        <v>131750.5</v>
      </c>
      <c r="AD1245" s="72">
        <f t="shared" si="159"/>
        <v>0.10126217927680248</v>
      </c>
    </row>
    <row r="1246" spans="1:30" x14ac:dyDescent="0.25">
      <c r="A1246" s="60">
        <v>42882</v>
      </c>
      <c r="B1246">
        <f t="shared" si="153"/>
        <v>2017</v>
      </c>
      <c r="C1246">
        <f t="shared" si="154"/>
        <v>5</v>
      </c>
      <c r="D1246" s="57" t="s">
        <v>346</v>
      </c>
      <c r="E1246" s="57">
        <v>2542</v>
      </c>
      <c r="F1246" s="57">
        <v>2823</v>
      </c>
      <c r="G1246" s="57">
        <v>239</v>
      </c>
      <c r="H1246" s="57">
        <v>6105</v>
      </c>
      <c r="I1246" s="57">
        <v>3703</v>
      </c>
      <c r="J1246" s="57">
        <v>3774</v>
      </c>
      <c r="K1246" s="57">
        <v>493</v>
      </c>
      <c r="L1246" s="57" t="s">
        <v>346</v>
      </c>
      <c r="M1246" s="57">
        <v>3989</v>
      </c>
      <c r="N1246" s="57">
        <v>1848</v>
      </c>
      <c r="O1246" s="57">
        <v>2609</v>
      </c>
      <c r="P1246" s="57" t="s">
        <v>346</v>
      </c>
      <c r="Q1246" s="57" t="s">
        <v>346</v>
      </c>
      <c r="R1246" s="57">
        <v>3774</v>
      </c>
      <c r="Y1246" s="68">
        <f t="shared" si="155"/>
        <v>4047.75</v>
      </c>
      <c r="Z1246" s="72">
        <f t="shared" si="152"/>
        <v>3.1110620921186425E-3</v>
      </c>
      <c r="AA1246" s="71">
        <f t="shared" si="156"/>
        <v>3.2665219121549181E-3</v>
      </c>
      <c r="AB1246" s="72">
        <f t="shared" si="157"/>
        <v>3.0722843556570942E-2</v>
      </c>
      <c r="AC1246" s="68">
        <f t="shared" si="158"/>
        <v>131750.5</v>
      </c>
      <c r="AD1246" s="72">
        <f t="shared" si="159"/>
        <v>0.10126217927680248</v>
      </c>
    </row>
    <row r="1247" spans="1:30" x14ac:dyDescent="0.25">
      <c r="A1247" s="60">
        <v>42883</v>
      </c>
      <c r="B1247">
        <f t="shared" si="153"/>
        <v>2017</v>
      </c>
      <c r="C1247">
        <f t="shared" si="154"/>
        <v>5</v>
      </c>
      <c r="D1247" s="57" t="s">
        <v>346</v>
      </c>
      <c r="E1247" s="57">
        <v>2376</v>
      </c>
      <c r="F1247" s="57">
        <v>2573</v>
      </c>
      <c r="G1247" s="57">
        <v>232</v>
      </c>
      <c r="H1247" s="57">
        <v>5456</v>
      </c>
      <c r="I1247" s="57">
        <v>3549</v>
      </c>
      <c r="J1247" s="57">
        <v>3816</v>
      </c>
      <c r="K1247" s="57">
        <v>510</v>
      </c>
      <c r="L1247" s="57" t="s">
        <v>346</v>
      </c>
      <c r="M1247" s="57">
        <v>3324</v>
      </c>
      <c r="N1247" s="57">
        <v>1757</v>
      </c>
      <c r="O1247" s="57">
        <v>2640</v>
      </c>
      <c r="P1247" s="57" t="s">
        <v>346</v>
      </c>
      <c r="Q1247" s="57" t="s">
        <v>346</v>
      </c>
      <c r="R1247" s="57">
        <v>3816</v>
      </c>
      <c r="Y1247" s="68">
        <f t="shared" si="155"/>
        <v>3865.25</v>
      </c>
      <c r="Z1247" s="72">
        <f t="shared" si="152"/>
        <v>2.9707943305692258E-3</v>
      </c>
      <c r="AA1247" s="71">
        <f t="shared" si="156"/>
        <v>3.2665219121549181E-3</v>
      </c>
      <c r="AB1247" s="72">
        <f t="shared" si="157"/>
        <v>2.9337649572487391E-2</v>
      </c>
      <c r="AC1247" s="68">
        <f t="shared" si="158"/>
        <v>131750.5</v>
      </c>
      <c r="AD1247" s="72">
        <f t="shared" si="159"/>
        <v>0.10126217927680248</v>
      </c>
    </row>
    <row r="1248" spans="1:30" x14ac:dyDescent="0.25">
      <c r="A1248" s="60">
        <v>42884</v>
      </c>
      <c r="B1248">
        <f t="shared" si="153"/>
        <v>2017</v>
      </c>
      <c r="C1248">
        <f t="shared" si="154"/>
        <v>5</v>
      </c>
      <c r="D1248" s="57" t="s">
        <v>346</v>
      </c>
      <c r="E1248" s="57">
        <v>1833</v>
      </c>
      <c r="F1248" s="57">
        <v>1375</v>
      </c>
      <c r="G1248" s="57">
        <v>107</v>
      </c>
      <c r="H1248" s="57">
        <v>2738</v>
      </c>
      <c r="I1248" s="57">
        <v>1704</v>
      </c>
      <c r="J1248" s="57">
        <v>1623</v>
      </c>
      <c r="K1248" s="57">
        <v>215</v>
      </c>
      <c r="L1248" s="57" t="s">
        <v>346</v>
      </c>
      <c r="M1248" s="57">
        <v>1464</v>
      </c>
      <c r="N1248" s="57">
        <v>1266</v>
      </c>
      <c r="O1248" s="57">
        <v>836</v>
      </c>
      <c r="P1248" s="57" t="s">
        <v>346</v>
      </c>
      <c r="Q1248" s="57" t="s">
        <v>346</v>
      </c>
      <c r="R1248" s="57">
        <v>1623</v>
      </c>
      <c r="Y1248" s="68">
        <f t="shared" si="155"/>
        <v>1725.25</v>
      </c>
      <c r="Z1248" s="72">
        <f t="shared" si="152"/>
        <v>1.3260107156883919E-3</v>
      </c>
      <c r="AA1248" s="71">
        <f t="shared" si="156"/>
        <v>3.2665219121549181E-3</v>
      </c>
      <c r="AB1248" s="72">
        <f t="shared" si="157"/>
        <v>1.309482696460355E-2</v>
      </c>
      <c r="AC1248" s="68">
        <f t="shared" si="158"/>
        <v>131750.5</v>
      </c>
      <c r="AD1248" s="72">
        <f t="shared" si="159"/>
        <v>0.10126217927680248</v>
      </c>
    </row>
    <row r="1249" spans="1:30" x14ac:dyDescent="0.25">
      <c r="A1249" s="60">
        <v>42885</v>
      </c>
      <c r="B1249">
        <f t="shared" si="153"/>
        <v>2017</v>
      </c>
      <c r="C1249">
        <f t="shared" si="154"/>
        <v>5</v>
      </c>
      <c r="D1249" s="57" t="s">
        <v>346</v>
      </c>
      <c r="E1249" s="57">
        <v>3323</v>
      </c>
      <c r="F1249" s="57">
        <v>2121</v>
      </c>
      <c r="G1249" s="57">
        <v>176</v>
      </c>
      <c r="H1249" s="57">
        <v>5938</v>
      </c>
      <c r="I1249" s="57">
        <v>4431</v>
      </c>
      <c r="J1249" s="57">
        <v>5190</v>
      </c>
      <c r="K1249" s="57">
        <v>500</v>
      </c>
      <c r="L1249" s="57" t="s">
        <v>346</v>
      </c>
      <c r="M1249" s="57">
        <v>2686</v>
      </c>
      <c r="N1249" s="57">
        <v>2756</v>
      </c>
      <c r="O1249" s="57">
        <v>2301</v>
      </c>
      <c r="P1249" s="57" t="s">
        <v>346</v>
      </c>
      <c r="Q1249" s="57" t="s">
        <v>346</v>
      </c>
      <c r="R1249" s="57">
        <v>5190</v>
      </c>
      <c r="Y1249" s="68">
        <f t="shared" si="155"/>
        <v>4465</v>
      </c>
      <c r="Z1249" s="72">
        <f t="shared" si="152"/>
        <v>3.431756467496693E-3</v>
      </c>
      <c r="AA1249" s="71">
        <f t="shared" si="156"/>
        <v>3.2665219121549181E-3</v>
      </c>
      <c r="AB1249" s="72">
        <f t="shared" si="157"/>
        <v>3.3889814459907172E-2</v>
      </c>
      <c r="AC1249" s="68">
        <f t="shared" si="158"/>
        <v>131750.5</v>
      </c>
      <c r="AD1249" s="72">
        <f t="shared" si="159"/>
        <v>0.10126217927680248</v>
      </c>
    </row>
    <row r="1250" spans="1:30" x14ac:dyDescent="0.25">
      <c r="A1250" s="60">
        <v>42886</v>
      </c>
      <c r="B1250">
        <f t="shared" si="153"/>
        <v>2017</v>
      </c>
      <c r="C1250">
        <f t="shared" si="154"/>
        <v>5</v>
      </c>
      <c r="D1250" s="57" t="s">
        <v>346</v>
      </c>
      <c r="E1250" s="57">
        <v>3436</v>
      </c>
      <c r="F1250" s="57">
        <v>2306</v>
      </c>
      <c r="G1250" s="57">
        <v>221</v>
      </c>
      <c r="H1250" s="57">
        <v>6523</v>
      </c>
      <c r="I1250" s="57">
        <v>4575</v>
      </c>
      <c r="J1250" s="57">
        <v>5496</v>
      </c>
      <c r="K1250" s="57">
        <v>486</v>
      </c>
      <c r="L1250" s="57" t="s">
        <v>346</v>
      </c>
      <c r="M1250" s="57">
        <v>3338</v>
      </c>
      <c r="N1250" s="57">
        <v>5046</v>
      </c>
      <c r="O1250" s="57">
        <v>2689</v>
      </c>
      <c r="P1250" s="57" t="s">
        <v>346</v>
      </c>
      <c r="Q1250" s="57" t="s">
        <v>346</v>
      </c>
      <c r="R1250" s="57">
        <v>5496</v>
      </c>
      <c r="Y1250" s="68">
        <f t="shared" si="155"/>
        <v>4820.75</v>
      </c>
      <c r="Z1250" s="72">
        <f t="shared" si="152"/>
        <v>3.7051825287087756E-3</v>
      </c>
      <c r="AA1250" s="71">
        <f t="shared" si="156"/>
        <v>3.2665219121549181E-3</v>
      </c>
      <c r="AB1250" s="72">
        <f t="shared" si="157"/>
        <v>3.6589993965867304E-2</v>
      </c>
      <c r="AC1250" s="68">
        <f t="shared" si="158"/>
        <v>131750.5</v>
      </c>
      <c r="AD1250" s="72">
        <f t="shared" si="159"/>
        <v>0.10126217927680248</v>
      </c>
    </row>
    <row r="1251" spans="1:30" x14ac:dyDescent="0.25">
      <c r="A1251" s="60">
        <v>42887</v>
      </c>
      <c r="B1251">
        <f t="shared" si="153"/>
        <v>2017</v>
      </c>
      <c r="C1251">
        <f t="shared" si="154"/>
        <v>6</v>
      </c>
      <c r="D1251" s="57" t="s">
        <v>346</v>
      </c>
      <c r="E1251" s="57">
        <v>4147</v>
      </c>
      <c r="F1251" s="57">
        <v>2870</v>
      </c>
      <c r="G1251" s="57">
        <v>251</v>
      </c>
      <c r="H1251" s="57">
        <v>8461</v>
      </c>
      <c r="I1251" s="57">
        <v>6184</v>
      </c>
      <c r="J1251" s="57">
        <v>7077</v>
      </c>
      <c r="K1251" s="57">
        <v>676</v>
      </c>
      <c r="L1251" s="57" t="s">
        <v>346</v>
      </c>
      <c r="M1251" s="57">
        <v>4263</v>
      </c>
      <c r="N1251" s="57">
        <v>5492</v>
      </c>
      <c r="O1251" s="57">
        <v>3468</v>
      </c>
      <c r="P1251" s="57" t="s">
        <v>346</v>
      </c>
      <c r="Q1251" s="57" t="s">
        <v>346</v>
      </c>
      <c r="R1251" s="57">
        <v>7077</v>
      </c>
      <c r="Y1251" s="68">
        <f t="shared" si="155"/>
        <v>6297.5</v>
      </c>
      <c r="Z1251" s="72">
        <f t="shared" si="152"/>
        <v>4.8401985115476874E-3</v>
      </c>
      <c r="AA1251" s="71">
        <f t="shared" si="156"/>
        <v>3.779537252171204E-3</v>
      </c>
      <c r="AB1251" s="72">
        <f t="shared" si="157"/>
        <v>4.2687752394089805E-2</v>
      </c>
      <c r="AC1251" s="68">
        <f t="shared" si="158"/>
        <v>147524.75</v>
      </c>
      <c r="AD1251" s="72">
        <f t="shared" si="159"/>
        <v>0.11338611756513613</v>
      </c>
    </row>
    <row r="1252" spans="1:30" x14ac:dyDescent="0.25">
      <c r="A1252" s="60">
        <v>42888</v>
      </c>
      <c r="B1252">
        <f t="shared" si="153"/>
        <v>2017</v>
      </c>
      <c r="C1252">
        <f t="shared" si="154"/>
        <v>6</v>
      </c>
      <c r="D1252" s="57" t="s">
        <v>346</v>
      </c>
      <c r="E1252" s="57">
        <v>4021</v>
      </c>
      <c r="F1252" s="57">
        <v>2625</v>
      </c>
      <c r="G1252" s="57">
        <v>237</v>
      </c>
      <c r="H1252" s="57">
        <v>7968</v>
      </c>
      <c r="I1252" s="57">
        <v>5293</v>
      </c>
      <c r="J1252" s="57">
        <v>6770</v>
      </c>
      <c r="K1252" s="57">
        <v>617</v>
      </c>
      <c r="L1252" s="57" t="s">
        <v>346</v>
      </c>
      <c r="M1252" s="57">
        <v>3883</v>
      </c>
      <c r="N1252" s="57">
        <v>4354</v>
      </c>
      <c r="O1252" s="57">
        <v>3271</v>
      </c>
      <c r="P1252" s="57" t="s">
        <v>346</v>
      </c>
      <c r="Q1252" s="57" t="s">
        <v>346</v>
      </c>
      <c r="R1252" s="57">
        <v>6770</v>
      </c>
      <c r="Y1252" s="68">
        <f t="shared" si="155"/>
        <v>5825.5</v>
      </c>
      <c r="Z1252" s="72">
        <f t="shared" si="152"/>
        <v>4.4774238077048122E-3</v>
      </c>
      <c r="AA1252" s="71">
        <f t="shared" si="156"/>
        <v>3.779537252171204E-3</v>
      </c>
      <c r="AB1252" s="72">
        <f t="shared" si="157"/>
        <v>3.9488289253159219E-2</v>
      </c>
      <c r="AC1252" s="68">
        <f t="shared" si="158"/>
        <v>147524.75</v>
      </c>
      <c r="AD1252" s="72">
        <f t="shared" si="159"/>
        <v>0.11338611756513613</v>
      </c>
    </row>
    <row r="1253" spans="1:30" x14ac:dyDescent="0.25">
      <c r="A1253" s="60">
        <v>42889</v>
      </c>
      <c r="B1253">
        <f t="shared" si="153"/>
        <v>2017</v>
      </c>
      <c r="C1253">
        <f t="shared" si="154"/>
        <v>6</v>
      </c>
      <c r="D1253" s="57" t="s">
        <v>346</v>
      </c>
      <c r="E1253" s="57">
        <v>2978</v>
      </c>
      <c r="F1253" s="57">
        <v>3315</v>
      </c>
      <c r="G1253" s="57">
        <v>239</v>
      </c>
      <c r="H1253" s="57">
        <v>6210</v>
      </c>
      <c r="I1253" s="57">
        <v>4084</v>
      </c>
      <c r="J1253" s="57">
        <v>4271</v>
      </c>
      <c r="K1253" s="57">
        <v>423</v>
      </c>
      <c r="L1253" s="57" t="s">
        <v>346</v>
      </c>
      <c r="M1253" s="57">
        <v>4759</v>
      </c>
      <c r="N1253" s="57">
        <v>2134</v>
      </c>
      <c r="O1253" s="57">
        <v>2589</v>
      </c>
      <c r="P1253" s="57" t="s">
        <v>346</v>
      </c>
      <c r="Q1253" s="57" t="s">
        <v>346</v>
      </c>
      <c r="R1253" s="57">
        <v>4271</v>
      </c>
      <c r="Y1253" s="68">
        <f t="shared" si="155"/>
        <v>4288.5</v>
      </c>
      <c r="Z1253" s="72">
        <f t="shared" si="152"/>
        <v>3.2961002487927366E-3</v>
      </c>
      <c r="AA1253" s="71">
        <f t="shared" si="156"/>
        <v>3.779537252171204E-3</v>
      </c>
      <c r="AB1253" s="72">
        <f t="shared" si="157"/>
        <v>2.90696984743238E-2</v>
      </c>
      <c r="AC1253" s="68">
        <f t="shared" si="158"/>
        <v>147524.75</v>
      </c>
      <c r="AD1253" s="72">
        <f t="shared" si="159"/>
        <v>0.11338611756513613</v>
      </c>
    </row>
    <row r="1254" spans="1:30" x14ac:dyDescent="0.25">
      <c r="A1254" s="60">
        <v>42890</v>
      </c>
      <c r="B1254">
        <f t="shared" si="153"/>
        <v>2017</v>
      </c>
      <c r="C1254">
        <f t="shared" si="154"/>
        <v>6</v>
      </c>
      <c r="D1254" s="57" t="s">
        <v>346</v>
      </c>
      <c r="E1254" s="57">
        <v>2462</v>
      </c>
      <c r="F1254" s="57">
        <v>2286</v>
      </c>
      <c r="G1254" s="57">
        <v>165</v>
      </c>
      <c r="H1254" s="57">
        <v>4023</v>
      </c>
      <c r="I1254" s="57">
        <v>3023</v>
      </c>
      <c r="J1254" s="57">
        <v>2962</v>
      </c>
      <c r="K1254" s="57">
        <v>399</v>
      </c>
      <c r="L1254" s="57" t="s">
        <v>346</v>
      </c>
      <c r="M1254" s="57">
        <v>2982</v>
      </c>
      <c r="N1254" s="57">
        <v>1738</v>
      </c>
      <c r="O1254" s="57">
        <v>1805</v>
      </c>
      <c r="P1254" s="57" t="s">
        <v>346</v>
      </c>
      <c r="Q1254" s="57" t="s">
        <v>346</v>
      </c>
      <c r="R1254" s="57">
        <v>2962</v>
      </c>
      <c r="Y1254" s="68">
        <f t="shared" si="155"/>
        <v>2953.25</v>
      </c>
      <c r="Z1254" s="72">
        <f t="shared" si="152"/>
        <v>2.2698398180592627E-3</v>
      </c>
      <c r="AA1254" s="71">
        <f t="shared" si="156"/>
        <v>3.779537252171204E-3</v>
      </c>
      <c r="AB1254" s="72">
        <f t="shared" si="157"/>
        <v>2.0018674832528102E-2</v>
      </c>
      <c r="AC1254" s="68">
        <f t="shared" si="158"/>
        <v>147524.75</v>
      </c>
      <c r="AD1254" s="72">
        <f t="shared" si="159"/>
        <v>0.11338611756513613</v>
      </c>
    </row>
    <row r="1255" spans="1:30" x14ac:dyDescent="0.25">
      <c r="A1255" s="60">
        <v>42891</v>
      </c>
      <c r="B1255">
        <f t="shared" si="153"/>
        <v>2017</v>
      </c>
      <c r="C1255">
        <f t="shared" si="154"/>
        <v>6</v>
      </c>
      <c r="D1255" s="57" t="s">
        <v>346</v>
      </c>
      <c r="E1255" s="57">
        <v>3005</v>
      </c>
      <c r="F1255" s="57">
        <v>1959</v>
      </c>
      <c r="G1255" s="57">
        <v>189</v>
      </c>
      <c r="H1255" s="57">
        <v>5276</v>
      </c>
      <c r="I1255" s="57">
        <v>3359</v>
      </c>
      <c r="J1255" s="57">
        <v>4363</v>
      </c>
      <c r="K1255" s="57">
        <v>377</v>
      </c>
      <c r="L1255" s="57" t="s">
        <v>346</v>
      </c>
      <c r="M1255" s="57">
        <v>2474</v>
      </c>
      <c r="N1255" s="57">
        <v>5848</v>
      </c>
      <c r="O1255" s="57">
        <v>2171</v>
      </c>
      <c r="P1255" s="57" t="s">
        <v>346</v>
      </c>
      <c r="Q1255" s="57" t="s">
        <v>346</v>
      </c>
      <c r="R1255" s="57">
        <v>4363</v>
      </c>
      <c r="Y1255" s="68">
        <f t="shared" si="155"/>
        <v>3792.25</v>
      </c>
      <c r="Z1255" s="72">
        <f t="shared" si="152"/>
        <v>2.9146872259494592E-3</v>
      </c>
      <c r="AA1255" s="71">
        <f t="shared" si="156"/>
        <v>3.779537252171204E-3</v>
      </c>
      <c r="AB1255" s="72">
        <f t="shared" si="157"/>
        <v>2.5705856136004297E-2</v>
      </c>
      <c r="AC1255" s="68">
        <f t="shared" si="158"/>
        <v>147524.75</v>
      </c>
      <c r="AD1255" s="72">
        <f t="shared" si="159"/>
        <v>0.11338611756513613</v>
      </c>
    </row>
    <row r="1256" spans="1:30" x14ac:dyDescent="0.25">
      <c r="A1256" s="60">
        <v>42892</v>
      </c>
      <c r="B1256">
        <f t="shared" si="153"/>
        <v>2017</v>
      </c>
      <c r="C1256">
        <f t="shared" si="154"/>
        <v>6</v>
      </c>
      <c r="D1256" s="57" t="s">
        <v>346</v>
      </c>
      <c r="E1256" s="57">
        <v>2432</v>
      </c>
      <c r="F1256" s="57">
        <v>1562</v>
      </c>
      <c r="G1256" s="57">
        <v>150</v>
      </c>
      <c r="H1256" s="57">
        <v>3807</v>
      </c>
      <c r="I1256" s="57">
        <v>2572</v>
      </c>
      <c r="J1256" s="57">
        <v>2871</v>
      </c>
      <c r="K1256" s="57">
        <v>361</v>
      </c>
      <c r="L1256" s="57" t="s">
        <v>346</v>
      </c>
      <c r="M1256" s="57">
        <v>1765</v>
      </c>
      <c r="N1256" s="57">
        <v>1928</v>
      </c>
      <c r="O1256" s="57">
        <v>1193</v>
      </c>
      <c r="P1256" s="57" t="s">
        <v>346</v>
      </c>
      <c r="Q1256" s="57" t="s">
        <v>346</v>
      </c>
      <c r="R1256" s="57">
        <v>2871</v>
      </c>
      <c r="Y1256" s="68">
        <f t="shared" si="155"/>
        <v>2610.75</v>
      </c>
      <c r="Z1256" s="72">
        <f t="shared" si="152"/>
        <v>2.0065975806309051E-3</v>
      </c>
      <c r="AA1256" s="71">
        <f t="shared" si="156"/>
        <v>3.779537252171204E-3</v>
      </c>
      <c r="AB1256" s="72">
        <f t="shared" si="157"/>
        <v>1.7697030498272325E-2</v>
      </c>
      <c r="AC1256" s="68">
        <f t="shared" si="158"/>
        <v>147524.75</v>
      </c>
      <c r="AD1256" s="72">
        <f t="shared" si="159"/>
        <v>0.11338611756513613</v>
      </c>
    </row>
    <row r="1257" spans="1:30" x14ac:dyDescent="0.25">
      <c r="A1257" s="60">
        <v>42893</v>
      </c>
      <c r="B1257">
        <f t="shared" si="153"/>
        <v>2017</v>
      </c>
      <c r="C1257">
        <f t="shared" si="154"/>
        <v>6</v>
      </c>
      <c r="D1257" s="57" t="s">
        <v>346</v>
      </c>
      <c r="E1257" s="57">
        <v>4050</v>
      </c>
      <c r="F1257" s="57">
        <v>3090</v>
      </c>
      <c r="G1257" s="57">
        <v>205</v>
      </c>
      <c r="H1257" s="57">
        <v>7632</v>
      </c>
      <c r="I1257" s="57">
        <v>5072</v>
      </c>
      <c r="J1257" s="57">
        <v>6975</v>
      </c>
      <c r="K1257" s="57">
        <v>578</v>
      </c>
      <c r="L1257" s="57" t="s">
        <v>346</v>
      </c>
      <c r="M1257" s="57">
        <v>3667</v>
      </c>
      <c r="N1257" s="57">
        <v>3523</v>
      </c>
      <c r="O1257" s="57">
        <v>3211</v>
      </c>
      <c r="P1257" s="57" t="s">
        <v>346</v>
      </c>
      <c r="Q1257" s="57" t="s">
        <v>346</v>
      </c>
      <c r="R1257" s="57">
        <v>6975</v>
      </c>
      <c r="Y1257" s="68">
        <f t="shared" si="155"/>
        <v>5722.5</v>
      </c>
      <c r="Z1257" s="72">
        <f t="shared" si="152"/>
        <v>4.3982589888577443E-3</v>
      </c>
      <c r="AA1257" s="71">
        <f t="shared" si="156"/>
        <v>3.779537252171204E-3</v>
      </c>
      <c r="AB1257" s="72">
        <f t="shared" si="157"/>
        <v>3.8790101321981567E-2</v>
      </c>
      <c r="AC1257" s="68">
        <f t="shared" si="158"/>
        <v>147524.75</v>
      </c>
      <c r="AD1257" s="72">
        <f t="shared" si="159"/>
        <v>0.11338611756513613</v>
      </c>
    </row>
    <row r="1258" spans="1:30" x14ac:dyDescent="0.25">
      <c r="A1258" s="60">
        <v>42894</v>
      </c>
      <c r="B1258">
        <f t="shared" si="153"/>
        <v>2017</v>
      </c>
      <c r="C1258">
        <f t="shared" si="154"/>
        <v>6</v>
      </c>
      <c r="D1258" s="57" t="s">
        <v>346</v>
      </c>
      <c r="E1258" s="57">
        <v>3954</v>
      </c>
      <c r="F1258" s="57">
        <v>2738</v>
      </c>
      <c r="G1258" s="57">
        <v>228</v>
      </c>
      <c r="H1258" s="57">
        <v>7778</v>
      </c>
      <c r="I1258" s="57">
        <v>5288</v>
      </c>
      <c r="J1258" s="57">
        <v>6855</v>
      </c>
      <c r="K1258" s="57">
        <v>628</v>
      </c>
      <c r="L1258" s="57" t="s">
        <v>346</v>
      </c>
      <c r="M1258" s="57">
        <v>3626</v>
      </c>
      <c r="N1258" s="57">
        <v>3689</v>
      </c>
      <c r="O1258" s="57">
        <v>3253</v>
      </c>
      <c r="P1258" s="57" t="s">
        <v>346</v>
      </c>
      <c r="Q1258" s="57" t="s">
        <v>346</v>
      </c>
      <c r="R1258" s="57">
        <v>6855</v>
      </c>
      <c r="Y1258" s="68">
        <f t="shared" si="155"/>
        <v>5793.5</v>
      </c>
      <c r="Z1258" s="72">
        <f t="shared" si="152"/>
        <v>4.4528289125290235E-3</v>
      </c>
      <c r="AA1258" s="71">
        <f t="shared" si="156"/>
        <v>3.779537252171204E-3</v>
      </c>
      <c r="AB1258" s="72">
        <f t="shared" si="157"/>
        <v>3.9271376497841889E-2</v>
      </c>
      <c r="AC1258" s="68">
        <f t="shared" si="158"/>
        <v>147524.75</v>
      </c>
      <c r="AD1258" s="72">
        <f t="shared" si="159"/>
        <v>0.11338611756513613</v>
      </c>
    </row>
    <row r="1259" spans="1:30" x14ac:dyDescent="0.25">
      <c r="A1259" s="60">
        <v>42895</v>
      </c>
      <c r="B1259">
        <f t="shared" si="153"/>
        <v>2017</v>
      </c>
      <c r="C1259">
        <f t="shared" si="154"/>
        <v>6</v>
      </c>
      <c r="D1259" s="57" t="s">
        <v>346</v>
      </c>
      <c r="E1259" s="57">
        <v>3875</v>
      </c>
      <c r="F1259" s="57">
        <v>2746</v>
      </c>
      <c r="G1259" s="57">
        <v>220</v>
      </c>
      <c r="H1259" s="57">
        <v>7744</v>
      </c>
      <c r="I1259" s="57">
        <v>5155</v>
      </c>
      <c r="J1259" s="57">
        <v>6639</v>
      </c>
      <c r="K1259" s="57">
        <v>567</v>
      </c>
      <c r="L1259" s="57" t="s">
        <v>346</v>
      </c>
      <c r="M1259" s="57">
        <v>4009</v>
      </c>
      <c r="N1259" s="57">
        <v>4157</v>
      </c>
      <c r="O1259" s="57">
        <v>3401</v>
      </c>
      <c r="P1259" s="57" t="s">
        <v>346</v>
      </c>
      <c r="Q1259" s="57" t="s">
        <v>346</v>
      </c>
      <c r="R1259" s="57">
        <v>6639</v>
      </c>
      <c r="Y1259" s="68">
        <f t="shared" si="155"/>
        <v>5734.75</v>
      </c>
      <c r="Z1259" s="72">
        <f t="shared" si="152"/>
        <v>4.407674222167225E-3</v>
      </c>
      <c r="AA1259" s="71">
        <f t="shared" si="156"/>
        <v>3.779537252171204E-3</v>
      </c>
      <c r="AB1259" s="72">
        <f t="shared" si="157"/>
        <v>3.8873138236126481E-2</v>
      </c>
      <c r="AC1259" s="68">
        <f t="shared" si="158"/>
        <v>147524.75</v>
      </c>
      <c r="AD1259" s="72">
        <f t="shared" si="159"/>
        <v>0.11338611756513613</v>
      </c>
    </row>
    <row r="1260" spans="1:30" x14ac:dyDescent="0.25">
      <c r="A1260" s="60">
        <v>42896</v>
      </c>
      <c r="B1260">
        <f t="shared" si="153"/>
        <v>2017</v>
      </c>
      <c r="C1260">
        <f t="shared" si="154"/>
        <v>6</v>
      </c>
      <c r="D1260" s="57" t="s">
        <v>346</v>
      </c>
      <c r="E1260" s="57">
        <v>2936</v>
      </c>
      <c r="F1260" s="57">
        <v>4189</v>
      </c>
      <c r="G1260" s="57">
        <v>245</v>
      </c>
      <c r="H1260" s="57">
        <v>6391</v>
      </c>
      <c r="I1260" s="57">
        <v>4425</v>
      </c>
      <c r="J1260" s="57">
        <v>4948</v>
      </c>
      <c r="K1260" s="57">
        <v>573</v>
      </c>
      <c r="L1260" s="57" t="s">
        <v>346</v>
      </c>
      <c r="M1260" s="57">
        <v>5260</v>
      </c>
      <c r="N1260" s="57">
        <v>2335</v>
      </c>
      <c r="O1260" s="57">
        <v>3066</v>
      </c>
      <c r="P1260" s="57" t="s">
        <v>346</v>
      </c>
      <c r="Q1260" s="57" t="s">
        <v>346</v>
      </c>
      <c r="R1260" s="57">
        <v>4948</v>
      </c>
      <c r="Y1260" s="68">
        <f t="shared" si="155"/>
        <v>4707.5</v>
      </c>
      <c r="Z1260" s="72">
        <f t="shared" si="152"/>
        <v>3.618139657500713E-3</v>
      </c>
      <c r="AA1260" s="71">
        <f t="shared" si="156"/>
        <v>3.779537252171204E-3</v>
      </c>
      <c r="AB1260" s="72">
        <f t="shared" si="157"/>
        <v>3.1909899864260065E-2</v>
      </c>
      <c r="AC1260" s="68">
        <f t="shared" si="158"/>
        <v>147524.75</v>
      </c>
      <c r="AD1260" s="72">
        <f t="shared" si="159"/>
        <v>0.11338611756513613</v>
      </c>
    </row>
    <row r="1261" spans="1:30" x14ac:dyDescent="0.25">
      <c r="A1261" s="60">
        <v>42897</v>
      </c>
      <c r="B1261">
        <f t="shared" si="153"/>
        <v>2017</v>
      </c>
      <c r="C1261">
        <f t="shared" si="154"/>
        <v>6</v>
      </c>
      <c r="D1261" s="57" t="s">
        <v>346</v>
      </c>
      <c r="E1261" s="57">
        <v>2891</v>
      </c>
      <c r="F1261" s="57">
        <v>3084</v>
      </c>
      <c r="G1261" s="57">
        <v>204</v>
      </c>
      <c r="H1261" s="57">
        <v>5153</v>
      </c>
      <c r="I1261" s="57">
        <v>3178</v>
      </c>
      <c r="J1261" s="57">
        <v>4184</v>
      </c>
      <c r="K1261" s="57">
        <v>446</v>
      </c>
      <c r="L1261" s="57" t="s">
        <v>346</v>
      </c>
      <c r="M1261" s="57">
        <v>4318</v>
      </c>
      <c r="N1261" s="57">
        <v>2711</v>
      </c>
      <c r="O1261" s="57">
        <v>2465</v>
      </c>
      <c r="P1261" s="57" t="s">
        <v>346</v>
      </c>
      <c r="Q1261" s="57" t="s">
        <v>346</v>
      </c>
      <c r="R1261" s="57">
        <v>4184</v>
      </c>
      <c r="Y1261" s="68">
        <f t="shared" si="155"/>
        <v>3745</v>
      </c>
      <c r="Z1261" s="72">
        <f t="shared" si="152"/>
        <v>2.8783713260414593E-3</v>
      </c>
      <c r="AA1261" s="71">
        <f t="shared" si="156"/>
        <v>3.779537252171204E-3</v>
      </c>
      <c r="AB1261" s="72">
        <f t="shared" si="157"/>
        <v>2.5385570895731055E-2</v>
      </c>
      <c r="AC1261" s="68">
        <f t="shared" si="158"/>
        <v>147524.75</v>
      </c>
      <c r="AD1261" s="72">
        <f t="shared" si="159"/>
        <v>0.11338611756513613</v>
      </c>
    </row>
    <row r="1262" spans="1:30" x14ac:dyDescent="0.25">
      <c r="A1262" s="60">
        <v>42898</v>
      </c>
      <c r="B1262">
        <f t="shared" si="153"/>
        <v>2017</v>
      </c>
      <c r="C1262">
        <f t="shared" si="154"/>
        <v>6</v>
      </c>
      <c r="D1262" s="57" t="s">
        <v>346</v>
      </c>
      <c r="E1262" s="57">
        <v>3662</v>
      </c>
      <c r="F1262" s="57">
        <v>2409</v>
      </c>
      <c r="G1262" s="57">
        <v>217</v>
      </c>
      <c r="H1262" s="57">
        <v>7049</v>
      </c>
      <c r="I1262" s="57">
        <v>5032</v>
      </c>
      <c r="J1262" s="57">
        <v>6048</v>
      </c>
      <c r="K1262" s="57">
        <v>571</v>
      </c>
      <c r="L1262" s="57" t="s">
        <v>346</v>
      </c>
      <c r="M1262" s="57">
        <v>3391</v>
      </c>
      <c r="N1262" s="57">
        <v>3459</v>
      </c>
      <c r="O1262" s="57">
        <v>2854</v>
      </c>
      <c r="P1262" s="57" t="s">
        <v>346</v>
      </c>
      <c r="Q1262" s="57" t="s">
        <v>346</v>
      </c>
      <c r="R1262" s="57">
        <v>6048</v>
      </c>
      <c r="Y1262" s="68">
        <f t="shared" si="155"/>
        <v>5245.75</v>
      </c>
      <c r="Z1262" s="72">
        <f t="shared" si="152"/>
        <v>4.0318334802622122E-3</v>
      </c>
      <c r="AA1262" s="71">
        <f t="shared" si="156"/>
        <v>3.779537252171204E-3</v>
      </c>
      <c r="AB1262" s="72">
        <f t="shared" si="157"/>
        <v>3.555844019393356E-2</v>
      </c>
      <c r="AC1262" s="68">
        <f t="shared" si="158"/>
        <v>147524.75</v>
      </c>
      <c r="AD1262" s="72">
        <f t="shared" si="159"/>
        <v>0.11338611756513613</v>
      </c>
    </row>
    <row r="1263" spans="1:30" x14ac:dyDescent="0.25">
      <c r="A1263" s="60">
        <v>42899</v>
      </c>
      <c r="B1263">
        <f t="shared" si="153"/>
        <v>2017</v>
      </c>
      <c r="C1263">
        <f t="shared" si="154"/>
        <v>6</v>
      </c>
      <c r="D1263" s="57" t="s">
        <v>346</v>
      </c>
      <c r="E1263" s="57">
        <v>3849</v>
      </c>
      <c r="F1263" s="57">
        <v>2568</v>
      </c>
      <c r="G1263" s="57">
        <v>206</v>
      </c>
      <c r="H1263" s="57">
        <v>7155</v>
      </c>
      <c r="I1263" s="57">
        <v>5399</v>
      </c>
      <c r="J1263" s="57">
        <v>5935</v>
      </c>
      <c r="K1263" s="57">
        <v>605</v>
      </c>
      <c r="L1263" s="57" t="s">
        <v>346</v>
      </c>
      <c r="M1263" s="57">
        <v>3524</v>
      </c>
      <c r="N1263" s="57">
        <v>2916</v>
      </c>
      <c r="O1263" s="57">
        <v>2882</v>
      </c>
      <c r="P1263" s="57" t="s">
        <v>346</v>
      </c>
      <c r="Q1263" s="57" t="s">
        <v>346</v>
      </c>
      <c r="R1263" s="57">
        <v>5935</v>
      </c>
      <c r="Y1263" s="68">
        <f t="shared" si="155"/>
        <v>5342.75</v>
      </c>
      <c r="Z1263" s="72">
        <f t="shared" si="152"/>
        <v>4.1063867562638199E-3</v>
      </c>
      <c r="AA1263" s="71">
        <f t="shared" si="156"/>
        <v>3.779537252171204E-3</v>
      </c>
      <c r="AB1263" s="72">
        <f t="shared" si="157"/>
        <v>3.6215956983489214E-2</v>
      </c>
      <c r="AC1263" s="68">
        <f t="shared" si="158"/>
        <v>147524.75</v>
      </c>
      <c r="AD1263" s="72">
        <f t="shared" si="159"/>
        <v>0.11338611756513613</v>
      </c>
    </row>
    <row r="1264" spans="1:30" x14ac:dyDescent="0.25">
      <c r="A1264" s="60">
        <v>42900</v>
      </c>
      <c r="B1264">
        <f t="shared" si="153"/>
        <v>2017</v>
      </c>
      <c r="C1264">
        <f t="shared" si="154"/>
        <v>6</v>
      </c>
      <c r="D1264" s="57" t="s">
        <v>346</v>
      </c>
      <c r="E1264" s="57">
        <v>3486</v>
      </c>
      <c r="F1264" s="57">
        <v>2386</v>
      </c>
      <c r="G1264" s="57">
        <v>234</v>
      </c>
      <c r="H1264" s="57">
        <v>6619</v>
      </c>
      <c r="I1264" s="57">
        <v>5152</v>
      </c>
      <c r="J1264" s="57">
        <v>5396</v>
      </c>
      <c r="K1264" s="57">
        <v>554</v>
      </c>
      <c r="L1264" s="57" t="s">
        <v>346</v>
      </c>
      <c r="M1264" s="57">
        <v>3485</v>
      </c>
      <c r="N1264" s="57">
        <v>3106</v>
      </c>
      <c r="O1264" s="57">
        <v>2596</v>
      </c>
      <c r="P1264" s="57" t="s">
        <v>346</v>
      </c>
      <c r="Q1264" s="57" t="s">
        <v>346</v>
      </c>
      <c r="R1264" s="57">
        <v>5396</v>
      </c>
      <c r="Y1264" s="68">
        <f t="shared" si="155"/>
        <v>4940.75</v>
      </c>
      <c r="Z1264" s="72">
        <f t="shared" si="152"/>
        <v>3.7974133856179815E-3</v>
      </c>
      <c r="AA1264" s="71">
        <f t="shared" si="156"/>
        <v>3.779537252171204E-3</v>
      </c>
      <c r="AB1264" s="72">
        <f t="shared" si="157"/>
        <v>3.3490990494815277E-2</v>
      </c>
      <c r="AC1264" s="68">
        <f t="shared" si="158"/>
        <v>147524.75</v>
      </c>
      <c r="AD1264" s="72">
        <f t="shared" si="159"/>
        <v>0.11338611756513613</v>
      </c>
    </row>
    <row r="1265" spans="1:30" x14ac:dyDescent="0.25">
      <c r="A1265" s="60">
        <v>42901</v>
      </c>
      <c r="B1265">
        <f t="shared" si="153"/>
        <v>2017</v>
      </c>
      <c r="C1265">
        <f t="shared" si="154"/>
        <v>6</v>
      </c>
      <c r="D1265" s="57" t="s">
        <v>346</v>
      </c>
      <c r="E1265" s="57">
        <v>4204</v>
      </c>
      <c r="F1265" s="57">
        <v>3370</v>
      </c>
      <c r="G1265" s="57">
        <v>224</v>
      </c>
      <c r="H1265" s="57">
        <v>8652</v>
      </c>
      <c r="I1265" s="57">
        <v>6344</v>
      </c>
      <c r="J1265" s="57">
        <v>7630</v>
      </c>
      <c r="K1265" s="57">
        <v>612</v>
      </c>
      <c r="L1265" s="57" t="s">
        <v>346</v>
      </c>
      <c r="M1265" s="57">
        <v>4177</v>
      </c>
      <c r="N1265" s="57">
        <v>5749</v>
      </c>
      <c r="O1265" s="57">
        <v>3510</v>
      </c>
      <c r="P1265" s="57" t="s">
        <v>346</v>
      </c>
      <c r="Q1265" s="57" t="s">
        <v>346</v>
      </c>
      <c r="R1265" s="57">
        <v>7630</v>
      </c>
      <c r="Y1265" s="68">
        <f t="shared" si="155"/>
        <v>6534</v>
      </c>
      <c r="Z1265" s="72">
        <f t="shared" si="152"/>
        <v>5.0219701587062467E-3</v>
      </c>
      <c r="AA1265" s="71">
        <f t="shared" si="156"/>
        <v>3.779537252171204E-3</v>
      </c>
      <c r="AB1265" s="72">
        <f t="shared" si="157"/>
        <v>4.4290873226356935E-2</v>
      </c>
      <c r="AC1265" s="68">
        <f t="shared" si="158"/>
        <v>147524.75</v>
      </c>
      <c r="AD1265" s="72">
        <f t="shared" si="159"/>
        <v>0.11338611756513613</v>
      </c>
    </row>
    <row r="1266" spans="1:30" x14ac:dyDescent="0.25">
      <c r="A1266" s="60">
        <v>42902</v>
      </c>
      <c r="B1266">
        <f t="shared" si="153"/>
        <v>2017</v>
      </c>
      <c r="C1266">
        <f t="shared" si="154"/>
        <v>6</v>
      </c>
      <c r="D1266" s="57" t="s">
        <v>346</v>
      </c>
      <c r="E1266" s="57">
        <v>3416</v>
      </c>
      <c r="F1266" s="57">
        <v>2653</v>
      </c>
      <c r="G1266" s="57">
        <v>189</v>
      </c>
      <c r="H1266" s="57">
        <v>5783</v>
      </c>
      <c r="I1266" s="57">
        <v>4474</v>
      </c>
      <c r="J1266" s="57">
        <v>4668</v>
      </c>
      <c r="K1266" s="57">
        <v>450</v>
      </c>
      <c r="L1266" s="57" t="s">
        <v>346</v>
      </c>
      <c r="M1266" s="57">
        <v>2967</v>
      </c>
      <c r="N1266" s="57">
        <v>4415</v>
      </c>
      <c r="O1266" s="57">
        <v>2054</v>
      </c>
      <c r="P1266" s="57" t="s">
        <v>346</v>
      </c>
      <c r="Q1266" s="57" t="s">
        <v>346</v>
      </c>
      <c r="R1266" s="57">
        <v>4668</v>
      </c>
      <c r="Y1266" s="68">
        <f t="shared" si="155"/>
        <v>4244.75</v>
      </c>
      <c r="Z1266" s="72">
        <f t="shared" si="152"/>
        <v>3.2624744155445888E-3</v>
      </c>
      <c r="AA1266" s="71">
        <f t="shared" si="156"/>
        <v>3.779537252171204E-3</v>
      </c>
      <c r="AB1266" s="72">
        <f t="shared" si="157"/>
        <v>2.877313806666339E-2</v>
      </c>
      <c r="AC1266" s="68">
        <f t="shared" si="158"/>
        <v>147524.75</v>
      </c>
      <c r="AD1266" s="72">
        <f t="shared" si="159"/>
        <v>0.11338611756513613</v>
      </c>
    </row>
    <row r="1267" spans="1:30" x14ac:dyDescent="0.25">
      <c r="A1267" s="60">
        <v>42903</v>
      </c>
      <c r="B1267">
        <f t="shared" si="153"/>
        <v>2017</v>
      </c>
      <c r="C1267">
        <f t="shared" si="154"/>
        <v>6</v>
      </c>
      <c r="D1267" s="57" t="s">
        <v>346</v>
      </c>
      <c r="E1267" s="57">
        <v>2057</v>
      </c>
      <c r="F1267" s="57">
        <v>2263</v>
      </c>
      <c r="G1267" s="57">
        <v>164</v>
      </c>
      <c r="H1267" s="57">
        <v>3439</v>
      </c>
      <c r="I1267" s="57">
        <v>2977</v>
      </c>
      <c r="J1267" s="57">
        <v>2469</v>
      </c>
      <c r="K1267" s="57">
        <v>381</v>
      </c>
      <c r="L1267" s="57" t="s">
        <v>346</v>
      </c>
      <c r="M1267" s="57">
        <v>2538</v>
      </c>
      <c r="N1267" s="57">
        <v>1873</v>
      </c>
      <c r="O1267" s="57">
        <v>1399</v>
      </c>
      <c r="P1267" s="57" t="s">
        <v>346</v>
      </c>
      <c r="Q1267" s="57" t="s">
        <v>346</v>
      </c>
      <c r="R1267" s="57">
        <v>2469</v>
      </c>
      <c r="Y1267" s="68">
        <f t="shared" si="155"/>
        <v>2571</v>
      </c>
      <c r="Z1267" s="72">
        <f t="shared" si="152"/>
        <v>1.9760461092797306E-3</v>
      </c>
      <c r="AA1267" s="71">
        <f t="shared" si="156"/>
        <v>3.779537252171204E-3</v>
      </c>
      <c r="AB1267" s="72">
        <f t="shared" si="157"/>
        <v>1.742758418502658E-2</v>
      </c>
      <c r="AC1267" s="68">
        <f t="shared" si="158"/>
        <v>147524.75</v>
      </c>
      <c r="AD1267" s="72">
        <f t="shared" si="159"/>
        <v>0.11338611756513613</v>
      </c>
    </row>
    <row r="1268" spans="1:30" x14ac:dyDescent="0.25">
      <c r="A1268" s="60">
        <v>42904</v>
      </c>
      <c r="B1268">
        <f t="shared" si="153"/>
        <v>2017</v>
      </c>
      <c r="C1268">
        <f t="shared" si="154"/>
        <v>6</v>
      </c>
      <c r="D1268" s="57" t="s">
        <v>346</v>
      </c>
      <c r="E1268" s="57">
        <v>2573</v>
      </c>
      <c r="F1268" s="57">
        <v>2911</v>
      </c>
      <c r="G1268" s="57">
        <v>219</v>
      </c>
      <c r="H1268" s="57">
        <v>4901</v>
      </c>
      <c r="I1268" s="57">
        <v>3396</v>
      </c>
      <c r="J1268" s="57">
        <v>3795</v>
      </c>
      <c r="K1268" s="57">
        <v>371</v>
      </c>
      <c r="L1268" s="57" t="s">
        <v>346</v>
      </c>
      <c r="M1268" s="57">
        <v>4255</v>
      </c>
      <c r="N1268" s="57">
        <v>2860</v>
      </c>
      <c r="O1268" s="57">
        <v>2199</v>
      </c>
      <c r="P1268" s="57" t="s">
        <v>346</v>
      </c>
      <c r="Q1268" s="57" t="s">
        <v>346</v>
      </c>
      <c r="R1268" s="57">
        <v>3795</v>
      </c>
      <c r="Y1268" s="68">
        <f t="shared" si="155"/>
        <v>3572.75</v>
      </c>
      <c r="Z1268" s="72">
        <f t="shared" si="152"/>
        <v>2.7459816168530372E-3</v>
      </c>
      <c r="AA1268" s="71">
        <f t="shared" si="156"/>
        <v>3.779537252171204E-3</v>
      </c>
      <c r="AB1268" s="72">
        <f t="shared" si="157"/>
        <v>2.4217970204999498E-2</v>
      </c>
      <c r="AC1268" s="68">
        <f t="shared" si="158"/>
        <v>147524.75</v>
      </c>
      <c r="AD1268" s="72">
        <f t="shared" si="159"/>
        <v>0.11338611756513613</v>
      </c>
    </row>
    <row r="1269" spans="1:30" x14ac:dyDescent="0.25">
      <c r="A1269" s="60">
        <v>42905</v>
      </c>
      <c r="B1269">
        <f t="shared" si="153"/>
        <v>2017</v>
      </c>
      <c r="C1269">
        <f t="shared" si="154"/>
        <v>6</v>
      </c>
      <c r="D1269" s="57" t="s">
        <v>346</v>
      </c>
      <c r="E1269" s="57">
        <v>2414</v>
      </c>
      <c r="F1269" s="57">
        <v>1957</v>
      </c>
      <c r="G1269" s="57">
        <v>151</v>
      </c>
      <c r="H1269" s="57">
        <v>4334</v>
      </c>
      <c r="I1269" s="57">
        <v>3552</v>
      </c>
      <c r="J1269" s="57">
        <v>3402</v>
      </c>
      <c r="K1269" s="57">
        <v>386</v>
      </c>
      <c r="L1269" s="57" t="s">
        <v>346</v>
      </c>
      <c r="M1269" s="57">
        <v>2082</v>
      </c>
      <c r="N1269" s="57">
        <v>3597</v>
      </c>
      <c r="O1269" s="57">
        <v>1648</v>
      </c>
      <c r="P1269" s="57" t="s">
        <v>346</v>
      </c>
      <c r="Q1269" s="57" t="s">
        <v>346</v>
      </c>
      <c r="R1269" s="57">
        <v>3402</v>
      </c>
      <c r="Y1269" s="68">
        <f t="shared" si="155"/>
        <v>3234</v>
      </c>
      <c r="Z1269" s="72">
        <f t="shared" si="152"/>
        <v>2.4856215937030918E-3</v>
      </c>
      <c r="AA1269" s="71">
        <f t="shared" si="156"/>
        <v>3.779537252171204E-3</v>
      </c>
      <c r="AB1269" s="72">
        <f t="shared" si="157"/>
        <v>2.1921745334257472E-2</v>
      </c>
      <c r="AC1269" s="68">
        <f t="shared" si="158"/>
        <v>147524.75</v>
      </c>
      <c r="AD1269" s="72">
        <f t="shared" si="159"/>
        <v>0.11338611756513613</v>
      </c>
    </row>
    <row r="1270" spans="1:30" x14ac:dyDescent="0.25">
      <c r="A1270" s="60">
        <v>42906</v>
      </c>
      <c r="B1270">
        <f t="shared" si="153"/>
        <v>2017</v>
      </c>
      <c r="C1270">
        <f t="shared" si="154"/>
        <v>6</v>
      </c>
      <c r="D1270" s="57" t="s">
        <v>346</v>
      </c>
      <c r="E1270" s="57">
        <v>4260</v>
      </c>
      <c r="F1270" s="57">
        <v>2745</v>
      </c>
      <c r="G1270" s="57">
        <v>255</v>
      </c>
      <c r="H1270" s="57">
        <v>7975</v>
      </c>
      <c r="I1270" s="57">
        <v>6091</v>
      </c>
      <c r="J1270" s="57">
        <v>7218</v>
      </c>
      <c r="K1270" s="57">
        <v>604</v>
      </c>
      <c r="L1270" s="57" t="s">
        <v>346</v>
      </c>
      <c r="M1270" s="57">
        <v>4209</v>
      </c>
      <c r="N1270" s="57">
        <v>4411</v>
      </c>
      <c r="O1270" s="57">
        <v>3407</v>
      </c>
      <c r="P1270" s="57" t="s">
        <v>346</v>
      </c>
      <c r="Q1270" s="57" t="s">
        <v>346</v>
      </c>
      <c r="R1270" s="57">
        <v>7218</v>
      </c>
      <c r="Y1270" s="68">
        <f t="shared" si="155"/>
        <v>6172.75</v>
      </c>
      <c r="Z1270" s="72">
        <f t="shared" si="152"/>
        <v>4.7443168498858259E-3</v>
      </c>
      <c r="AA1270" s="71">
        <f t="shared" si="156"/>
        <v>3.779537252171204E-3</v>
      </c>
      <c r="AB1270" s="72">
        <f t="shared" si="157"/>
        <v>4.1842131574532412E-2</v>
      </c>
      <c r="AC1270" s="68">
        <f t="shared" si="158"/>
        <v>147524.75</v>
      </c>
      <c r="AD1270" s="72">
        <f t="shared" si="159"/>
        <v>0.11338611756513613</v>
      </c>
    </row>
    <row r="1271" spans="1:30" x14ac:dyDescent="0.25">
      <c r="A1271" s="60">
        <v>42907</v>
      </c>
      <c r="B1271">
        <f t="shared" si="153"/>
        <v>2017</v>
      </c>
      <c r="C1271">
        <f t="shared" si="154"/>
        <v>6</v>
      </c>
      <c r="D1271" s="57" t="s">
        <v>346</v>
      </c>
      <c r="E1271" s="57">
        <v>4249</v>
      </c>
      <c r="F1271" s="57">
        <v>2988</v>
      </c>
      <c r="G1271" s="57">
        <v>247</v>
      </c>
      <c r="H1271" s="57">
        <v>8754</v>
      </c>
      <c r="I1271" s="57">
        <v>6159</v>
      </c>
      <c r="J1271" s="57">
        <v>7169</v>
      </c>
      <c r="K1271" s="57">
        <v>637</v>
      </c>
      <c r="L1271" s="57" t="s">
        <v>346</v>
      </c>
      <c r="M1271" s="57">
        <v>4389</v>
      </c>
      <c r="N1271" s="57">
        <v>3651</v>
      </c>
      <c r="O1271" s="57">
        <v>3304</v>
      </c>
      <c r="P1271" s="57" t="s">
        <v>346</v>
      </c>
      <c r="Q1271" s="57" t="s">
        <v>346</v>
      </c>
      <c r="R1271" s="57">
        <v>7169</v>
      </c>
      <c r="Y1271" s="68">
        <f t="shared" si="155"/>
        <v>6346.5</v>
      </c>
      <c r="Z1271" s="72">
        <f t="shared" si="152"/>
        <v>4.8778594447856129E-3</v>
      </c>
      <c r="AA1271" s="71">
        <f t="shared" si="156"/>
        <v>3.779537252171204E-3</v>
      </c>
      <c r="AB1271" s="72">
        <f t="shared" si="157"/>
        <v>4.3019900050669461E-2</v>
      </c>
      <c r="AC1271" s="68">
        <f t="shared" si="158"/>
        <v>147524.75</v>
      </c>
      <c r="AD1271" s="72">
        <f t="shared" si="159"/>
        <v>0.11338611756513613</v>
      </c>
    </row>
    <row r="1272" spans="1:30" x14ac:dyDescent="0.25">
      <c r="A1272" s="60">
        <v>42908</v>
      </c>
      <c r="B1272">
        <f t="shared" si="153"/>
        <v>2017</v>
      </c>
      <c r="C1272">
        <f t="shared" si="154"/>
        <v>6</v>
      </c>
      <c r="D1272" s="57" t="s">
        <v>346</v>
      </c>
      <c r="E1272" s="57">
        <v>4152</v>
      </c>
      <c r="F1272" s="57">
        <v>3653</v>
      </c>
      <c r="G1272" s="57">
        <v>263</v>
      </c>
      <c r="H1272" s="57">
        <v>8307</v>
      </c>
      <c r="I1272" s="57">
        <v>6289</v>
      </c>
      <c r="J1272" s="57">
        <v>7361</v>
      </c>
      <c r="K1272" s="57">
        <v>695</v>
      </c>
      <c r="L1272" s="57" t="s">
        <v>346</v>
      </c>
      <c r="M1272" s="57">
        <v>4099</v>
      </c>
      <c r="N1272" s="57">
        <v>3717</v>
      </c>
      <c r="O1272" s="57">
        <v>3368</v>
      </c>
      <c r="P1272" s="57" t="s">
        <v>346</v>
      </c>
      <c r="Q1272" s="57" t="s">
        <v>346</v>
      </c>
      <c r="R1272" s="57">
        <v>7361</v>
      </c>
      <c r="Y1272" s="68">
        <f t="shared" si="155"/>
        <v>6331.25</v>
      </c>
      <c r="Z1272" s="72">
        <f t="shared" si="152"/>
        <v>4.8661384400534016E-3</v>
      </c>
      <c r="AA1272" s="71">
        <f t="shared" si="156"/>
        <v>3.779537252171204E-3</v>
      </c>
      <c r="AB1272" s="72">
        <f t="shared" si="157"/>
        <v>4.2916527565713548E-2</v>
      </c>
      <c r="AC1272" s="68">
        <f t="shared" si="158"/>
        <v>147524.75</v>
      </c>
      <c r="AD1272" s="72">
        <f t="shared" si="159"/>
        <v>0.11338611756513613</v>
      </c>
    </row>
    <row r="1273" spans="1:30" x14ac:dyDescent="0.25">
      <c r="A1273" s="60">
        <v>42909</v>
      </c>
      <c r="B1273">
        <f t="shared" si="153"/>
        <v>2017</v>
      </c>
      <c r="C1273">
        <f t="shared" si="154"/>
        <v>6</v>
      </c>
      <c r="D1273" s="57" t="s">
        <v>346</v>
      </c>
      <c r="E1273" s="57">
        <v>3244</v>
      </c>
      <c r="F1273" s="57">
        <v>2553</v>
      </c>
      <c r="G1273" s="57">
        <v>206</v>
      </c>
      <c r="H1273" s="57">
        <v>5611</v>
      </c>
      <c r="I1273" s="57">
        <v>4330</v>
      </c>
      <c r="J1273" s="57">
        <v>4477</v>
      </c>
      <c r="K1273" s="57">
        <v>483</v>
      </c>
      <c r="L1273" s="57" t="s">
        <v>346</v>
      </c>
      <c r="M1273" s="57">
        <v>2989</v>
      </c>
      <c r="N1273" s="57">
        <v>2534</v>
      </c>
      <c r="O1273" s="57">
        <v>2283</v>
      </c>
      <c r="P1273" s="57" t="s">
        <v>346</v>
      </c>
      <c r="Q1273" s="57" t="s">
        <v>346</v>
      </c>
      <c r="R1273" s="57">
        <v>4477</v>
      </c>
      <c r="Y1273" s="68">
        <f t="shared" si="155"/>
        <v>4175.25</v>
      </c>
      <c r="Z1273" s="72">
        <f t="shared" si="152"/>
        <v>3.2090573775846736E-3</v>
      </c>
      <c r="AA1273" s="71">
        <f t="shared" si="156"/>
        <v>3.779537252171204E-3</v>
      </c>
      <c r="AB1273" s="72">
        <f t="shared" si="157"/>
        <v>2.8302030676208567E-2</v>
      </c>
      <c r="AC1273" s="68">
        <f t="shared" si="158"/>
        <v>147524.75</v>
      </c>
      <c r="AD1273" s="72">
        <f t="shared" si="159"/>
        <v>0.11338611756513613</v>
      </c>
    </row>
    <row r="1274" spans="1:30" x14ac:dyDescent="0.25">
      <c r="A1274" s="60">
        <v>42910</v>
      </c>
      <c r="B1274">
        <f t="shared" si="153"/>
        <v>2017</v>
      </c>
      <c r="C1274">
        <f t="shared" si="154"/>
        <v>6</v>
      </c>
      <c r="D1274" s="57" t="s">
        <v>346</v>
      </c>
      <c r="E1274" s="57">
        <v>2660</v>
      </c>
      <c r="F1274" s="57">
        <v>3435</v>
      </c>
      <c r="G1274" s="57">
        <v>266</v>
      </c>
      <c r="H1274" s="57">
        <v>5214</v>
      </c>
      <c r="I1274" s="57">
        <v>3396</v>
      </c>
      <c r="J1274" s="57">
        <v>3667</v>
      </c>
      <c r="K1274" s="57">
        <v>339</v>
      </c>
      <c r="L1274" s="57">
        <v>2123</v>
      </c>
      <c r="M1274" s="57">
        <v>4514</v>
      </c>
      <c r="N1274" s="57">
        <v>2211</v>
      </c>
      <c r="O1274" s="57">
        <v>2307</v>
      </c>
      <c r="P1274" s="57" t="s">
        <v>346</v>
      </c>
      <c r="Q1274" s="57" t="s">
        <v>346</v>
      </c>
      <c r="R1274" s="57">
        <v>3667</v>
      </c>
      <c r="Y1274" s="68">
        <f t="shared" si="155"/>
        <v>3646</v>
      </c>
      <c r="Z1274" s="72">
        <f t="shared" si="152"/>
        <v>2.8022808690913647E-3</v>
      </c>
      <c r="AA1274" s="71">
        <f t="shared" si="156"/>
        <v>3.779537252171204E-3</v>
      </c>
      <c r="AB1274" s="72">
        <f t="shared" si="157"/>
        <v>2.4714497058968072E-2</v>
      </c>
      <c r="AC1274" s="68">
        <f t="shared" si="158"/>
        <v>147524.75</v>
      </c>
      <c r="AD1274" s="72">
        <f t="shared" si="159"/>
        <v>0.11338611756513613</v>
      </c>
    </row>
    <row r="1275" spans="1:30" x14ac:dyDescent="0.25">
      <c r="A1275" s="60">
        <v>42911</v>
      </c>
      <c r="B1275">
        <f t="shared" si="153"/>
        <v>2017</v>
      </c>
      <c r="C1275">
        <f t="shared" si="154"/>
        <v>6</v>
      </c>
      <c r="D1275" s="57" t="s">
        <v>346</v>
      </c>
      <c r="E1275" s="57">
        <v>3297</v>
      </c>
      <c r="F1275" s="57">
        <v>3065</v>
      </c>
      <c r="G1275" s="57">
        <v>259</v>
      </c>
      <c r="H1275" s="57">
        <v>5727</v>
      </c>
      <c r="I1275" s="57">
        <v>4197</v>
      </c>
      <c r="J1275" s="57">
        <v>4623</v>
      </c>
      <c r="K1275" s="57">
        <v>523</v>
      </c>
      <c r="L1275" s="57">
        <v>2376</v>
      </c>
      <c r="M1275" s="57">
        <v>4353</v>
      </c>
      <c r="N1275" s="57">
        <v>2726</v>
      </c>
      <c r="O1275" s="57">
        <v>2625</v>
      </c>
      <c r="P1275" s="57" t="s">
        <v>346</v>
      </c>
      <c r="Q1275" s="57" t="s">
        <v>346</v>
      </c>
      <c r="R1275" s="57">
        <v>4623</v>
      </c>
      <c r="Y1275" s="68">
        <f t="shared" si="155"/>
        <v>4293</v>
      </c>
      <c r="Z1275" s="72">
        <f t="shared" si="152"/>
        <v>3.2995589059268316E-3</v>
      </c>
      <c r="AA1275" s="71">
        <f t="shared" si="156"/>
        <v>3.779537252171204E-3</v>
      </c>
      <c r="AB1275" s="72">
        <f t="shared" si="157"/>
        <v>2.9100201830540299E-2</v>
      </c>
      <c r="AC1275" s="68">
        <f t="shared" si="158"/>
        <v>147524.75</v>
      </c>
      <c r="AD1275" s="72">
        <f t="shared" si="159"/>
        <v>0.11338611756513613</v>
      </c>
    </row>
    <row r="1276" spans="1:30" x14ac:dyDescent="0.25">
      <c r="A1276" s="60">
        <v>42912</v>
      </c>
      <c r="B1276">
        <f t="shared" si="153"/>
        <v>2017</v>
      </c>
      <c r="C1276">
        <f t="shared" si="154"/>
        <v>6</v>
      </c>
      <c r="D1276" s="57" t="s">
        <v>346</v>
      </c>
      <c r="E1276" s="57">
        <v>3974</v>
      </c>
      <c r="F1276" s="57">
        <v>2745</v>
      </c>
      <c r="G1276" s="57">
        <v>251</v>
      </c>
      <c r="H1276" s="57">
        <v>7974</v>
      </c>
      <c r="I1276" s="57">
        <v>5845</v>
      </c>
      <c r="J1276" s="57">
        <v>6966</v>
      </c>
      <c r="K1276" s="57">
        <v>672</v>
      </c>
      <c r="L1276" s="57">
        <v>2437</v>
      </c>
      <c r="M1276" s="57">
        <v>3974</v>
      </c>
      <c r="N1276" s="57">
        <v>3494</v>
      </c>
      <c r="O1276" s="57">
        <v>3386</v>
      </c>
      <c r="P1276" s="57" t="s">
        <v>346</v>
      </c>
      <c r="Q1276" s="57" t="s">
        <v>346</v>
      </c>
      <c r="R1276" s="57">
        <v>6966</v>
      </c>
      <c r="Y1276" s="68">
        <f t="shared" si="155"/>
        <v>6042.75</v>
      </c>
      <c r="Z1276" s="72">
        <f t="shared" si="152"/>
        <v>4.6444000882341864E-3</v>
      </c>
      <c r="AA1276" s="71">
        <f t="shared" si="156"/>
        <v>3.779537252171204E-3</v>
      </c>
      <c r="AB1276" s="72">
        <f t="shared" si="157"/>
        <v>4.0960923506055763E-2</v>
      </c>
      <c r="AC1276" s="68">
        <f t="shared" si="158"/>
        <v>147524.75</v>
      </c>
      <c r="AD1276" s="72">
        <f t="shared" si="159"/>
        <v>0.11338611756513613</v>
      </c>
    </row>
    <row r="1277" spans="1:30" x14ac:dyDescent="0.25">
      <c r="A1277" s="60">
        <v>42913</v>
      </c>
      <c r="B1277">
        <f t="shared" si="153"/>
        <v>2017</v>
      </c>
      <c r="C1277">
        <f t="shared" si="154"/>
        <v>6</v>
      </c>
      <c r="D1277" s="57" t="s">
        <v>346</v>
      </c>
      <c r="E1277" s="57">
        <v>3896</v>
      </c>
      <c r="F1277" s="57">
        <v>2607</v>
      </c>
      <c r="G1277" s="57">
        <v>242</v>
      </c>
      <c r="H1277" s="57">
        <v>6501</v>
      </c>
      <c r="I1277" s="57">
        <v>5580</v>
      </c>
      <c r="J1277" s="57">
        <v>7075</v>
      </c>
      <c r="K1277" s="57">
        <v>537</v>
      </c>
      <c r="L1277" s="57">
        <v>2430</v>
      </c>
      <c r="M1277" s="57">
        <v>3898</v>
      </c>
      <c r="N1277" s="57">
        <v>6676</v>
      </c>
      <c r="O1277" s="57">
        <v>3182</v>
      </c>
      <c r="P1277" s="57" t="s">
        <v>346</v>
      </c>
      <c r="Q1277" s="57" t="s">
        <v>346</v>
      </c>
      <c r="R1277" s="57">
        <v>7075</v>
      </c>
      <c r="Y1277" s="68">
        <f t="shared" si="155"/>
        <v>5584.5</v>
      </c>
      <c r="Z1277" s="72">
        <f t="shared" si="152"/>
        <v>4.2921935034121571E-3</v>
      </c>
      <c r="AA1277" s="71">
        <f t="shared" si="156"/>
        <v>3.779537252171204E-3</v>
      </c>
      <c r="AB1277" s="72">
        <f t="shared" si="157"/>
        <v>3.7854665064675587E-2</v>
      </c>
      <c r="AC1277" s="68">
        <f t="shared" si="158"/>
        <v>147524.75</v>
      </c>
      <c r="AD1277" s="72">
        <f t="shared" si="159"/>
        <v>0.11338611756513613</v>
      </c>
    </row>
    <row r="1278" spans="1:30" x14ac:dyDescent="0.25">
      <c r="A1278" s="60">
        <v>42914</v>
      </c>
      <c r="B1278">
        <f t="shared" si="153"/>
        <v>2017</v>
      </c>
      <c r="C1278">
        <f t="shared" si="154"/>
        <v>6</v>
      </c>
      <c r="D1278" s="57" t="s">
        <v>346</v>
      </c>
      <c r="E1278" s="57">
        <v>4330</v>
      </c>
      <c r="F1278" s="57">
        <v>2908</v>
      </c>
      <c r="G1278" s="57">
        <v>288</v>
      </c>
      <c r="H1278" s="57">
        <v>8873</v>
      </c>
      <c r="I1278" s="57">
        <v>5834</v>
      </c>
      <c r="J1278" s="57">
        <v>7951</v>
      </c>
      <c r="K1278" s="57">
        <v>743</v>
      </c>
      <c r="L1278" s="57">
        <v>2801</v>
      </c>
      <c r="M1278" s="57">
        <v>4457</v>
      </c>
      <c r="N1278" s="57">
        <v>6981</v>
      </c>
      <c r="O1278" s="57">
        <v>3766</v>
      </c>
      <c r="P1278" s="57" t="s">
        <v>346</v>
      </c>
      <c r="Q1278" s="57" t="s">
        <v>346</v>
      </c>
      <c r="R1278" s="57">
        <v>7951</v>
      </c>
      <c r="Y1278" s="68">
        <f t="shared" si="155"/>
        <v>6606</v>
      </c>
      <c r="Z1278" s="72">
        <f t="shared" si="152"/>
        <v>5.0773086728517708E-3</v>
      </c>
      <c r="AA1278" s="71">
        <f t="shared" si="156"/>
        <v>3.779537252171204E-3</v>
      </c>
      <c r="AB1278" s="72">
        <f t="shared" si="157"/>
        <v>4.4778926925820924E-2</v>
      </c>
      <c r="AC1278" s="68">
        <f t="shared" si="158"/>
        <v>147524.75</v>
      </c>
      <c r="AD1278" s="72">
        <f t="shared" si="159"/>
        <v>0.11338611756513613</v>
      </c>
    </row>
    <row r="1279" spans="1:30" x14ac:dyDescent="0.25">
      <c r="A1279" s="60">
        <v>42915</v>
      </c>
      <c r="B1279">
        <f t="shared" si="153"/>
        <v>2017</v>
      </c>
      <c r="C1279">
        <f t="shared" si="154"/>
        <v>6</v>
      </c>
      <c r="D1279" s="57" t="s">
        <v>346</v>
      </c>
      <c r="E1279" s="57">
        <v>4112</v>
      </c>
      <c r="F1279" s="57">
        <v>3132</v>
      </c>
      <c r="G1279" s="57">
        <v>268</v>
      </c>
      <c r="H1279" s="57">
        <v>8276</v>
      </c>
      <c r="I1279" s="57">
        <v>5662</v>
      </c>
      <c r="J1279" s="57">
        <v>7276</v>
      </c>
      <c r="K1279" s="57">
        <v>645</v>
      </c>
      <c r="L1279" s="57">
        <v>2687</v>
      </c>
      <c r="M1279" s="57">
        <v>4241</v>
      </c>
      <c r="N1279" s="57">
        <v>5211</v>
      </c>
      <c r="O1279" s="57">
        <v>3356</v>
      </c>
      <c r="P1279" s="57" t="s">
        <v>346</v>
      </c>
      <c r="Q1279" s="57" t="s">
        <v>346</v>
      </c>
      <c r="R1279" s="57">
        <v>7276</v>
      </c>
      <c r="Y1279" s="68">
        <f t="shared" si="155"/>
        <v>6142.5</v>
      </c>
      <c r="Z1279" s="72">
        <f t="shared" si="152"/>
        <v>4.7210669880399635E-3</v>
      </c>
      <c r="AA1279" s="71">
        <f t="shared" si="156"/>
        <v>3.779537252171204E-3</v>
      </c>
      <c r="AB1279" s="72">
        <f t="shared" si="157"/>
        <v>4.1637081235521498E-2</v>
      </c>
      <c r="AC1279" s="68">
        <f t="shared" si="158"/>
        <v>147524.75</v>
      </c>
      <c r="AD1279" s="72">
        <f t="shared" si="159"/>
        <v>0.11338611756513613</v>
      </c>
    </row>
    <row r="1280" spans="1:30" x14ac:dyDescent="0.25">
      <c r="A1280" s="60">
        <v>42916</v>
      </c>
      <c r="B1280">
        <f t="shared" si="153"/>
        <v>2017</v>
      </c>
      <c r="C1280">
        <f t="shared" si="154"/>
        <v>6</v>
      </c>
      <c r="D1280" s="57" t="s">
        <v>346</v>
      </c>
      <c r="E1280" s="57">
        <v>3718</v>
      </c>
      <c r="F1280" s="57">
        <v>2657</v>
      </c>
      <c r="G1280" s="57">
        <v>234</v>
      </c>
      <c r="H1280" s="57">
        <v>7013</v>
      </c>
      <c r="I1280" s="57">
        <v>4754</v>
      </c>
      <c r="J1280" s="57">
        <v>5656</v>
      </c>
      <c r="K1280" s="57">
        <v>576</v>
      </c>
      <c r="L1280" s="57">
        <v>2270</v>
      </c>
      <c r="M1280" s="57">
        <v>3829</v>
      </c>
      <c r="N1280" s="57">
        <v>3758</v>
      </c>
      <c r="O1280" s="57">
        <v>2687</v>
      </c>
      <c r="P1280" s="57" t="s">
        <v>346</v>
      </c>
      <c r="Q1280" s="57" t="s">
        <v>346</v>
      </c>
      <c r="R1280" s="57">
        <v>5656</v>
      </c>
      <c r="Y1280" s="68">
        <f t="shared" si="155"/>
        <v>5027.5</v>
      </c>
      <c r="Z1280" s="72">
        <f t="shared" si="152"/>
        <v>3.8640886092585944E-3</v>
      </c>
      <c r="AA1280" s="71">
        <f t="shared" si="156"/>
        <v>3.779537252171204E-3</v>
      </c>
      <c r="AB1280" s="72">
        <f t="shared" si="157"/>
        <v>3.4079027417433343E-2</v>
      </c>
      <c r="AC1280" s="68">
        <f t="shared" si="158"/>
        <v>147524.75</v>
      </c>
      <c r="AD1280" s="72">
        <f t="shared" si="159"/>
        <v>0.11338611756513613</v>
      </c>
    </row>
    <row r="1281" spans="1:30" x14ac:dyDescent="0.25">
      <c r="A1281" s="60">
        <v>42917</v>
      </c>
      <c r="B1281">
        <f t="shared" si="153"/>
        <v>2017</v>
      </c>
      <c r="C1281">
        <f t="shared" si="154"/>
        <v>7</v>
      </c>
      <c r="D1281" s="57" t="s">
        <v>346</v>
      </c>
      <c r="E1281" s="57">
        <v>2102</v>
      </c>
      <c r="F1281" s="57">
        <v>2226</v>
      </c>
      <c r="G1281" s="57">
        <v>146</v>
      </c>
      <c r="H1281" s="57">
        <v>3845</v>
      </c>
      <c r="I1281" s="57">
        <v>3216</v>
      </c>
      <c r="J1281" s="57">
        <v>2812</v>
      </c>
      <c r="K1281" s="57">
        <v>346</v>
      </c>
      <c r="L1281" s="57">
        <v>1586</v>
      </c>
      <c r="M1281" s="57">
        <v>2884</v>
      </c>
      <c r="N1281" s="57">
        <v>1757</v>
      </c>
      <c r="O1281" s="57">
        <v>1848</v>
      </c>
      <c r="P1281" s="57" t="s">
        <v>346</v>
      </c>
      <c r="Q1281" s="57" t="s">
        <v>346</v>
      </c>
      <c r="R1281" s="57">
        <v>2812</v>
      </c>
      <c r="Y1281" s="68">
        <f t="shared" si="155"/>
        <v>2930.25</v>
      </c>
      <c r="Z1281" s="72">
        <f t="shared" si="152"/>
        <v>2.2521622371516653E-3</v>
      </c>
      <c r="AA1281" s="71">
        <f t="shared" si="156"/>
        <v>3.5669788044813194E-3</v>
      </c>
      <c r="AB1281" s="72">
        <f t="shared" si="157"/>
        <v>2.0367487088948973E-2</v>
      </c>
      <c r="AC1281" s="68">
        <f t="shared" si="158"/>
        <v>143869</v>
      </c>
      <c r="AD1281" s="72">
        <f t="shared" si="159"/>
        <v>0.11057634293892088</v>
      </c>
    </row>
    <row r="1282" spans="1:30" x14ac:dyDescent="0.25">
      <c r="A1282" s="60">
        <v>42918</v>
      </c>
      <c r="B1282">
        <f t="shared" si="153"/>
        <v>2017</v>
      </c>
      <c r="C1282">
        <f t="shared" si="154"/>
        <v>7</v>
      </c>
      <c r="D1282" s="57" t="s">
        <v>346</v>
      </c>
      <c r="E1282" s="57">
        <v>2278</v>
      </c>
      <c r="F1282" s="57">
        <v>2255</v>
      </c>
      <c r="G1282" s="57">
        <v>217</v>
      </c>
      <c r="H1282" s="57">
        <v>4173</v>
      </c>
      <c r="I1282" s="57">
        <v>3579</v>
      </c>
      <c r="J1282" s="57">
        <v>3559</v>
      </c>
      <c r="K1282" s="57">
        <v>477</v>
      </c>
      <c r="L1282" s="57">
        <v>1845</v>
      </c>
      <c r="M1282" s="57">
        <v>3428</v>
      </c>
      <c r="N1282" s="57">
        <v>1898</v>
      </c>
      <c r="O1282" s="57">
        <v>2467</v>
      </c>
      <c r="P1282" s="57" t="s">
        <v>346</v>
      </c>
      <c r="Q1282" s="57" t="s">
        <v>346</v>
      </c>
      <c r="R1282" s="57">
        <v>3559</v>
      </c>
      <c r="Y1282" s="68">
        <f t="shared" si="155"/>
        <v>3444.5</v>
      </c>
      <c r="Z1282" s="72">
        <f t="shared" si="152"/>
        <v>2.6474098885313235E-3</v>
      </c>
      <c r="AA1282" s="71">
        <f t="shared" si="156"/>
        <v>3.5669788044813194E-3</v>
      </c>
      <c r="AB1282" s="72">
        <f t="shared" si="157"/>
        <v>2.3941919384996072E-2</v>
      </c>
      <c r="AC1282" s="68">
        <f t="shared" si="158"/>
        <v>143869</v>
      </c>
      <c r="AD1282" s="72">
        <f t="shared" si="159"/>
        <v>0.11057634293892088</v>
      </c>
    </row>
    <row r="1283" spans="1:30" x14ac:dyDescent="0.25">
      <c r="A1283" s="60">
        <v>42919</v>
      </c>
      <c r="B1283">
        <f t="shared" si="153"/>
        <v>2017</v>
      </c>
      <c r="C1283">
        <f t="shared" si="154"/>
        <v>7</v>
      </c>
      <c r="D1283" s="57" t="s">
        <v>346</v>
      </c>
      <c r="E1283" s="57">
        <v>2777</v>
      </c>
      <c r="F1283" s="57">
        <v>2279</v>
      </c>
      <c r="G1283" s="57">
        <v>276</v>
      </c>
      <c r="H1283" s="57">
        <v>4924</v>
      </c>
      <c r="I1283" s="57">
        <v>4230</v>
      </c>
      <c r="J1283" s="57">
        <v>3923</v>
      </c>
      <c r="K1283" s="57">
        <v>563</v>
      </c>
      <c r="L1283" s="57">
        <v>1809</v>
      </c>
      <c r="M1283" s="57">
        <v>3314</v>
      </c>
      <c r="N1283" s="57">
        <v>2254</v>
      </c>
      <c r="O1283" s="57">
        <v>2714</v>
      </c>
      <c r="P1283" s="57" t="s">
        <v>346</v>
      </c>
      <c r="Q1283" s="57" t="s">
        <v>346</v>
      </c>
      <c r="R1283" s="57">
        <v>3923</v>
      </c>
      <c r="Y1283" s="68">
        <f t="shared" si="155"/>
        <v>3947.75</v>
      </c>
      <c r="Z1283" s="72">
        <f t="shared" si="152"/>
        <v>3.0342030446943048E-3</v>
      </c>
      <c r="AA1283" s="71">
        <f t="shared" si="156"/>
        <v>3.5669788044813194E-3</v>
      </c>
      <c r="AB1283" s="72">
        <f t="shared" si="157"/>
        <v>2.7439893236207939E-2</v>
      </c>
      <c r="AC1283" s="68">
        <f t="shared" si="158"/>
        <v>143869</v>
      </c>
      <c r="AD1283" s="72">
        <f t="shared" si="159"/>
        <v>0.11057634293892088</v>
      </c>
    </row>
    <row r="1284" spans="1:30" x14ac:dyDescent="0.25">
      <c r="A1284" s="60">
        <v>42920</v>
      </c>
      <c r="B1284">
        <f t="shared" si="153"/>
        <v>2017</v>
      </c>
      <c r="C1284">
        <f t="shared" si="154"/>
        <v>7</v>
      </c>
      <c r="D1284" s="57" t="s">
        <v>346</v>
      </c>
      <c r="E1284" s="57">
        <v>2789</v>
      </c>
      <c r="F1284" s="57">
        <v>2773</v>
      </c>
      <c r="G1284" s="57">
        <v>288</v>
      </c>
      <c r="H1284" s="57">
        <v>3684</v>
      </c>
      <c r="I1284" s="57">
        <v>3861</v>
      </c>
      <c r="J1284" s="57">
        <v>3796</v>
      </c>
      <c r="K1284" s="57">
        <v>485</v>
      </c>
      <c r="L1284" s="57">
        <v>2137</v>
      </c>
      <c r="M1284" s="57">
        <v>4429</v>
      </c>
      <c r="N1284" s="57">
        <v>1980</v>
      </c>
      <c r="O1284" s="57">
        <v>2296</v>
      </c>
      <c r="P1284" s="57" t="s">
        <v>346</v>
      </c>
      <c r="Q1284" s="57" t="s">
        <v>346</v>
      </c>
      <c r="R1284" s="57">
        <v>3796</v>
      </c>
      <c r="Y1284" s="68">
        <f t="shared" si="155"/>
        <v>3409.25</v>
      </c>
      <c r="Z1284" s="72">
        <f t="shared" ref="Z1284:Z1347" si="160">+Y1284/SUMIF($B$4:$B$1829,B1284,$Y$4:$Y$1829)</f>
        <v>2.6203170743142445E-3</v>
      </c>
      <c r="AA1284" s="71">
        <f t="shared" si="156"/>
        <v>3.5669788044813194E-3</v>
      </c>
      <c r="AB1284" s="72">
        <f t="shared" si="157"/>
        <v>2.3696904823137716E-2</v>
      </c>
      <c r="AC1284" s="68">
        <f t="shared" si="158"/>
        <v>143869</v>
      </c>
      <c r="AD1284" s="72">
        <f t="shared" si="159"/>
        <v>0.11057634293892088</v>
      </c>
    </row>
    <row r="1285" spans="1:30" x14ac:dyDescent="0.25">
      <c r="A1285" s="60">
        <v>42921</v>
      </c>
      <c r="B1285">
        <f t="shared" ref="B1285:B1348" si="161">+YEAR(A1285)</f>
        <v>2017</v>
      </c>
      <c r="C1285">
        <f t="shared" ref="C1285:C1348" si="162">+MONTH(A1285)</f>
        <v>7</v>
      </c>
      <c r="D1285" s="57" t="s">
        <v>346</v>
      </c>
      <c r="E1285" s="57">
        <v>3859</v>
      </c>
      <c r="F1285" s="57">
        <v>2742</v>
      </c>
      <c r="G1285" s="57">
        <v>282</v>
      </c>
      <c r="H1285" s="57">
        <v>7308</v>
      </c>
      <c r="I1285" s="57">
        <v>5862</v>
      </c>
      <c r="J1285" s="57">
        <v>6488</v>
      </c>
      <c r="K1285" s="57">
        <v>599</v>
      </c>
      <c r="L1285" s="57">
        <v>2422</v>
      </c>
      <c r="M1285" s="57">
        <v>3946</v>
      </c>
      <c r="N1285" s="57">
        <v>3239</v>
      </c>
      <c r="O1285" s="57">
        <v>3170</v>
      </c>
      <c r="P1285" s="57" t="s">
        <v>346</v>
      </c>
      <c r="Q1285" s="57" t="s">
        <v>346</v>
      </c>
      <c r="R1285" s="57">
        <v>6488</v>
      </c>
      <c r="Y1285" s="68">
        <f t="shared" ref="Y1285:Y1348" si="163">AVERAGE(H1285,I1285,O1285,R1285)</f>
        <v>5707</v>
      </c>
      <c r="Z1285" s="72">
        <f t="shared" si="160"/>
        <v>4.3863458365069712E-3</v>
      </c>
      <c r="AA1285" s="71">
        <f t="shared" ref="AA1285:AA1348" si="164">+AVERAGEIFS($Z$4:$Z$1829,$B$4:$B$1829,B1285,$C$4:$C$1829,C1285)</f>
        <v>3.5669788044813194E-3</v>
      </c>
      <c r="AB1285" s="72">
        <f t="shared" ref="AB1285:AB1348" si="165">+Y1285/SUMIFS($Y$4:$Y$1829,$B$4:$B$1829,B1285,$C$4:$C$1829,C1285)</f>
        <v>3.9668031334060848E-2</v>
      </c>
      <c r="AC1285" s="68">
        <f t="shared" ref="AC1285:AC1348" si="166">+Y1285/AB1285</f>
        <v>143869</v>
      </c>
      <c r="AD1285" s="72">
        <f t="shared" ref="AD1285:AD1348" si="167">+AC1285/SUMIF($B$4:$B$1829,B1285,$Y$4:$Y$1829)</f>
        <v>0.11057634293892088</v>
      </c>
    </row>
    <row r="1286" spans="1:30" x14ac:dyDescent="0.25">
      <c r="A1286" s="60">
        <v>42922</v>
      </c>
      <c r="B1286">
        <f t="shared" si="161"/>
        <v>2017</v>
      </c>
      <c r="C1286">
        <f t="shared" si="162"/>
        <v>7</v>
      </c>
      <c r="D1286" s="57" t="s">
        <v>346</v>
      </c>
      <c r="E1286" s="57">
        <v>3742</v>
      </c>
      <c r="F1286" s="57">
        <v>2768</v>
      </c>
      <c r="G1286" s="57">
        <v>239</v>
      </c>
      <c r="H1286" s="57">
        <v>7302</v>
      </c>
      <c r="I1286" s="57">
        <v>5251</v>
      </c>
      <c r="J1286" s="57">
        <v>6004</v>
      </c>
      <c r="K1286" s="57">
        <v>644</v>
      </c>
      <c r="L1286" s="57">
        <v>2234</v>
      </c>
      <c r="M1286" s="57">
        <v>3614</v>
      </c>
      <c r="N1286" s="57">
        <v>4232</v>
      </c>
      <c r="O1286" s="57">
        <v>3065</v>
      </c>
      <c r="P1286" s="57" t="s">
        <v>346</v>
      </c>
      <c r="Q1286" s="57" t="s">
        <v>346</v>
      </c>
      <c r="R1286" s="57">
        <v>6004</v>
      </c>
      <c r="Y1286" s="68">
        <f t="shared" si="163"/>
        <v>5405.5</v>
      </c>
      <c r="Z1286" s="72">
        <f t="shared" si="160"/>
        <v>4.1546158085225922E-3</v>
      </c>
      <c r="AA1286" s="71">
        <f t="shared" si="164"/>
        <v>3.5669788044813194E-3</v>
      </c>
      <c r="AB1286" s="72">
        <f t="shared" si="165"/>
        <v>3.7572374868804256E-2</v>
      </c>
      <c r="AC1286" s="68">
        <f t="shared" si="166"/>
        <v>143869</v>
      </c>
      <c r="AD1286" s="72">
        <f t="shared" si="167"/>
        <v>0.11057634293892088</v>
      </c>
    </row>
    <row r="1287" spans="1:30" x14ac:dyDescent="0.25">
      <c r="A1287" s="60">
        <v>42923</v>
      </c>
      <c r="B1287">
        <f t="shared" si="161"/>
        <v>2017</v>
      </c>
      <c r="C1287">
        <f t="shared" si="162"/>
        <v>7</v>
      </c>
      <c r="D1287" s="57" t="s">
        <v>346</v>
      </c>
      <c r="E1287" s="57">
        <v>2684</v>
      </c>
      <c r="F1287" s="57">
        <v>2043</v>
      </c>
      <c r="G1287" s="57">
        <v>179</v>
      </c>
      <c r="H1287" s="57">
        <v>4421</v>
      </c>
      <c r="I1287" s="57">
        <v>3304</v>
      </c>
      <c r="J1287" s="57">
        <v>3388</v>
      </c>
      <c r="K1287" s="57">
        <v>402</v>
      </c>
      <c r="L1287" s="57">
        <v>1482</v>
      </c>
      <c r="M1287" s="57">
        <v>2445</v>
      </c>
      <c r="N1287" s="57">
        <v>3447</v>
      </c>
      <c r="O1287" s="57">
        <v>1513</v>
      </c>
      <c r="P1287" s="57" t="s">
        <v>346</v>
      </c>
      <c r="Q1287" s="57" t="s">
        <v>346</v>
      </c>
      <c r="R1287" s="57">
        <v>3388</v>
      </c>
      <c r="Y1287" s="68">
        <f t="shared" si="163"/>
        <v>3156.5</v>
      </c>
      <c r="Z1287" s="72">
        <f t="shared" si="160"/>
        <v>2.4260558319492299E-3</v>
      </c>
      <c r="AA1287" s="71">
        <f t="shared" si="164"/>
        <v>3.5669788044813194E-3</v>
      </c>
      <c r="AB1287" s="72">
        <f t="shared" si="165"/>
        <v>2.1940098283855451E-2</v>
      </c>
      <c r="AC1287" s="68">
        <f t="shared" si="166"/>
        <v>143869</v>
      </c>
      <c r="AD1287" s="72">
        <f t="shared" si="167"/>
        <v>0.11057634293892088</v>
      </c>
    </row>
    <row r="1288" spans="1:30" x14ac:dyDescent="0.25">
      <c r="A1288" s="60">
        <v>42924</v>
      </c>
      <c r="B1288">
        <f t="shared" si="161"/>
        <v>2017</v>
      </c>
      <c r="C1288">
        <f t="shared" si="162"/>
        <v>7</v>
      </c>
      <c r="D1288" s="57" t="s">
        <v>346</v>
      </c>
      <c r="E1288" s="57">
        <v>3077</v>
      </c>
      <c r="F1288" s="57">
        <v>3942</v>
      </c>
      <c r="G1288" s="57">
        <v>248</v>
      </c>
      <c r="H1288" s="57">
        <v>5781</v>
      </c>
      <c r="I1288" s="57">
        <v>3952</v>
      </c>
      <c r="J1288" s="57">
        <v>4559</v>
      </c>
      <c r="K1288" s="57">
        <v>491</v>
      </c>
      <c r="L1288" s="57">
        <v>2431</v>
      </c>
      <c r="M1288" s="57">
        <v>4523</v>
      </c>
      <c r="N1288" s="57">
        <v>2629</v>
      </c>
      <c r="O1288" s="57">
        <v>2718</v>
      </c>
      <c r="P1288" s="57" t="s">
        <v>346</v>
      </c>
      <c r="Q1288" s="57" t="s">
        <v>346</v>
      </c>
      <c r="R1288" s="57">
        <v>4559</v>
      </c>
      <c r="Y1288" s="68">
        <f t="shared" si="163"/>
        <v>4252.5</v>
      </c>
      <c r="Z1288" s="72">
        <f t="shared" si="160"/>
        <v>3.2684309917199749E-3</v>
      </c>
      <c r="AA1288" s="71">
        <f t="shared" si="164"/>
        <v>3.5669788044813194E-3</v>
      </c>
      <c r="AB1288" s="72">
        <f t="shared" si="165"/>
        <v>2.9558139696529481E-2</v>
      </c>
      <c r="AC1288" s="68">
        <f t="shared" si="166"/>
        <v>143869</v>
      </c>
      <c r="AD1288" s="72">
        <f t="shared" si="167"/>
        <v>0.11057634293892088</v>
      </c>
    </row>
    <row r="1289" spans="1:30" x14ac:dyDescent="0.25">
      <c r="A1289" s="60">
        <v>42925</v>
      </c>
      <c r="B1289">
        <f t="shared" si="161"/>
        <v>2017</v>
      </c>
      <c r="C1289">
        <f t="shared" si="162"/>
        <v>7</v>
      </c>
      <c r="D1289" s="57" t="s">
        <v>346</v>
      </c>
      <c r="E1289" s="57">
        <v>2411</v>
      </c>
      <c r="F1289" s="57">
        <v>3330</v>
      </c>
      <c r="G1289" s="57">
        <v>304</v>
      </c>
      <c r="H1289" s="57">
        <v>5782</v>
      </c>
      <c r="I1289" s="57">
        <v>4044</v>
      </c>
      <c r="J1289" s="57">
        <v>5142</v>
      </c>
      <c r="K1289" s="57">
        <v>549</v>
      </c>
      <c r="L1289" s="57">
        <v>2717</v>
      </c>
      <c r="M1289" s="57">
        <v>4862</v>
      </c>
      <c r="N1289" s="57">
        <v>2505</v>
      </c>
      <c r="O1289" s="57">
        <v>3048</v>
      </c>
      <c r="P1289" s="57" t="s">
        <v>346</v>
      </c>
      <c r="Q1289" s="57" t="s">
        <v>346</v>
      </c>
      <c r="R1289" s="57">
        <v>5142</v>
      </c>
      <c r="Y1289" s="68">
        <f t="shared" si="163"/>
        <v>4504</v>
      </c>
      <c r="Z1289" s="72">
        <f t="shared" si="160"/>
        <v>3.4617314959921848E-3</v>
      </c>
      <c r="AA1289" s="71">
        <f t="shared" si="164"/>
        <v>3.5669788044813194E-3</v>
      </c>
      <c r="AB1289" s="72">
        <f t="shared" si="165"/>
        <v>3.1306257776171381E-2</v>
      </c>
      <c r="AC1289" s="68">
        <f t="shared" si="166"/>
        <v>143869</v>
      </c>
      <c r="AD1289" s="72">
        <f t="shared" si="167"/>
        <v>0.11057634293892088</v>
      </c>
    </row>
    <row r="1290" spans="1:30" x14ac:dyDescent="0.25">
      <c r="A1290" s="60">
        <v>42926</v>
      </c>
      <c r="B1290">
        <f t="shared" si="161"/>
        <v>2017</v>
      </c>
      <c r="C1290">
        <f t="shared" si="162"/>
        <v>7</v>
      </c>
      <c r="D1290" s="57" t="s">
        <v>346</v>
      </c>
      <c r="E1290" s="57">
        <v>3891</v>
      </c>
      <c r="F1290" s="57">
        <v>2862</v>
      </c>
      <c r="G1290" s="57">
        <v>246</v>
      </c>
      <c r="H1290" s="57">
        <v>8106</v>
      </c>
      <c r="I1290" s="57">
        <v>5712</v>
      </c>
      <c r="J1290" s="57">
        <v>7257</v>
      </c>
      <c r="K1290" s="57">
        <v>566</v>
      </c>
      <c r="L1290" s="57">
        <v>2448</v>
      </c>
      <c r="M1290" s="57">
        <v>3868</v>
      </c>
      <c r="N1290" s="57">
        <v>4593</v>
      </c>
      <c r="O1290" s="57">
        <v>3506</v>
      </c>
      <c r="P1290" s="57" t="s">
        <v>346</v>
      </c>
      <c r="Q1290" s="57" t="s">
        <v>346</v>
      </c>
      <c r="R1290" s="57">
        <v>7257</v>
      </c>
      <c r="Y1290" s="68">
        <f t="shared" si="163"/>
        <v>6145.25</v>
      </c>
      <c r="Z1290" s="72">
        <f t="shared" si="160"/>
        <v>4.7231806118441331E-3</v>
      </c>
      <c r="AA1290" s="71">
        <f t="shared" si="164"/>
        <v>3.5669788044813194E-3</v>
      </c>
      <c r="AB1290" s="72">
        <f t="shared" si="165"/>
        <v>4.2714205283973614E-2</v>
      </c>
      <c r="AC1290" s="68">
        <f t="shared" si="166"/>
        <v>143869</v>
      </c>
      <c r="AD1290" s="72">
        <f t="shared" si="167"/>
        <v>0.11057634293892088</v>
      </c>
    </row>
    <row r="1291" spans="1:30" x14ac:dyDescent="0.25">
      <c r="A1291" s="60">
        <v>42927</v>
      </c>
      <c r="B1291">
        <f t="shared" si="161"/>
        <v>2017</v>
      </c>
      <c r="C1291">
        <f t="shared" si="162"/>
        <v>7</v>
      </c>
      <c r="D1291" s="57" t="s">
        <v>346</v>
      </c>
      <c r="E1291" s="57">
        <v>3769</v>
      </c>
      <c r="F1291" s="57">
        <v>2539</v>
      </c>
      <c r="G1291" s="57">
        <v>257</v>
      </c>
      <c r="H1291" s="57">
        <v>7249</v>
      </c>
      <c r="I1291" s="57">
        <v>5129</v>
      </c>
      <c r="J1291" s="57">
        <v>6179</v>
      </c>
      <c r="K1291" s="57">
        <v>563</v>
      </c>
      <c r="L1291" s="57">
        <v>2307</v>
      </c>
      <c r="M1291" s="57">
        <v>3537</v>
      </c>
      <c r="N1291" s="57">
        <v>3497</v>
      </c>
      <c r="O1291" s="57">
        <v>2929</v>
      </c>
      <c r="P1291" s="57" t="s">
        <v>346</v>
      </c>
      <c r="Q1291" s="57" t="s">
        <v>346</v>
      </c>
      <c r="R1291" s="57">
        <v>6179</v>
      </c>
      <c r="Y1291" s="68">
        <f t="shared" si="163"/>
        <v>5371.5</v>
      </c>
      <c r="Z1291" s="72">
        <f t="shared" si="160"/>
        <v>4.128483732398317E-3</v>
      </c>
      <c r="AA1291" s="71">
        <f t="shared" si="164"/>
        <v>3.5669788044813194E-3</v>
      </c>
      <c r="AB1291" s="72">
        <f t="shared" si="165"/>
        <v>3.733604876658627E-2</v>
      </c>
      <c r="AC1291" s="68">
        <f t="shared" si="166"/>
        <v>143869</v>
      </c>
      <c r="AD1291" s="72">
        <f t="shared" si="167"/>
        <v>0.11057634293892088</v>
      </c>
    </row>
    <row r="1292" spans="1:30" x14ac:dyDescent="0.25">
      <c r="A1292" s="60">
        <v>42928</v>
      </c>
      <c r="B1292">
        <f t="shared" si="161"/>
        <v>2017</v>
      </c>
      <c r="C1292">
        <f t="shared" si="162"/>
        <v>7</v>
      </c>
      <c r="D1292" s="57" t="s">
        <v>346</v>
      </c>
      <c r="E1292" s="57">
        <v>3806</v>
      </c>
      <c r="F1292" s="57">
        <v>2463</v>
      </c>
      <c r="G1292" s="57">
        <v>215</v>
      </c>
      <c r="H1292" s="57">
        <v>7102</v>
      </c>
      <c r="I1292" s="57">
        <v>4929</v>
      </c>
      <c r="J1292" s="57">
        <v>6068</v>
      </c>
      <c r="K1292" s="57">
        <v>555</v>
      </c>
      <c r="L1292" s="57">
        <v>2272</v>
      </c>
      <c r="M1292" s="57">
        <v>3549</v>
      </c>
      <c r="N1292" s="57">
        <v>3038</v>
      </c>
      <c r="O1292" s="57">
        <v>2860</v>
      </c>
      <c r="P1292" s="57" t="s">
        <v>346</v>
      </c>
      <c r="Q1292" s="57" t="s">
        <v>346</v>
      </c>
      <c r="R1292" s="57">
        <v>6068</v>
      </c>
      <c r="Y1292" s="68">
        <f t="shared" si="163"/>
        <v>5239.75</v>
      </c>
      <c r="Z1292" s="72">
        <f t="shared" si="160"/>
        <v>4.027221937416752E-3</v>
      </c>
      <c r="AA1292" s="71">
        <f t="shared" si="164"/>
        <v>3.5669788044813194E-3</v>
      </c>
      <c r="AB1292" s="72">
        <f t="shared" si="165"/>
        <v>3.6420285120491558E-2</v>
      </c>
      <c r="AC1292" s="68">
        <f t="shared" si="166"/>
        <v>143869</v>
      </c>
      <c r="AD1292" s="72">
        <f t="shared" si="167"/>
        <v>0.11057634293892088</v>
      </c>
    </row>
    <row r="1293" spans="1:30" x14ac:dyDescent="0.25">
      <c r="A1293" s="60">
        <v>42929</v>
      </c>
      <c r="B1293">
        <f t="shared" si="161"/>
        <v>2017</v>
      </c>
      <c r="C1293">
        <f t="shared" si="162"/>
        <v>7</v>
      </c>
      <c r="D1293" s="57" t="s">
        <v>346</v>
      </c>
      <c r="E1293" s="57">
        <v>3512</v>
      </c>
      <c r="F1293" s="57">
        <v>2401</v>
      </c>
      <c r="G1293" s="57">
        <v>209</v>
      </c>
      <c r="H1293" s="57">
        <v>6116</v>
      </c>
      <c r="I1293" s="57">
        <v>4461</v>
      </c>
      <c r="J1293" s="57">
        <v>4941</v>
      </c>
      <c r="K1293" s="57">
        <v>542</v>
      </c>
      <c r="L1293" s="57">
        <v>2031</v>
      </c>
      <c r="M1293" s="57">
        <v>3109</v>
      </c>
      <c r="N1293" s="57">
        <v>2624</v>
      </c>
      <c r="O1293" s="57">
        <v>2563</v>
      </c>
      <c r="P1293" s="57" t="s">
        <v>346</v>
      </c>
      <c r="Q1293" s="57" t="s">
        <v>346</v>
      </c>
      <c r="R1293" s="57">
        <v>4941</v>
      </c>
      <c r="Y1293" s="68">
        <f t="shared" si="163"/>
        <v>4520.25</v>
      </c>
      <c r="Z1293" s="72">
        <f t="shared" si="160"/>
        <v>3.4742210911986398E-3</v>
      </c>
      <c r="AA1293" s="71">
        <f t="shared" si="164"/>
        <v>3.5669788044813194E-3</v>
      </c>
      <c r="AB1293" s="72">
        <f t="shared" si="165"/>
        <v>3.1419207751496155E-2</v>
      </c>
      <c r="AC1293" s="68">
        <f t="shared" si="166"/>
        <v>143869</v>
      </c>
      <c r="AD1293" s="72">
        <f t="shared" si="167"/>
        <v>0.11057634293892088</v>
      </c>
    </row>
    <row r="1294" spans="1:30" x14ac:dyDescent="0.25">
      <c r="A1294" s="60">
        <v>42930</v>
      </c>
      <c r="B1294">
        <f t="shared" si="161"/>
        <v>2017</v>
      </c>
      <c r="C1294">
        <f t="shared" si="162"/>
        <v>7</v>
      </c>
      <c r="D1294" s="57" t="s">
        <v>346</v>
      </c>
      <c r="E1294" s="57">
        <v>2240</v>
      </c>
      <c r="F1294" s="57">
        <v>1447</v>
      </c>
      <c r="G1294" s="57">
        <v>138</v>
      </c>
      <c r="H1294" s="57">
        <v>2974</v>
      </c>
      <c r="I1294" s="57">
        <v>2147</v>
      </c>
      <c r="J1294" s="57">
        <v>2044</v>
      </c>
      <c r="K1294" s="57">
        <v>351</v>
      </c>
      <c r="L1294" s="57">
        <v>1077</v>
      </c>
      <c r="M1294" s="57">
        <v>1663</v>
      </c>
      <c r="N1294" s="57">
        <v>2058</v>
      </c>
      <c r="O1294" s="57">
        <v>907</v>
      </c>
      <c r="P1294" s="57" t="s">
        <v>346</v>
      </c>
      <c r="Q1294" s="57" t="s">
        <v>346</v>
      </c>
      <c r="R1294" s="57">
        <v>2044</v>
      </c>
      <c r="Y1294" s="68">
        <f t="shared" si="163"/>
        <v>2018</v>
      </c>
      <c r="Z1294" s="72">
        <f t="shared" si="160"/>
        <v>1.5510155770231415E-3</v>
      </c>
      <c r="AA1294" s="71">
        <f t="shared" si="164"/>
        <v>3.5669788044813194E-3</v>
      </c>
      <c r="AB1294" s="72">
        <f t="shared" si="165"/>
        <v>1.4026649243408934E-2</v>
      </c>
      <c r="AC1294" s="68">
        <f t="shared" si="166"/>
        <v>143869</v>
      </c>
      <c r="AD1294" s="72">
        <f t="shared" si="167"/>
        <v>0.11057634293892088</v>
      </c>
    </row>
    <row r="1295" spans="1:30" x14ac:dyDescent="0.25">
      <c r="A1295" s="60">
        <v>42931</v>
      </c>
      <c r="B1295">
        <f t="shared" si="161"/>
        <v>2017</v>
      </c>
      <c r="C1295">
        <f t="shared" si="162"/>
        <v>7</v>
      </c>
      <c r="D1295" s="57" t="s">
        <v>346</v>
      </c>
      <c r="E1295" s="57">
        <v>3004</v>
      </c>
      <c r="F1295" s="57">
        <v>3403</v>
      </c>
      <c r="G1295" s="57">
        <v>262</v>
      </c>
      <c r="H1295" s="57">
        <v>5631</v>
      </c>
      <c r="I1295" s="57">
        <v>3918</v>
      </c>
      <c r="J1295" s="57">
        <v>4595</v>
      </c>
      <c r="K1295" s="57">
        <v>505</v>
      </c>
      <c r="L1295" s="57">
        <v>2474</v>
      </c>
      <c r="M1295" s="57">
        <v>4766</v>
      </c>
      <c r="N1295" s="57">
        <v>3118</v>
      </c>
      <c r="O1295" s="57">
        <v>2853</v>
      </c>
      <c r="P1295" s="57" t="s">
        <v>346</v>
      </c>
      <c r="Q1295" s="57" t="s">
        <v>346</v>
      </c>
      <c r="R1295" s="57">
        <v>4595</v>
      </c>
      <c r="Y1295" s="68">
        <f t="shared" si="163"/>
        <v>4249.25</v>
      </c>
      <c r="Z1295" s="72">
        <f t="shared" si="160"/>
        <v>3.2659330726786838E-3</v>
      </c>
      <c r="AA1295" s="71">
        <f t="shared" si="164"/>
        <v>3.5669788044813194E-3</v>
      </c>
      <c r="AB1295" s="72">
        <f t="shared" si="165"/>
        <v>2.9535549701464527E-2</v>
      </c>
      <c r="AC1295" s="68">
        <f t="shared" si="166"/>
        <v>143869</v>
      </c>
      <c r="AD1295" s="72">
        <f t="shared" si="167"/>
        <v>0.11057634293892088</v>
      </c>
    </row>
    <row r="1296" spans="1:30" x14ac:dyDescent="0.25">
      <c r="A1296" s="60">
        <v>42932</v>
      </c>
      <c r="B1296">
        <f t="shared" si="161"/>
        <v>2017</v>
      </c>
      <c r="C1296">
        <f t="shared" si="162"/>
        <v>7</v>
      </c>
      <c r="D1296" s="57" t="s">
        <v>346</v>
      </c>
      <c r="E1296" s="57">
        <v>3269</v>
      </c>
      <c r="F1296" s="57">
        <v>3135</v>
      </c>
      <c r="G1296" s="57">
        <v>260</v>
      </c>
      <c r="H1296" s="57">
        <v>5370</v>
      </c>
      <c r="I1296" s="57">
        <v>4062</v>
      </c>
      <c r="J1296" s="57">
        <v>4930</v>
      </c>
      <c r="K1296" s="57">
        <v>569</v>
      </c>
      <c r="L1296" s="57">
        <v>2585</v>
      </c>
      <c r="M1296" s="57">
        <v>4740</v>
      </c>
      <c r="N1296" s="57">
        <v>2463</v>
      </c>
      <c r="O1296" s="57">
        <v>2917</v>
      </c>
      <c r="P1296" s="57" t="s">
        <v>346</v>
      </c>
      <c r="Q1296" s="57" t="s">
        <v>346</v>
      </c>
      <c r="R1296" s="57">
        <v>4930</v>
      </c>
      <c r="Y1296" s="68">
        <f t="shared" si="163"/>
        <v>4319.75</v>
      </c>
      <c r="Z1296" s="72">
        <f t="shared" si="160"/>
        <v>3.3201187011128422E-3</v>
      </c>
      <c r="AA1296" s="71">
        <f t="shared" si="164"/>
        <v>3.5669788044813194E-3</v>
      </c>
      <c r="AB1296" s="72">
        <f t="shared" si="165"/>
        <v>3.002557882518124E-2</v>
      </c>
      <c r="AC1296" s="68">
        <f t="shared" si="166"/>
        <v>143869</v>
      </c>
      <c r="AD1296" s="72">
        <f t="shared" si="167"/>
        <v>0.11057634293892088</v>
      </c>
    </row>
    <row r="1297" spans="1:30" x14ac:dyDescent="0.25">
      <c r="A1297" s="60">
        <v>42933</v>
      </c>
      <c r="B1297">
        <f t="shared" si="161"/>
        <v>2017</v>
      </c>
      <c r="C1297">
        <f t="shared" si="162"/>
        <v>7</v>
      </c>
      <c r="D1297" s="57" t="s">
        <v>346</v>
      </c>
      <c r="E1297" s="57">
        <v>3986</v>
      </c>
      <c r="F1297" s="57">
        <v>2889</v>
      </c>
      <c r="G1297" s="57">
        <v>247</v>
      </c>
      <c r="H1297" s="57">
        <v>7789</v>
      </c>
      <c r="I1297" s="57">
        <v>5468</v>
      </c>
      <c r="J1297" s="57">
        <v>7069</v>
      </c>
      <c r="K1297" s="57">
        <v>612</v>
      </c>
      <c r="L1297" s="57">
        <v>2427</v>
      </c>
      <c r="M1297" s="57">
        <v>3737</v>
      </c>
      <c r="N1297" s="57">
        <v>4077</v>
      </c>
      <c r="O1297" s="57">
        <v>3264</v>
      </c>
      <c r="P1297" s="57" t="s">
        <v>346</v>
      </c>
      <c r="Q1297" s="57" t="s">
        <v>346</v>
      </c>
      <c r="R1297" s="57">
        <v>7069</v>
      </c>
      <c r="Y1297" s="68">
        <f t="shared" si="163"/>
        <v>5897.5</v>
      </c>
      <c r="Z1297" s="72">
        <f t="shared" si="160"/>
        <v>4.5327623218503355E-3</v>
      </c>
      <c r="AA1297" s="71">
        <f t="shared" si="164"/>
        <v>3.5669788044813194E-3</v>
      </c>
      <c r="AB1297" s="72">
        <f t="shared" si="165"/>
        <v>4.0992152583252818E-2</v>
      </c>
      <c r="AC1297" s="68">
        <f t="shared" si="166"/>
        <v>143869</v>
      </c>
      <c r="AD1297" s="72">
        <f t="shared" si="167"/>
        <v>0.11057634293892088</v>
      </c>
    </row>
    <row r="1298" spans="1:30" x14ac:dyDescent="0.25">
      <c r="A1298" s="60">
        <v>42934</v>
      </c>
      <c r="B1298">
        <f t="shared" si="161"/>
        <v>2017</v>
      </c>
      <c r="C1298">
        <f t="shared" si="162"/>
        <v>7</v>
      </c>
      <c r="D1298" s="57" t="s">
        <v>346</v>
      </c>
      <c r="E1298" s="57">
        <v>4223</v>
      </c>
      <c r="F1298" s="57">
        <v>3032</v>
      </c>
      <c r="G1298" s="57">
        <v>272</v>
      </c>
      <c r="H1298" s="57">
        <v>8268</v>
      </c>
      <c r="I1298" s="57">
        <v>5531</v>
      </c>
      <c r="J1298" s="57">
        <v>7460</v>
      </c>
      <c r="K1298" s="57">
        <v>665</v>
      </c>
      <c r="L1298" s="57">
        <v>2669</v>
      </c>
      <c r="M1298" s="57">
        <v>4050</v>
      </c>
      <c r="N1298" s="57">
        <v>3464</v>
      </c>
      <c r="O1298" s="57">
        <v>3507</v>
      </c>
      <c r="P1298" s="57" t="s">
        <v>346</v>
      </c>
      <c r="Q1298" s="57" t="s">
        <v>346</v>
      </c>
      <c r="R1298" s="57">
        <v>7460</v>
      </c>
      <c r="Y1298" s="68">
        <f t="shared" si="163"/>
        <v>6191.5</v>
      </c>
      <c r="Z1298" s="72">
        <f t="shared" si="160"/>
        <v>4.758727921277889E-3</v>
      </c>
      <c r="AA1298" s="71">
        <f t="shared" si="164"/>
        <v>3.5669788044813194E-3</v>
      </c>
      <c r="AB1298" s="72">
        <f t="shared" si="165"/>
        <v>4.3035678290667206E-2</v>
      </c>
      <c r="AC1298" s="68">
        <f t="shared" si="166"/>
        <v>143869</v>
      </c>
      <c r="AD1298" s="72">
        <f t="shared" si="167"/>
        <v>0.11057634293892088</v>
      </c>
    </row>
    <row r="1299" spans="1:30" x14ac:dyDescent="0.25">
      <c r="A1299" s="60">
        <v>42935</v>
      </c>
      <c r="B1299">
        <f t="shared" si="161"/>
        <v>2017</v>
      </c>
      <c r="C1299">
        <f t="shared" si="162"/>
        <v>7</v>
      </c>
      <c r="D1299" s="57" t="s">
        <v>346</v>
      </c>
      <c r="E1299" s="57">
        <v>3921</v>
      </c>
      <c r="F1299" s="57">
        <v>2749</v>
      </c>
      <c r="G1299" s="57">
        <v>203</v>
      </c>
      <c r="H1299" s="57">
        <v>7776</v>
      </c>
      <c r="I1299" s="57">
        <v>5247</v>
      </c>
      <c r="J1299" s="57">
        <v>6507</v>
      </c>
      <c r="K1299" s="57">
        <v>685</v>
      </c>
      <c r="L1299" s="57">
        <v>2475</v>
      </c>
      <c r="M1299" s="57">
        <v>3939</v>
      </c>
      <c r="N1299" s="57">
        <v>3107</v>
      </c>
      <c r="O1299" s="57">
        <v>3114</v>
      </c>
      <c r="P1299" s="57" t="s">
        <v>346</v>
      </c>
      <c r="Q1299" s="57" t="s">
        <v>346</v>
      </c>
      <c r="R1299" s="57">
        <v>6507</v>
      </c>
      <c r="Y1299" s="68">
        <f t="shared" si="163"/>
        <v>5661</v>
      </c>
      <c r="Z1299" s="72">
        <f t="shared" si="160"/>
        <v>4.3509906746917763E-3</v>
      </c>
      <c r="AA1299" s="71">
        <f t="shared" si="164"/>
        <v>3.5669788044813194E-3</v>
      </c>
      <c r="AB1299" s="72">
        <f t="shared" si="165"/>
        <v>3.9348296019295334E-2</v>
      </c>
      <c r="AC1299" s="68">
        <f t="shared" si="166"/>
        <v>143869</v>
      </c>
      <c r="AD1299" s="72">
        <f t="shared" si="167"/>
        <v>0.11057634293892088</v>
      </c>
    </row>
    <row r="1300" spans="1:30" x14ac:dyDescent="0.25">
      <c r="A1300" s="60">
        <v>42936</v>
      </c>
      <c r="B1300">
        <f t="shared" si="161"/>
        <v>2017</v>
      </c>
      <c r="C1300">
        <f t="shared" si="162"/>
        <v>7</v>
      </c>
      <c r="D1300" s="57" t="s">
        <v>346</v>
      </c>
      <c r="E1300" s="57">
        <v>3836</v>
      </c>
      <c r="F1300" s="57">
        <v>2622</v>
      </c>
      <c r="G1300" s="57">
        <v>235</v>
      </c>
      <c r="H1300" s="57">
        <v>6781</v>
      </c>
      <c r="I1300" s="57">
        <v>4804</v>
      </c>
      <c r="J1300" s="57">
        <v>5745</v>
      </c>
      <c r="K1300" s="57">
        <v>642</v>
      </c>
      <c r="L1300" s="57">
        <v>2223</v>
      </c>
      <c r="M1300" s="57">
        <v>3410</v>
      </c>
      <c r="N1300" s="57">
        <v>2893</v>
      </c>
      <c r="O1300" s="57">
        <v>2840</v>
      </c>
      <c r="P1300" s="57" t="s">
        <v>346</v>
      </c>
      <c r="Q1300" s="57" t="s">
        <v>346</v>
      </c>
      <c r="R1300" s="57">
        <v>5745</v>
      </c>
      <c r="Y1300" s="68">
        <f t="shared" si="163"/>
        <v>5042.5</v>
      </c>
      <c r="Z1300" s="72">
        <f t="shared" si="160"/>
        <v>3.8756174663722451E-3</v>
      </c>
      <c r="AA1300" s="71">
        <f t="shared" si="164"/>
        <v>3.5669788044813194E-3</v>
      </c>
      <c r="AB1300" s="72">
        <f t="shared" si="165"/>
        <v>3.5049246189241601E-2</v>
      </c>
      <c r="AC1300" s="68">
        <f t="shared" si="166"/>
        <v>143869</v>
      </c>
      <c r="AD1300" s="72">
        <f t="shared" si="167"/>
        <v>0.11057634293892088</v>
      </c>
    </row>
    <row r="1301" spans="1:30" x14ac:dyDescent="0.25">
      <c r="A1301" s="60">
        <v>42937</v>
      </c>
      <c r="B1301">
        <f t="shared" si="161"/>
        <v>2017</v>
      </c>
      <c r="C1301">
        <f t="shared" si="162"/>
        <v>7</v>
      </c>
      <c r="D1301" s="57" t="s">
        <v>346</v>
      </c>
      <c r="E1301" s="57">
        <v>3643</v>
      </c>
      <c r="F1301" s="57">
        <v>3061</v>
      </c>
      <c r="G1301" s="57">
        <v>223</v>
      </c>
      <c r="H1301" s="57">
        <v>6548</v>
      </c>
      <c r="I1301" s="57">
        <v>5005</v>
      </c>
      <c r="J1301" s="57">
        <v>5246</v>
      </c>
      <c r="K1301" s="57">
        <v>597</v>
      </c>
      <c r="L1301" s="57">
        <v>2157</v>
      </c>
      <c r="M1301" s="57">
        <v>3458</v>
      </c>
      <c r="N1301" s="57">
        <v>2735</v>
      </c>
      <c r="O1301" s="57">
        <v>2751</v>
      </c>
      <c r="P1301" s="57" t="s">
        <v>346</v>
      </c>
      <c r="Q1301" s="57" t="s">
        <v>346</v>
      </c>
      <c r="R1301" s="57">
        <v>5246</v>
      </c>
      <c r="Y1301" s="68">
        <f t="shared" si="163"/>
        <v>4887.5</v>
      </c>
      <c r="Z1301" s="72">
        <f t="shared" si="160"/>
        <v>3.7564859428645212E-3</v>
      </c>
      <c r="AA1301" s="71">
        <f t="shared" si="164"/>
        <v>3.5669788044813194E-3</v>
      </c>
      <c r="AB1301" s="72">
        <f t="shared" si="165"/>
        <v>3.3971877193836056E-2</v>
      </c>
      <c r="AC1301" s="68">
        <f t="shared" si="166"/>
        <v>143869</v>
      </c>
      <c r="AD1301" s="72">
        <f t="shared" si="167"/>
        <v>0.11057634293892088</v>
      </c>
    </row>
    <row r="1302" spans="1:30" x14ac:dyDescent="0.25">
      <c r="A1302" s="60">
        <v>42938</v>
      </c>
      <c r="B1302">
        <f t="shared" si="161"/>
        <v>2017</v>
      </c>
      <c r="C1302">
        <f t="shared" si="162"/>
        <v>7</v>
      </c>
      <c r="D1302" s="57" t="s">
        <v>346</v>
      </c>
      <c r="E1302" s="57">
        <v>2937</v>
      </c>
      <c r="F1302" s="57">
        <v>2929</v>
      </c>
      <c r="G1302" s="57">
        <v>225</v>
      </c>
      <c r="H1302" s="57">
        <v>4535</v>
      </c>
      <c r="I1302" s="57">
        <v>3841</v>
      </c>
      <c r="J1302" s="57">
        <v>3520</v>
      </c>
      <c r="K1302" s="57">
        <v>691</v>
      </c>
      <c r="L1302" s="57">
        <v>2133</v>
      </c>
      <c r="M1302" s="57">
        <v>3962</v>
      </c>
      <c r="N1302" s="57">
        <v>1922</v>
      </c>
      <c r="O1302" s="57">
        <v>2301</v>
      </c>
      <c r="P1302" s="57" t="s">
        <v>346</v>
      </c>
      <c r="Q1302" s="57" t="s">
        <v>346</v>
      </c>
      <c r="R1302" s="57">
        <v>3520</v>
      </c>
      <c r="Y1302" s="68">
        <f t="shared" si="163"/>
        <v>3549.25</v>
      </c>
      <c r="Z1302" s="72">
        <f t="shared" si="160"/>
        <v>2.7279197407083177E-3</v>
      </c>
      <c r="AA1302" s="71">
        <f t="shared" si="164"/>
        <v>3.5669788044813194E-3</v>
      </c>
      <c r="AB1302" s="72">
        <f t="shared" si="165"/>
        <v>2.4670012302858851E-2</v>
      </c>
      <c r="AC1302" s="68">
        <f t="shared" si="166"/>
        <v>143869</v>
      </c>
      <c r="AD1302" s="72">
        <f t="shared" si="167"/>
        <v>0.11057634293892088</v>
      </c>
    </row>
    <row r="1303" spans="1:30" x14ac:dyDescent="0.25">
      <c r="A1303" s="60">
        <v>42939</v>
      </c>
      <c r="B1303">
        <f t="shared" si="161"/>
        <v>2017</v>
      </c>
      <c r="C1303">
        <f t="shared" si="162"/>
        <v>7</v>
      </c>
      <c r="D1303" s="57" t="s">
        <v>346</v>
      </c>
      <c r="E1303" s="57">
        <v>2849</v>
      </c>
      <c r="F1303" s="57">
        <v>2462</v>
      </c>
      <c r="G1303" s="57">
        <v>229</v>
      </c>
      <c r="H1303" s="57">
        <v>4096</v>
      </c>
      <c r="I1303" s="57">
        <v>3124</v>
      </c>
      <c r="J1303" s="57">
        <v>3527</v>
      </c>
      <c r="K1303" s="57">
        <v>427</v>
      </c>
      <c r="L1303" s="57">
        <v>1861</v>
      </c>
      <c r="M1303" s="57">
        <v>3367</v>
      </c>
      <c r="N1303" s="57">
        <v>1957</v>
      </c>
      <c r="O1303" s="57">
        <v>2321</v>
      </c>
      <c r="P1303" s="57" t="s">
        <v>346</v>
      </c>
      <c r="Q1303" s="57" t="s">
        <v>346</v>
      </c>
      <c r="R1303" s="57">
        <v>3527</v>
      </c>
      <c r="Y1303" s="68">
        <f t="shared" si="163"/>
        <v>3267</v>
      </c>
      <c r="Z1303" s="72">
        <f t="shared" si="160"/>
        <v>2.5109850793531233E-3</v>
      </c>
      <c r="AA1303" s="71">
        <f t="shared" si="164"/>
        <v>3.5669788044813194E-3</v>
      </c>
      <c r="AB1303" s="72">
        <f t="shared" si="165"/>
        <v>2.2708158116063918E-2</v>
      </c>
      <c r="AC1303" s="68">
        <f t="shared" si="166"/>
        <v>143869</v>
      </c>
      <c r="AD1303" s="72">
        <f t="shared" si="167"/>
        <v>0.11057634293892088</v>
      </c>
    </row>
    <row r="1304" spans="1:30" x14ac:dyDescent="0.25">
      <c r="A1304" s="60">
        <v>42940</v>
      </c>
      <c r="B1304">
        <f t="shared" si="161"/>
        <v>2017</v>
      </c>
      <c r="C1304">
        <f t="shared" si="162"/>
        <v>7</v>
      </c>
      <c r="D1304" s="57" t="s">
        <v>346</v>
      </c>
      <c r="E1304" s="57">
        <v>2588</v>
      </c>
      <c r="F1304" s="57">
        <v>1799</v>
      </c>
      <c r="G1304" s="57">
        <v>139</v>
      </c>
      <c r="H1304" s="57">
        <v>3867</v>
      </c>
      <c r="I1304" s="57">
        <v>2835</v>
      </c>
      <c r="J1304" s="57">
        <v>3445</v>
      </c>
      <c r="K1304" s="57">
        <v>358</v>
      </c>
      <c r="L1304" s="57">
        <v>1314</v>
      </c>
      <c r="M1304" s="57">
        <v>2034</v>
      </c>
      <c r="N1304" s="57">
        <v>3959</v>
      </c>
      <c r="O1304" s="57">
        <v>1576</v>
      </c>
      <c r="P1304" s="57" t="s">
        <v>346</v>
      </c>
      <c r="Q1304" s="57" t="s">
        <v>346</v>
      </c>
      <c r="R1304" s="57">
        <v>3445</v>
      </c>
      <c r="Y1304" s="68">
        <f t="shared" si="163"/>
        <v>2930.75</v>
      </c>
      <c r="Z1304" s="72">
        <f t="shared" si="160"/>
        <v>2.2525465323887869E-3</v>
      </c>
      <c r="AA1304" s="71">
        <f t="shared" si="164"/>
        <v>3.5669788044813194E-3</v>
      </c>
      <c r="AB1304" s="72">
        <f t="shared" si="165"/>
        <v>2.0370962472805121E-2</v>
      </c>
      <c r="AC1304" s="68">
        <f t="shared" si="166"/>
        <v>143869</v>
      </c>
      <c r="AD1304" s="72">
        <f t="shared" si="167"/>
        <v>0.11057634293892088</v>
      </c>
    </row>
    <row r="1305" spans="1:30" x14ac:dyDescent="0.25">
      <c r="A1305" s="60">
        <v>42941</v>
      </c>
      <c r="B1305">
        <f t="shared" si="161"/>
        <v>2017</v>
      </c>
      <c r="C1305">
        <f t="shared" si="162"/>
        <v>7</v>
      </c>
      <c r="D1305" s="57" t="s">
        <v>346</v>
      </c>
      <c r="E1305" s="57">
        <v>4113</v>
      </c>
      <c r="F1305" s="57">
        <v>2721</v>
      </c>
      <c r="G1305" s="57">
        <v>241</v>
      </c>
      <c r="H1305" s="57">
        <v>7496</v>
      </c>
      <c r="I1305" s="57">
        <v>5698</v>
      </c>
      <c r="J1305" s="57">
        <v>6960</v>
      </c>
      <c r="K1305" s="57">
        <v>562</v>
      </c>
      <c r="L1305" s="57">
        <v>2404</v>
      </c>
      <c r="M1305" s="57">
        <v>3617</v>
      </c>
      <c r="N1305" s="57">
        <v>6442</v>
      </c>
      <c r="O1305" s="57">
        <v>3191</v>
      </c>
      <c r="P1305" s="57" t="s">
        <v>346</v>
      </c>
      <c r="Q1305" s="57" t="s">
        <v>346</v>
      </c>
      <c r="R1305" s="57">
        <v>6960</v>
      </c>
      <c r="Y1305" s="68">
        <f t="shared" si="163"/>
        <v>5836.25</v>
      </c>
      <c r="Z1305" s="72">
        <f t="shared" si="160"/>
        <v>4.4856861553029285E-3</v>
      </c>
      <c r="AA1305" s="71">
        <f t="shared" si="164"/>
        <v>3.5669788044813194E-3</v>
      </c>
      <c r="AB1305" s="72">
        <f t="shared" si="165"/>
        <v>4.0566418060874826E-2</v>
      </c>
      <c r="AC1305" s="68">
        <f t="shared" si="166"/>
        <v>143869</v>
      </c>
      <c r="AD1305" s="72">
        <f t="shared" si="167"/>
        <v>0.11057634293892088</v>
      </c>
    </row>
    <row r="1306" spans="1:30" x14ac:dyDescent="0.25">
      <c r="A1306" s="60">
        <v>42942</v>
      </c>
      <c r="B1306">
        <f t="shared" si="161"/>
        <v>2017</v>
      </c>
      <c r="C1306">
        <f t="shared" si="162"/>
        <v>7</v>
      </c>
      <c r="D1306" s="57" t="s">
        <v>346</v>
      </c>
      <c r="E1306" s="57">
        <v>4465</v>
      </c>
      <c r="F1306" s="57">
        <v>3453</v>
      </c>
      <c r="G1306" s="57">
        <v>304</v>
      </c>
      <c r="H1306" s="57">
        <v>8605</v>
      </c>
      <c r="I1306" s="57">
        <v>6556</v>
      </c>
      <c r="J1306" s="57">
        <v>7683</v>
      </c>
      <c r="K1306" s="57">
        <v>701</v>
      </c>
      <c r="L1306" s="57">
        <v>2867</v>
      </c>
      <c r="M1306" s="57">
        <v>4515</v>
      </c>
      <c r="N1306" s="57">
        <v>5679</v>
      </c>
      <c r="O1306" s="57">
        <v>3821</v>
      </c>
      <c r="P1306" s="57" t="s">
        <v>346</v>
      </c>
      <c r="Q1306" s="57" t="s">
        <v>346</v>
      </c>
      <c r="R1306" s="57">
        <v>7683</v>
      </c>
      <c r="Y1306" s="68">
        <f t="shared" si="163"/>
        <v>6666.25</v>
      </c>
      <c r="Z1306" s="72">
        <f t="shared" si="160"/>
        <v>5.1236162489249337E-3</v>
      </c>
      <c r="AA1306" s="71">
        <f t="shared" si="164"/>
        <v>3.5669788044813194E-3</v>
      </c>
      <c r="AB1306" s="72">
        <f t="shared" si="165"/>
        <v>4.63355552620787E-2</v>
      </c>
      <c r="AC1306" s="68">
        <f t="shared" si="166"/>
        <v>143869</v>
      </c>
      <c r="AD1306" s="72">
        <f t="shared" si="167"/>
        <v>0.11057634293892088</v>
      </c>
    </row>
    <row r="1307" spans="1:30" x14ac:dyDescent="0.25">
      <c r="A1307" s="60">
        <v>42943</v>
      </c>
      <c r="B1307">
        <f t="shared" si="161"/>
        <v>2017</v>
      </c>
      <c r="C1307">
        <f t="shared" si="162"/>
        <v>7</v>
      </c>
      <c r="D1307" s="57" t="s">
        <v>346</v>
      </c>
      <c r="E1307" s="57">
        <v>4105</v>
      </c>
      <c r="F1307" s="57">
        <v>2951</v>
      </c>
      <c r="G1307" s="57">
        <v>238</v>
      </c>
      <c r="H1307" s="57">
        <v>7221</v>
      </c>
      <c r="I1307" s="57">
        <v>5997</v>
      </c>
      <c r="J1307" s="57">
        <v>6386</v>
      </c>
      <c r="K1307" s="57">
        <v>665</v>
      </c>
      <c r="L1307" s="57">
        <v>2378</v>
      </c>
      <c r="M1307" s="57">
        <v>3740</v>
      </c>
      <c r="N1307" s="57">
        <v>6177</v>
      </c>
      <c r="O1307" s="57">
        <v>3287</v>
      </c>
      <c r="P1307" s="57" t="s">
        <v>346</v>
      </c>
      <c r="Q1307" s="57" t="s">
        <v>346</v>
      </c>
      <c r="R1307" s="57">
        <v>6386</v>
      </c>
      <c r="Y1307" s="68">
        <f t="shared" si="163"/>
        <v>5722.75</v>
      </c>
      <c r="Z1307" s="72">
        <f t="shared" si="160"/>
        <v>4.3984511364763045E-3</v>
      </c>
      <c r="AA1307" s="71">
        <f t="shared" si="164"/>
        <v>3.5669788044813194E-3</v>
      </c>
      <c r="AB1307" s="72">
        <f t="shared" si="165"/>
        <v>3.9777505925529477E-2</v>
      </c>
      <c r="AC1307" s="68">
        <f t="shared" si="166"/>
        <v>143869</v>
      </c>
      <c r="AD1307" s="72">
        <f t="shared" si="167"/>
        <v>0.11057634293892088</v>
      </c>
    </row>
    <row r="1308" spans="1:30" x14ac:dyDescent="0.25">
      <c r="A1308" s="60">
        <v>42944</v>
      </c>
      <c r="B1308">
        <f t="shared" si="161"/>
        <v>2017</v>
      </c>
      <c r="C1308">
        <f t="shared" si="162"/>
        <v>7</v>
      </c>
      <c r="D1308" s="57" t="s">
        <v>346</v>
      </c>
      <c r="E1308" s="57">
        <v>3956</v>
      </c>
      <c r="F1308" s="57">
        <v>3372</v>
      </c>
      <c r="G1308" s="57">
        <v>297</v>
      </c>
      <c r="H1308" s="57">
        <v>6987</v>
      </c>
      <c r="I1308" s="57">
        <v>5496</v>
      </c>
      <c r="J1308" s="57">
        <v>5838</v>
      </c>
      <c r="K1308" s="57">
        <v>601</v>
      </c>
      <c r="L1308" s="57">
        <v>2298</v>
      </c>
      <c r="M1308" s="57">
        <v>3696</v>
      </c>
      <c r="N1308" s="57">
        <v>3931</v>
      </c>
      <c r="O1308" s="57">
        <v>3123</v>
      </c>
      <c r="P1308" s="57" t="s">
        <v>346</v>
      </c>
      <c r="Q1308" s="57" t="s">
        <v>346</v>
      </c>
      <c r="R1308" s="57">
        <v>5838</v>
      </c>
      <c r="Y1308" s="68">
        <f t="shared" si="163"/>
        <v>5361</v>
      </c>
      <c r="Z1308" s="72">
        <f t="shared" si="160"/>
        <v>4.1204135324187617E-3</v>
      </c>
      <c r="AA1308" s="71">
        <f t="shared" si="164"/>
        <v>3.5669788044813194E-3</v>
      </c>
      <c r="AB1308" s="72">
        <f t="shared" si="165"/>
        <v>3.7263065705607182E-2</v>
      </c>
      <c r="AC1308" s="68">
        <f t="shared" si="166"/>
        <v>143869</v>
      </c>
      <c r="AD1308" s="72">
        <f t="shared" si="167"/>
        <v>0.11057634293892088</v>
      </c>
    </row>
    <row r="1309" spans="1:30" x14ac:dyDescent="0.25">
      <c r="A1309" s="60">
        <v>42945</v>
      </c>
      <c r="B1309">
        <f t="shared" si="161"/>
        <v>2017</v>
      </c>
      <c r="C1309">
        <f t="shared" si="162"/>
        <v>7</v>
      </c>
      <c r="D1309" s="57" t="s">
        <v>346</v>
      </c>
      <c r="E1309" s="57">
        <v>2950</v>
      </c>
      <c r="F1309" s="57">
        <v>2859</v>
      </c>
      <c r="G1309" s="57">
        <v>256</v>
      </c>
      <c r="H1309" s="57">
        <v>5242</v>
      </c>
      <c r="I1309" s="57">
        <v>3711</v>
      </c>
      <c r="J1309" s="57">
        <v>3531</v>
      </c>
      <c r="K1309" s="57">
        <v>413</v>
      </c>
      <c r="L1309" s="57">
        <v>2174</v>
      </c>
      <c r="M1309" s="57">
        <v>4102</v>
      </c>
      <c r="N1309" s="57">
        <v>2310</v>
      </c>
      <c r="O1309" s="57">
        <v>2074</v>
      </c>
      <c r="P1309" s="57" t="s">
        <v>346</v>
      </c>
      <c r="Q1309" s="57" t="s">
        <v>346</v>
      </c>
      <c r="R1309" s="57">
        <v>3531</v>
      </c>
      <c r="Y1309" s="68">
        <f t="shared" si="163"/>
        <v>3639.5</v>
      </c>
      <c r="Z1309" s="72">
        <f t="shared" si="160"/>
        <v>2.7972850310087828E-3</v>
      </c>
      <c r="AA1309" s="71">
        <f t="shared" si="164"/>
        <v>3.5669788044813194E-3</v>
      </c>
      <c r="AB1309" s="72">
        <f t="shared" si="165"/>
        <v>2.5297319088893367E-2</v>
      </c>
      <c r="AC1309" s="68">
        <f t="shared" si="166"/>
        <v>143869</v>
      </c>
      <c r="AD1309" s="72">
        <f t="shared" si="167"/>
        <v>0.11057634293892088</v>
      </c>
    </row>
    <row r="1310" spans="1:30" x14ac:dyDescent="0.25">
      <c r="A1310" s="60">
        <v>42946</v>
      </c>
      <c r="B1310">
        <f t="shared" si="161"/>
        <v>2017</v>
      </c>
      <c r="C1310">
        <f t="shared" si="162"/>
        <v>7</v>
      </c>
      <c r="D1310" s="57" t="s">
        <v>346</v>
      </c>
      <c r="E1310" s="57">
        <v>3394</v>
      </c>
      <c r="F1310" s="57">
        <v>3163</v>
      </c>
      <c r="G1310" s="57">
        <v>294</v>
      </c>
      <c r="H1310" s="57">
        <v>5759</v>
      </c>
      <c r="I1310" s="57">
        <v>4324</v>
      </c>
      <c r="J1310" s="57">
        <v>4988</v>
      </c>
      <c r="K1310" s="57">
        <v>547</v>
      </c>
      <c r="L1310" s="57">
        <v>2540</v>
      </c>
      <c r="M1310" s="57">
        <v>4747</v>
      </c>
      <c r="N1310" s="57">
        <v>2502</v>
      </c>
      <c r="O1310" s="57">
        <v>3331</v>
      </c>
      <c r="P1310" s="57" t="s">
        <v>346</v>
      </c>
      <c r="Q1310" s="57" t="s">
        <v>346</v>
      </c>
      <c r="R1310" s="57">
        <v>4988</v>
      </c>
      <c r="Y1310" s="68">
        <f t="shared" si="163"/>
        <v>4600.5</v>
      </c>
      <c r="Z1310" s="72">
        <f t="shared" si="160"/>
        <v>3.5359004767566713E-3</v>
      </c>
      <c r="AA1310" s="71">
        <f t="shared" si="164"/>
        <v>3.5669788044813194E-3</v>
      </c>
      <c r="AB1310" s="72">
        <f t="shared" si="165"/>
        <v>3.1977006860407733E-2</v>
      </c>
      <c r="AC1310" s="68">
        <f t="shared" si="166"/>
        <v>143869</v>
      </c>
      <c r="AD1310" s="72">
        <f t="shared" si="167"/>
        <v>0.11057634293892088</v>
      </c>
    </row>
    <row r="1311" spans="1:30" x14ac:dyDescent="0.25">
      <c r="A1311" s="60">
        <v>42947</v>
      </c>
      <c r="B1311">
        <f t="shared" si="161"/>
        <v>2017</v>
      </c>
      <c r="C1311">
        <f t="shared" si="162"/>
        <v>7</v>
      </c>
      <c r="D1311" s="57" t="s">
        <v>346</v>
      </c>
      <c r="E1311" s="57">
        <v>3868</v>
      </c>
      <c r="F1311" s="57">
        <v>2907</v>
      </c>
      <c r="G1311" s="57">
        <v>305</v>
      </c>
      <c r="H1311" s="57">
        <v>7546</v>
      </c>
      <c r="I1311" s="57">
        <v>5774</v>
      </c>
      <c r="J1311" s="57">
        <v>7099</v>
      </c>
      <c r="K1311" s="57">
        <v>648</v>
      </c>
      <c r="L1311" s="57">
        <v>2410</v>
      </c>
      <c r="M1311" s="57">
        <v>3867</v>
      </c>
      <c r="N1311" s="57">
        <v>4721</v>
      </c>
      <c r="O1311" s="57">
        <v>3560</v>
      </c>
      <c r="P1311" s="57" t="s">
        <v>346</v>
      </c>
      <c r="Q1311" s="57" t="s">
        <v>346</v>
      </c>
      <c r="R1311" s="57">
        <v>7099</v>
      </c>
      <c r="Y1311" s="68">
        <f t="shared" si="163"/>
        <v>5994.75</v>
      </c>
      <c r="Z1311" s="72">
        <f t="shared" si="160"/>
        <v>4.6075077454705042E-3</v>
      </c>
      <c r="AA1311" s="71">
        <f t="shared" si="164"/>
        <v>3.5669788044813194E-3</v>
      </c>
      <c r="AB1311" s="72">
        <f t="shared" si="165"/>
        <v>4.1668114743273393E-2</v>
      </c>
      <c r="AC1311" s="68">
        <f t="shared" si="166"/>
        <v>143869</v>
      </c>
      <c r="AD1311" s="72">
        <f t="shared" si="167"/>
        <v>0.11057634293892088</v>
      </c>
    </row>
    <row r="1312" spans="1:30" x14ac:dyDescent="0.25">
      <c r="A1312" s="60">
        <v>42948</v>
      </c>
      <c r="B1312">
        <f t="shared" si="161"/>
        <v>2017</v>
      </c>
      <c r="C1312">
        <f t="shared" si="162"/>
        <v>8</v>
      </c>
      <c r="D1312" s="57" t="s">
        <v>346</v>
      </c>
      <c r="E1312" s="57">
        <v>3775</v>
      </c>
      <c r="F1312" s="57">
        <v>3139</v>
      </c>
      <c r="G1312" s="57">
        <v>212</v>
      </c>
      <c r="H1312" s="57">
        <v>7686</v>
      </c>
      <c r="I1312" s="57">
        <v>6050</v>
      </c>
      <c r="J1312" s="57">
        <v>7078</v>
      </c>
      <c r="K1312" s="57">
        <v>699</v>
      </c>
      <c r="L1312" s="57">
        <v>2568</v>
      </c>
      <c r="M1312" s="57">
        <v>3912</v>
      </c>
      <c r="N1312" s="57">
        <v>3683</v>
      </c>
      <c r="O1312" s="57">
        <v>3492</v>
      </c>
      <c r="P1312" s="57" t="s">
        <v>346</v>
      </c>
      <c r="Q1312" s="57" t="s">
        <v>346</v>
      </c>
      <c r="R1312" s="57">
        <v>7078</v>
      </c>
      <c r="Y1312" s="68">
        <f t="shared" si="163"/>
        <v>6076.5</v>
      </c>
      <c r="Z1312" s="72">
        <f t="shared" si="160"/>
        <v>4.6703400167399005E-3</v>
      </c>
      <c r="AA1312" s="71">
        <f t="shared" si="164"/>
        <v>3.863977039673624E-3</v>
      </c>
      <c r="AB1312" s="72">
        <f t="shared" si="165"/>
        <v>3.8989913248806532E-2</v>
      </c>
      <c r="AC1312" s="68">
        <f t="shared" si="166"/>
        <v>155848</v>
      </c>
      <c r="AD1312" s="72">
        <f t="shared" si="167"/>
        <v>0.11978328822988234</v>
      </c>
    </row>
    <row r="1313" spans="1:30" x14ac:dyDescent="0.25">
      <c r="A1313" s="60">
        <v>42949</v>
      </c>
      <c r="B1313">
        <f t="shared" si="161"/>
        <v>2017</v>
      </c>
      <c r="C1313">
        <f t="shared" si="162"/>
        <v>8</v>
      </c>
      <c r="D1313" s="57" t="s">
        <v>346</v>
      </c>
      <c r="E1313" s="57">
        <v>3627</v>
      </c>
      <c r="F1313" s="57">
        <v>2580</v>
      </c>
      <c r="G1313" s="57">
        <v>234</v>
      </c>
      <c r="H1313" s="57">
        <v>6407</v>
      </c>
      <c r="I1313" s="57">
        <v>5288</v>
      </c>
      <c r="J1313" s="57">
        <v>5732</v>
      </c>
      <c r="K1313" s="57">
        <v>584</v>
      </c>
      <c r="L1313" s="57">
        <v>2119</v>
      </c>
      <c r="M1313" s="57">
        <v>3034</v>
      </c>
      <c r="N1313" s="57">
        <v>2931</v>
      </c>
      <c r="O1313" s="57">
        <v>2637</v>
      </c>
      <c r="P1313" s="57" t="s">
        <v>346</v>
      </c>
      <c r="Q1313" s="57" t="s">
        <v>346</v>
      </c>
      <c r="R1313" s="57">
        <v>5732</v>
      </c>
      <c r="Y1313" s="68">
        <f t="shared" si="163"/>
        <v>5016</v>
      </c>
      <c r="Z1313" s="72">
        <f t="shared" si="160"/>
        <v>3.8552498188047955E-3</v>
      </c>
      <c r="AA1313" s="71">
        <f t="shared" si="164"/>
        <v>3.863977039673624E-3</v>
      </c>
      <c r="AB1313" s="72">
        <f t="shared" si="165"/>
        <v>3.2185206098249576E-2</v>
      </c>
      <c r="AC1313" s="68">
        <f t="shared" si="166"/>
        <v>155848</v>
      </c>
      <c r="AD1313" s="72">
        <f t="shared" si="167"/>
        <v>0.11978328822988234</v>
      </c>
    </row>
    <row r="1314" spans="1:30" x14ac:dyDescent="0.25">
      <c r="A1314" s="60">
        <v>42950</v>
      </c>
      <c r="B1314">
        <f t="shared" si="161"/>
        <v>2017</v>
      </c>
      <c r="C1314">
        <f t="shared" si="162"/>
        <v>8</v>
      </c>
      <c r="D1314" s="57" t="s">
        <v>346</v>
      </c>
      <c r="E1314" s="57">
        <v>4157</v>
      </c>
      <c r="F1314" s="57">
        <v>2949</v>
      </c>
      <c r="G1314" s="57">
        <v>280</v>
      </c>
      <c r="H1314" s="57">
        <v>7297</v>
      </c>
      <c r="I1314" s="57">
        <v>5835</v>
      </c>
      <c r="J1314" s="57">
        <v>6448</v>
      </c>
      <c r="K1314" s="57">
        <v>613</v>
      </c>
      <c r="L1314" s="57">
        <v>2487</v>
      </c>
      <c r="M1314" s="57">
        <v>3850</v>
      </c>
      <c r="N1314" s="57">
        <v>4061</v>
      </c>
      <c r="O1314" s="57">
        <v>3346</v>
      </c>
      <c r="P1314" s="57" t="s">
        <v>346</v>
      </c>
      <c r="Q1314" s="57" t="s">
        <v>346</v>
      </c>
      <c r="R1314" s="57">
        <v>6448</v>
      </c>
      <c r="Y1314" s="68">
        <f t="shared" si="163"/>
        <v>5731.5</v>
      </c>
      <c r="Z1314" s="72">
        <f t="shared" si="160"/>
        <v>4.4051763031259343E-3</v>
      </c>
      <c r="AA1314" s="71">
        <f t="shared" si="164"/>
        <v>3.863977039673624E-3</v>
      </c>
      <c r="AB1314" s="72">
        <f t="shared" si="165"/>
        <v>3.677621785329295E-2</v>
      </c>
      <c r="AC1314" s="68">
        <f t="shared" si="166"/>
        <v>155848</v>
      </c>
      <c r="AD1314" s="72">
        <f t="shared" si="167"/>
        <v>0.11978328822988234</v>
      </c>
    </row>
    <row r="1315" spans="1:30" x14ac:dyDescent="0.25">
      <c r="A1315" s="60">
        <v>42951</v>
      </c>
      <c r="B1315">
        <f t="shared" si="161"/>
        <v>2017</v>
      </c>
      <c r="C1315">
        <f t="shared" si="162"/>
        <v>8</v>
      </c>
      <c r="D1315" s="57" t="s">
        <v>346</v>
      </c>
      <c r="E1315" s="57">
        <v>3439</v>
      </c>
      <c r="F1315" s="57">
        <v>2317</v>
      </c>
      <c r="G1315" s="57">
        <v>226</v>
      </c>
      <c r="H1315" s="57">
        <v>5158</v>
      </c>
      <c r="I1315" s="57">
        <v>4427</v>
      </c>
      <c r="J1315" s="57">
        <v>4221</v>
      </c>
      <c r="K1315" s="57">
        <v>510</v>
      </c>
      <c r="L1315" s="57">
        <v>1893</v>
      </c>
      <c r="M1315" s="57">
        <v>3280</v>
      </c>
      <c r="N1315" s="57">
        <v>2762</v>
      </c>
      <c r="O1315" s="57">
        <v>2400</v>
      </c>
      <c r="P1315" s="57" t="s">
        <v>346</v>
      </c>
      <c r="Q1315" s="57" t="s">
        <v>346</v>
      </c>
      <c r="R1315" s="57">
        <v>4221</v>
      </c>
      <c r="Y1315" s="68">
        <f t="shared" si="163"/>
        <v>4051.5</v>
      </c>
      <c r="Z1315" s="72">
        <f t="shared" si="160"/>
        <v>3.1139443063970553E-3</v>
      </c>
      <c r="AA1315" s="71">
        <f t="shared" si="164"/>
        <v>3.863977039673624E-3</v>
      </c>
      <c r="AB1315" s="72">
        <f t="shared" si="165"/>
        <v>2.5996483753400749E-2</v>
      </c>
      <c r="AC1315" s="68">
        <f t="shared" si="166"/>
        <v>155848</v>
      </c>
      <c r="AD1315" s="72">
        <f t="shared" si="167"/>
        <v>0.11978328822988234</v>
      </c>
    </row>
    <row r="1316" spans="1:30" x14ac:dyDescent="0.25">
      <c r="A1316" s="60">
        <v>42952</v>
      </c>
      <c r="B1316">
        <f t="shared" si="161"/>
        <v>2017</v>
      </c>
      <c r="C1316">
        <f t="shared" si="162"/>
        <v>8</v>
      </c>
      <c r="D1316" s="57" t="s">
        <v>346</v>
      </c>
      <c r="E1316" s="57">
        <v>2966</v>
      </c>
      <c r="F1316" s="57">
        <v>3175</v>
      </c>
      <c r="G1316" s="57">
        <v>295</v>
      </c>
      <c r="H1316" s="57">
        <v>5169</v>
      </c>
      <c r="I1316" s="57">
        <v>3907</v>
      </c>
      <c r="J1316" s="57">
        <v>4225</v>
      </c>
      <c r="K1316" s="57">
        <v>451</v>
      </c>
      <c r="L1316" s="57">
        <v>2076</v>
      </c>
      <c r="M1316" s="57">
        <v>4140</v>
      </c>
      <c r="N1316" s="57">
        <v>2342</v>
      </c>
      <c r="O1316" s="57">
        <v>3409</v>
      </c>
      <c r="P1316" s="57" t="s">
        <v>346</v>
      </c>
      <c r="Q1316" s="57" t="s">
        <v>346</v>
      </c>
      <c r="R1316" s="57">
        <v>4225</v>
      </c>
      <c r="Y1316" s="68">
        <f t="shared" si="163"/>
        <v>4177.5</v>
      </c>
      <c r="Z1316" s="72">
        <f t="shared" si="160"/>
        <v>3.2107867061517215E-3</v>
      </c>
      <c r="AA1316" s="71">
        <f t="shared" si="164"/>
        <v>3.863977039673624E-3</v>
      </c>
      <c r="AB1316" s="72">
        <f t="shared" si="165"/>
        <v>2.6804963810892663E-2</v>
      </c>
      <c r="AC1316" s="68">
        <f t="shared" si="166"/>
        <v>155848</v>
      </c>
      <c r="AD1316" s="72">
        <f t="shared" si="167"/>
        <v>0.11978328822988234</v>
      </c>
    </row>
    <row r="1317" spans="1:30" x14ac:dyDescent="0.25">
      <c r="A1317" s="60">
        <v>42953</v>
      </c>
      <c r="B1317">
        <f t="shared" si="161"/>
        <v>2017</v>
      </c>
      <c r="C1317">
        <f t="shared" si="162"/>
        <v>8</v>
      </c>
      <c r="D1317" s="57" t="s">
        <v>346</v>
      </c>
      <c r="E1317" s="57">
        <v>3215</v>
      </c>
      <c r="F1317" s="57">
        <v>3038</v>
      </c>
      <c r="G1317" s="57">
        <v>305</v>
      </c>
      <c r="H1317" s="57">
        <v>5634</v>
      </c>
      <c r="I1317" s="57">
        <v>4207</v>
      </c>
      <c r="J1317" s="57">
        <v>4783</v>
      </c>
      <c r="K1317" s="57">
        <v>587</v>
      </c>
      <c r="L1317" s="57">
        <v>2262</v>
      </c>
      <c r="M1317" s="57">
        <v>4367</v>
      </c>
      <c r="N1317" s="57">
        <v>2443</v>
      </c>
      <c r="O1317" s="57">
        <v>3130</v>
      </c>
      <c r="P1317" s="57" t="s">
        <v>346</v>
      </c>
      <c r="Q1317" s="57" t="s">
        <v>346</v>
      </c>
      <c r="R1317" s="57">
        <v>4783</v>
      </c>
      <c r="Y1317" s="68">
        <f t="shared" si="163"/>
        <v>4438.5</v>
      </c>
      <c r="Z1317" s="72">
        <f t="shared" si="160"/>
        <v>3.4113888199292434E-3</v>
      </c>
      <c r="AA1317" s="71">
        <f t="shared" si="164"/>
        <v>3.863977039673624E-3</v>
      </c>
      <c r="AB1317" s="72">
        <f t="shared" si="165"/>
        <v>2.8479672501411632E-2</v>
      </c>
      <c r="AC1317" s="68">
        <f t="shared" si="166"/>
        <v>155848</v>
      </c>
      <c r="AD1317" s="72">
        <f t="shared" si="167"/>
        <v>0.11978328822988234</v>
      </c>
    </row>
    <row r="1318" spans="1:30" x14ac:dyDescent="0.25">
      <c r="A1318" s="60">
        <v>42954</v>
      </c>
      <c r="B1318">
        <f t="shared" si="161"/>
        <v>2017</v>
      </c>
      <c r="C1318">
        <f t="shared" si="162"/>
        <v>8</v>
      </c>
      <c r="D1318" s="57" t="s">
        <v>346</v>
      </c>
      <c r="E1318" s="57">
        <v>1804</v>
      </c>
      <c r="F1318" s="57">
        <v>1175</v>
      </c>
      <c r="G1318" s="57">
        <v>104</v>
      </c>
      <c r="H1318" s="57">
        <v>2669</v>
      </c>
      <c r="I1318" s="57">
        <v>2441</v>
      </c>
      <c r="J1318" s="57">
        <v>1705</v>
      </c>
      <c r="K1318" s="57">
        <v>282</v>
      </c>
      <c r="L1318" s="57">
        <v>868</v>
      </c>
      <c r="M1318" s="57">
        <v>1290</v>
      </c>
      <c r="N1318" s="57">
        <v>4568</v>
      </c>
      <c r="O1318" s="57">
        <v>804</v>
      </c>
      <c r="P1318" s="57" t="s">
        <v>346</v>
      </c>
      <c r="Q1318" s="57" t="s">
        <v>346</v>
      </c>
      <c r="R1318" s="57">
        <v>1705</v>
      </c>
      <c r="Y1318" s="68">
        <f t="shared" si="163"/>
        <v>1904.75</v>
      </c>
      <c r="Z1318" s="72">
        <f t="shared" si="160"/>
        <v>1.4639727058150787E-3</v>
      </c>
      <c r="AA1318" s="71">
        <f t="shared" si="164"/>
        <v>3.863977039673624E-3</v>
      </c>
      <c r="AB1318" s="72">
        <f t="shared" si="165"/>
        <v>1.2221844361172424E-2</v>
      </c>
      <c r="AC1318" s="68">
        <f t="shared" si="166"/>
        <v>155848</v>
      </c>
      <c r="AD1318" s="72">
        <f t="shared" si="167"/>
        <v>0.11978328822988234</v>
      </c>
    </row>
    <row r="1319" spans="1:30" x14ac:dyDescent="0.25">
      <c r="A1319" s="60">
        <v>42955</v>
      </c>
      <c r="B1319">
        <f t="shared" si="161"/>
        <v>2017</v>
      </c>
      <c r="C1319">
        <f t="shared" si="162"/>
        <v>8</v>
      </c>
      <c r="D1319" s="57" t="s">
        <v>346</v>
      </c>
      <c r="E1319" s="57">
        <v>3959</v>
      </c>
      <c r="F1319" s="57">
        <v>2640</v>
      </c>
      <c r="G1319" s="57">
        <v>266</v>
      </c>
      <c r="H1319" s="57">
        <v>7571</v>
      </c>
      <c r="I1319" s="57">
        <v>5932</v>
      </c>
      <c r="J1319" s="57">
        <v>6910</v>
      </c>
      <c r="K1319" s="57">
        <v>569</v>
      </c>
      <c r="L1319" s="57">
        <v>2428</v>
      </c>
      <c r="M1319" s="57">
        <v>3865</v>
      </c>
      <c r="N1319" s="57">
        <v>7480</v>
      </c>
      <c r="O1319" s="57">
        <v>3598</v>
      </c>
      <c r="P1319" s="57" t="s">
        <v>346</v>
      </c>
      <c r="Q1319" s="57" t="s">
        <v>346</v>
      </c>
      <c r="R1319" s="57">
        <v>6910</v>
      </c>
      <c r="Y1319" s="68">
        <f t="shared" si="163"/>
        <v>6002.75</v>
      </c>
      <c r="Z1319" s="72">
        <f t="shared" si="160"/>
        <v>4.6136564692644509E-3</v>
      </c>
      <c r="AA1319" s="71">
        <f t="shared" si="164"/>
        <v>3.863977039673624E-3</v>
      </c>
      <c r="AB1319" s="72">
        <f t="shared" si="165"/>
        <v>3.851669575483805E-2</v>
      </c>
      <c r="AC1319" s="68">
        <f t="shared" si="166"/>
        <v>155848</v>
      </c>
      <c r="AD1319" s="72">
        <f t="shared" si="167"/>
        <v>0.11978328822988234</v>
      </c>
    </row>
    <row r="1320" spans="1:30" x14ac:dyDescent="0.25">
      <c r="A1320" s="60">
        <v>42956</v>
      </c>
      <c r="B1320">
        <f t="shared" si="161"/>
        <v>2017</v>
      </c>
      <c r="C1320">
        <f t="shared" si="162"/>
        <v>8</v>
      </c>
      <c r="D1320" s="57" t="s">
        <v>346</v>
      </c>
      <c r="E1320" s="57">
        <v>4201</v>
      </c>
      <c r="F1320" s="57">
        <v>2842</v>
      </c>
      <c r="G1320" s="57">
        <v>315</v>
      </c>
      <c r="H1320" s="57">
        <v>8589</v>
      </c>
      <c r="I1320" s="57">
        <v>6582</v>
      </c>
      <c r="J1320" s="57">
        <v>7476</v>
      </c>
      <c r="K1320" s="57">
        <v>704</v>
      </c>
      <c r="L1320" s="57">
        <v>2701</v>
      </c>
      <c r="M1320" s="57">
        <v>4110</v>
      </c>
      <c r="N1320" s="57">
        <v>6866</v>
      </c>
      <c r="O1320" s="57">
        <v>3893</v>
      </c>
      <c r="P1320" s="57" t="s">
        <v>346</v>
      </c>
      <c r="Q1320" s="57" t="s">
        <v>346</v>
      </c>
      <c r="R1320" s="57">
        <v>7476</v>
      </c>
      <c r="Y1320" s="68">
        <f t="shared" si="163"/>
        <v>6635</v>
      </c>
      <c r="Z1320" s="72">
        <f t="shared" si="160"/>
        <v>5.0995977966048281E-3</v>
      </c>
      <c r="AA1320" s="71">
        <f t="shared" si="164"/>
        <v>3.863977039673624E-3</v>
      </c>
      <c r="AB1320" s="72">
        <f t="shared" si="165"/>
        <v>4.2573533186181407E-2</v>
      </c>
      <c r="AC1320" s="68">
        <f t="shared" si="166"/>
        <v>155848</v>
      </c>
      <c r="AD1320" s="72">
        <f t="shared" si="167"/>
        <v>0.11978328822988234</v>
      </c>
    </row>
    <row r="1321" spans="1:30" x14ac:dyDescent="0.25">
      <c r="A1321" s="60">
        <v>42957</v>
      </c>
      <c r="B1321">
        <f t="shared" si="161"/>
        <v>2017</v>
      </c>
      <c r="C1321">
        <f t="shared" si="162"/>
        <v>8</v>
      </c>
      <c r="D1321" s="57" t="s">
        <v>346</v>
      </c>
      <c r="E1321" s="57">
        <v>4296</v>
      </c>
      <c r="F1321" s="57">
        <v>3001</v>
      </c>
      <c r="G1321" s="57">
        <v>256</v>
      </c>
      <c r="H1321" s="57">
        <v>7850</v>
      </c>
      <c r="I1321" s="57">
        <v>6290</v>
      </c>
      <c r="J1321" s="57">
        <v>7122</v>
      </c>
      <c r="K1321" s="57">
        <v>661</v>
      </c>
      <c r="L1321" s="57">
        <v>2533</v>
      </c>
      <c r="M1321" s="57">
        <v>4167</v>
      </c>
      <c r="N1321" s="57">
        <v>4537</v>
      </c>
      <c r="O1321" s="57">
        <v>3423</v>
      </c>
      <c r="P1321" s="57" t="s">
        <v>346</v>
      </c>
      <c r="Q1321" s="57" t="s">
        <v>346</v>
      </c>
      <c r="R1321" s="57">
        <v>7122</v>
      </c>
      <c r="Y1321" s="68">
        <f t="shared" si="163"/>
        <v>6171.25</v>
      </c>
      <c r="Z1321" s="72">
        <f t="shared" si="160"/>
        <v>4.7431639641744607E-3</v>
      </c>
      <c r="AA1321" s="71">
        <f t="shared" si="164"/>
        <v>3.863977039673624E-3</v>
      </c>
      <c r="AB1321" s="72">
        <f t="shared" si="165"/>
        <v>3.9597877419023667E-2</v>
      </c>
      <c r="AC1321" s="68">
        <f t="shared" si="166"/>
        <v>155848</v>
      </c>
      <c r="AD1321" s="72">
        <f t="shared" si="167"/>
        <v>0.11978328822988234</v>
      </c>
    </row>
    <row r="1322" spans="1:30" x14ac:dyDescent="0.25">
      <c r="A1322" s="60">
        <v>42958</v>
      </c>
      <c r="B1322">
        <f t="shared" si="161"/>
        <v>2017</v>
      </c>
      <c r="C1322">
        <f t="shared" si="162"/>
        <v>8</v>
      </c>
      <c r="D1322" s="57" t="s">
        <v>346</v>
      </c>
      <c r="E1322" s="57">
        <v>3953</v>
      </c>
      <c r="F1322" s="57">
        <v>2991</v>
      </c>
      <c r="G1322" s="57">
        <v>249</v>
      </c>
      <c r="H1322" s="57">
        <v>7068</v>
      </c>
      <c r="I1322" s="57">
        <v>5669</v>
      </c>
      <c r="J1322" s="57">
        <v>6046</v>
      </c>
      <c r="K1322" s="57">
        <v>599</v>
      </c>
      <c r="L1322" s="57">
        <v>2329</v>
      </c>
      <c r="M1322" s="57">
        <v>3948</v>
      </c>
      <c r="N1322" s="57">
        <v>3779</v>
      </c>
      <c r="O1322" s="57">
        <v>3148</v>
      </c>
      <c r="P1322" s="57" t="s">
        <v>346</v>
      </c>
      <c r="Q1322" s="57" t="s">
        <v>346</v>
      </c>
      <c r="R1322" s="57">
        <v>6046</v>
      </c>
      <c r="Y1322" s="68">
        <f t="shared" si="163"/>
        <v>5482.75</v>
      </c>
      <c r="Z1322" s="72">
        <f t="shared" si="160"/>
        <v>4.2139894226578935E-3</v>
      </c>
      <c r="AA1322" s="71">
        <f t="shared" si="164"/>
        <v>3.863977039673624E-3</v>
      </c>
      <c r="AB1322" s="72">
        <f t="shared" si="165"/>
        <v>3.5180111390585696E-2</v>
      </c>
      <c r="AC1322" s="68">
        <f t="shared" si="166"/>
        <v>155848</v>
      </c>
      <c r="AD1322" s="72">
        <f t="shared" si="167"/>
        <v>0.11978328822988234</v>
      </c>
    </row>
    <row r="1323" spans="1:30" x14ac:dyDescent="0.25">
      <c r="A1323" s="60">
        <v>42959</v>
      </c>
      <c r="B1323">
        <f t="shared" si="161"/>
        <v>2017</v>
      </c>
      <c r="C1323">
        <f t="shared" si="162"/>
        <v>8</v>
      </c>
      <c r="D1323" s="57" t="s">
        <v>346</v>
      </c>
      <c r="E1323" s="57">
        <v>2930</v>
      </c>
      <c r="F1323" s="57">
        <v>3118</v>
      </c>
      <c r="G1323" s="57">
        <v>532</v>
      </c>
      <c r="H1323" s="57">
        <v>5443</v>
      </c>
      <c r="I1323" s="57">
        <v>4548</v>
      </c>
      <c r="J1323" s="57">
        <v>4061</v>
      </c>
      <c r="K1323" s="57">
        <v>513</v>
      </c>
      <c r="L1323" s="57">
        <v>2234</v>
      </c>
      <c r="M1323" s="57">
        <v>3902</v>
      </c>
      <c r="N1323" s="57">
        <v>2493</v>
      </c>
      <c r="O1323" s="57">
        <v>4146</v>
      </c>
      <c r="P1323" s="57" t="s">
        <v>346</v>
      </c>
      <c r="Q1323" s="57" t="s">
        <v>346</v>
      </c>
      <c r="R1323" s="57">
        <v>4061</v>
      </c>
      <c r="Y1323" s="68">
        <f t="shared" si="163"/>
        <v>4549.5</v>
      </c>
      <c r="Z1323" s="72">
        <f t="shared" si="160"/>
        <v>3.4967023625702589E-3</v>
      </c>
      <c r="AA1323" s="71">
        <f t="shared" si="164"/>
        <v>3.863977039673624E-3</v>
      </c>
      <c r="AB1323" s="72">
        <f t="shared" si="165"/>
        <v>2.9191904933011652E-2</v>
      </c>
      <c r="AC1323" s="68">
        <f t="shared" si="166"/>
        <v>155848</v>
      </c>
      <c r="AD1323" s="72">
        <f t="shared" si="167"/>
        <v>0.11978328822988234</v>
      </c>
    </row>
    <row r="1324" spans="1:30" x14ac:dyDescent="0.25">
      <c r="A1324" s="60">
        <v>42960</v>
      </c>
      <c r="B1324">
        <f t="shared" si="161"/>
        <v>2017</v>
      </c>
      <c r="C1324">
        <f t="shared" si="162"/>
        <v>8</v>
      </c>
      <c r="D1324" s="57" t="s">
        <v>346</v>
      </c>
      <c r="E1324" s="57">
        <v>3316</v>
      </c>
      <c r="F1324" s="57">
        <v>3027</v>
      </c>
      <c r="G1324" s="57">
        <v>266</v>
      </c>
      <c r="H1324" s="57">
        <v>5419</v>
      </c>
      <c r="I1324" s="57">
        <v>4430</v>
      </c>
      <c r="J1324" s="57">
        <v>4820</v>
      </c>
      <c r="K1324" s="57">
        <v>561</v>
      </c>
      <c r="L1324" s="57">
        <v>2360</v>
      </c>
      <c r="M1324" s="57">
        <v>4506</v>
      </c>
      <c r="N1324" s="57">
        <v>2351</v>
      </c>
      <c r="O1324" s="57">
        <v>3274</v>
      </c>
      <c r="P1324" s="57" t="s">
        <v>346</v>
      </c>
      <c r="Q1324" s="57" t="s">
        <v>346</v>
      </c>
      <c r="R1324" s="57">
        <v>4820</v>
      </c>
      <c r="Y1324" s="68">
        <f t="shared" si="163"/>
        <v>4485.75</v>
      </c>
      <c r="Z1324" s="72">
        <f t="shared" si="160"/>
        <v>3.4477047198372434E-3</v>
      </c>
      <c r="AA1324" s="71">
        <f t="shared" si="164"/>
        <v>3.863977039673624E-3</v>
      </c>
      <c r="AB1324" s="72">
        <f t="shared" si="165"/>
        <v>2.8782852522971102E-2</v>
      </c>
      <c r="AC1324" s="68">
        <f t="shared" si="166"/>
        <v>155848</v>
      </c>
      <c r="AD1324" s="72">
        <f t="shared" si="167"/>
        <v>0.11978328822988234</v>
      </c>
    </row>
    <row r="1325" spans="1:30" x14ac:dyDescent="0.25">
      <c r="A1325" s="60">
        <v>42961</v>
      </c>
      <c r="B1325">
        <f t="shared" si="161"/>
        <v>2017</v>
      </c>
      <c r="C1325">
        <f t="shared" si="162"/>
        <v>8</v>
      </c>
      <c r="D1325" s="57" t="s">
        <v>346</v>
      </c>
      <c r="E1325" s="57">
        <v>3972</v>
      </c>
      <c r="F1325" s="57">
        <v>2523</v>
      </c>
      <c r="G1325" s="57">
        <v>282</v>
      </c>
      <c r="H1325" s="57">
        <v>7301</v>
      </c>
      <c r="I1325" s="57">
        <v>5850</v>
      </c>
      <c r="J1325" s="57">
        <v>6435</v>
      </c>
      <c r="K1325" s="57">
        <v>605</v>
      </c>
      <c r="L1325" s="57">
        <v>2334</v>
      </c>
      <c r="M1325" s="57">
        <v>3684</v>
      </c>
      <c r="N1325" s="57">
        <v>3399</v>
      </c>
      <c r="O1325" s="57">
        <v>3291</v>
      </c>
      <c r="P1325" s="57" t="s">
        <v>346</v>
      </c>
      <c r="Q1325" s="57" t="s">
        <v>346</v>
      </c>
      <c r="R1325" s="57">
        <v>6435</v>
      </c>
      <c r="Y1325" s="68">
        <f t="shared" si="163"/>
        <v>5719.25</v>
      </c>
      <c r="Z1325" s="72">
        <f t="shared" si="160"/>
        <v>4.3957610698164527E-3</v>
      </c>
      <c r="AA1325" s="71">
        <f t="shared" si="164"/>
        <v>3.863977039673624E-3</v>
      </c>
      <c r="AB1325" s="72">
        <f t="shared" si="165"/>
        <v>3.6697615625481239E-2</v>
      </c>
      <c r="AC1325" s="68">
        <f t="shared" si="166"/>
        <v>155848</v>
      </c>
      <c r="AD1325" s="72">
        <f t="shared" si="167"/>
        <v>0.11978328822988234</v>
      </c>
    </row>
    <row r="1326" spans="1:30" x14ac:dyDescent="0.25">
      <c r="A1326" s="60">
        <v>42962</v>
      </c>
      <c r="B1326">
        <f t="shared" si="161"/>
        <v>2017</v>
      </c>
      <c r="C1326">
        <f t="shared" si="162"/>
        <v>8</v>
      </c>
      <c r="D1326" s="57" t="s">
        <v>346</v>
      </c>
      <c r="E1326" s="57">
        <v>3339</v>
      </c>
      <c r="F1326" s="57">
        <v>2071</v>
      </c>
      <c r="G1326" s="57">
        <v>200</v>
      </c>
      <c r="H1326" s="57">
        <v>5976</v>
      </c>
      <c r="I1326" s="57">
        <v>4711</v>
      </c>
      <c r="J1326" s="57">
        <v>4787</v>
      </c>
      <c r="K1326" s="57">
        <v>477</v>
      </c>
      <c r="L1326" s="57">
        <v>1948</v>
      </c>
      <c r="M1326" s="57">
        <v>2795</v>
      </c>
      <c r="N1326" s="57">
        <v>2781</v>
      </c>
      <c r="O1326" s="57">
        <v>2149</v>
      </c>
      <c r="P1326" s="57" t="s">
        <v>346</v>
      </c>
      <c r="Q1326" s="57" t="s">
        <v>346</v>
      </c>
      <c r="R1326" s="57">
        <v>4787</v>
      </c>
      <c r="Y1326" s="68">
        <f t="shared" si="163"/>
        <v>4405.75</v>
      </c>
      <c r="Z1326" s="72">
        <f t="shared" si="160"/>
        <v>3.3862174818977729E-3</v>
      </c>
      <c r="AA1326" s="71">
        <f t="shared" si="164"/>
        <v>3.863977039673624E-3</v>
      </c>
      <c r="AB1326" s="72">
        <f t="shared" si="165"/>
        <v>2.8269531851547663E-2</v>
      </c>
      <c r="AC1326" s="68">
        <f t="shared" si="166"/>
        <v>155848</v>
      </c>
      <c r="AD1326" s="72">
        <f t="shared" si="167"/>
        <v>0.11978328822988234</v>
      </c>
    </row>
    <row r="1327" spans="1:30" x14ac:dyDescent="0.25">
      <c r="A1327" s="60">
        <v>42963</v>
      </c>
      <c r="B1327">
        <f t="shared" si="161"/>
        <v>2017</v>
      </c>
      <c r="C1327">
        <f t="shared" si="162"/>
        <v>8</v>
      </c>
      <c r="D1327" s="57" t="s">
        <v>346</v>
      </c>
      <c r="E1327" s="57">
        <v>4200</v>
      </c>
      <c r="F1327" s="57">
        <v>2675</v>
      </c>
      <c r="G1327" s="57">
        <v>268</v>
      </c>
      <c r="H1327" s="57">
        <v>7852</v>
      </c>
      <c r="I1327" s="57">
        <v>6231</v>
      </c>
      <c r="J1327" s="57">
        <v>6923</v>
      </c>
      <c r="K1327" s="57">
        <v>698</v>
      </c>
      <c r="L1327" s="57">
        <v>2757</v>
      </c>
      <c r="M1327" s="57">
        <v>4061</v>
      </c>
      <c r="N1327" s="57">
        <v>4157</v>
      </c>
      <c r="O1327" s="57">
        <v>3685</v>
      </c>
      <c r="P1327" s="57" t="s">
        <v>346</v>
      </c>
      <c r="Q1327" s="57" t="s">
        <v>346</v>
      </c>
      <c r="R1327" s="57">
        <v>6923</v>
      </c>
      <c r="Y1327" s="68">
        <f t="shared" si="163"/>
        <v>6172.75</v>
      </c>
      <c r="Z1327" s="72">
        <f t="shared" si="160"/>
        <v>4.7443168498858259E-3</v>
      </c>
      <c r="AA1327" s="71">
        <f t="shared" si="164"/>
        <v>3.863977039673624E-3</v>
      </c>
      <c r="AB1327" s="72">
        <f t="shared" si="165"/>
        <v>3.9607502181612853E-2</v>
      </c>
      <c r="AC1327" s="68">
        <f t="shared" si="166"/>
        <v>155848</v>
      </c>
      <c r="AD1327" s="72">
        <f t="shared" si="167"/>
        <v>0.11978328822988234</v>
      </c>
    </row>
    <row r="1328" spans="1:30" x14ac:dyDescent="0.25">
      <c r="A1328" s="60">
        <v>42964</v>
      </c>
      <c r="B1328">
        <f t="shared" si="161"/>
        <v>2017</v>
      </c>
      <c r="C1328">
        <f t="shared" si="162"/>
        <v>8</v>
      </c>
      <c r="D1328" s="57" t="s">
        <v>346</v>
      </c>
      <c r="E1328" s="57">
        <v>4458</v>
      </c>
      <c r="F1328" s="57">
        <v>2669</v>
      </c>
      <c r="G1328" s="57">
        <v>288</v>
      </c>
      <c r="H1328" s="57">
        <v>7871</v>
      </c>
      <c r="I1328" s="57">
        <v>6129</v>
      </c>
      <c r="J1328" s="57">
        <v>6684</v>
      </c>
      <c r="K1328" s="57">
        <v>704</v>
      </c>
      <c r="L1328" s="57">
        <v>2581</v>
      </c>
      <c r="M1328" s="57">
        <v>3903</v>
      </c>
      <c r="N1328" s="57">
        <v>4012</v>
      </c>
      <c r="O1328" s="57">
        <v>3637</v>
      </c>
      <c r="P1328" s="57" t="s">
        <v>346</v>
      </c>
      <c r="Q1328" s="57" t="s">
        <v>346</v>
      </c>
      <c r="R1328" s="57">
        <v>6684</v>
      </c>
      <c r="Y1328" s="68">
        <f t="shared" si="163"/>
        <v>6080.25</v>
      </c>
      <c r="Z1328" s="72">
        <f t="shared" si="160"/>
        <v>4.6732222310183133E-3</v>
      </c>
      <c r="AA1328" s="71">
        <f t="shared" si="164"/>
        <v>3.863977039673624E-3</v>
      </c>
      <c r="AB1328" s="72">
        <f t="shared" si="165"/>
        <v>3.9013975155279504E-2</v>
      </c>
      <c r="AC1328" s="68">
        <f t="shared" si="166"/>
        <v>155848</v>
      </c>
      <c r="AD1328" s="72">
        <f t="shared" si="167"/>
        <v>0.11978328822988234</v>
      </c>
    </row>
    <row r="1329" spans="1:30" x14ac:dyDescent="0.25">
      <c r="A1329" s="60">
        <v>42965</v>
      </c>
      <c r="B1329">
        <f t="shared" si="161"/>
        <v>2017</v>
      </c>
      <c r="C1329">
        <f t="shared" si="162"/>
        <v>8</v>
      </c>
      <c r="D1329" s="57" t="s">
        <v>346</v>
      </c>
      <c r="E1329" s="57">
        <v>2556</v>
      </c>
      <c r="F1329" s="57">
        <v>1405</v>
      </c>
      <c r="G1329" s="57">
        <v>147</v>
      </c>
      <c r="H1329" s="57">
        <v>3113</v>
      </c>
      <c r="I1329" s="57">
        <v>2819</v>
      </c>
      <c r="J1329" s="57">
        <v>2162</v>
      </c>
      <c r="K1329" s="57">
        <v>323</v>
      </c>
      <c r="L1329" s="57">
        <v>1066</v>
      </c>
      <c r="M1329" s="57">
        <v>1763</v>
      </c>
      <c r="N1329" s="57">
        <v>2116</v>
      </c>
      <c r="O1329" s="57">
        <v>1064</v>
      </c>
      <c r="P1329" s="57" t="s">
        <v>346</v>
      </c>
      <c r="Q1329" s="57" t="s">
        <v>346</v>
      </c>
      <c r="R1329" s="57">
        <v>2162</v>
      </c>
      <c r="Y1329" s="68">
        <f t="shared" si="163"/>
        <v>2289.5</v>
      </c>
      <c r="Z1329" s="72">
        <f t="shared" si="160"/>
        <v>1.7596878907802193E-3</v>
      </c>
      <c r="AA1329" s="71">
        <f t="shared" si="164"/>
        <v>3.863977039673624E-3</v>
      </c>
      <c r="AB1329" s="72">
        <f t="shared" si="165"/>
        <v>1.4690595965299523E-2</v>
      </c>
      <c r="AC1329" s="68">
        <f t="shared" si="166"/>
        <v>155848</v>
      </c>
      <c r="AD1329" s="72">
        <f t="shared" si="167"/>
        <v>0.11978328822988234</v>
      </c>
    </row>
    <row r="1330" spans="1:30" x14ac:dyDescent="0.25">
      <c r="A1330" s="60">
        <v>42966</v>
      </c>
      <c r="B1330">
        <f t="shared" si="161"/>
        <v>2017</v>
      </c>
      <c r="C1330">
        <f t="shared" si="162"/>
        <v>8</v>
      </c>
      <c r="D1330" s="57" t="s">
        <v>346</v>
      </c>
      <c r="E1330" s="57">
        <v>3156</v>
      </c>
      <c r="F1330" s="57">
        <v>2939</v>
      </c>
      <c r="G1330" s="57">
        <v>296</v>
      </c>
      <c r="H1330" s="57">
        <v>5612</v>
      </c>
      <c r="I1330" s="57">
        <v>4958</v>
      </c>
      <c r="J1330" s="57">
        <v>4575</v>
      </c>
      <c r="K1330" s="57">
        <v>557</v>
      </c>
      <c r="L1330" s="57">
        <v>2563</v>
      </c>
      <c r="M1330" s="57">
        <v>4039</v>
      </c>
      <c r="N1330" s="57">
        <v>2253</v>
      </c>
      <c r="O1330" s="57">
        <v>4693</v>
      </c>
      <c r="P1330" s="57" t="s">
        <v>346</v>
      </c>
      <c r="Q1330" s="57" t="s">
        <v>346</v>
      </c>
      <c r="R1330" s="57">
        <v>4575</v>
      </c>
      <c r="Y1330" s="68">
        <f t="shared" si="163"/>
        <v>4959.5</v>
      </c>
      <c r="Z1330" s="72">
        <f t="shared" si="160"/>
        <v>3.8118244570100445E-3</v>
      </c>
      <c r="AA1330" s="71">
        <f t="shared" si="164"/>
        <v>3.863977039673624E-3</v>
      </c>
      <c r="AB1330" s="72">
        <f t="shared" si="165"/>
        <v>3.1822673374056774E-2</v>
      </c>
      <c r="AC1330" s="68">
        <f t="shared" si="166"/>
        <v>155848</v>
      </c>
      <c r="AD1330" s="72">
        <f t="shared" si="167"/>
        <v>0.11978328822988234</v>
      </c>
    </row>
    <row r="1331" spans="1:30" x14ac:dyDescent="0.25">
      <c r="A1331" s="60">
        <v>42967</v>
      </c>
      <c r="B1331">
        <f t="shared" si="161"/>
        <v>2017</v>
      </c>
      <c r="C1331">
        <f t="shared" si="162"/>
        <v>8</v>
      </c>
      <c r="D1331" s="57" t="s">
        <v>346</v>
      </c>
      <c r="E1331" s="57">
        <v>2747</v>
      </c>
      <c r="F1331" s="57">
        <v>2675</v>
      </c>
      <c r="G1331" s="57">
        <v>273</v>
      </c>
      <c r="H1331" s="57">
        <v>5182</v>
      </c>
      <c r="I1331" s="57">
        <v>4188</v>
      </c>
      <c r="J1331" s="57">
        <v>4309</v>
      </c>
      <c r="K1331" s="57">
        <v>557</v>
      </c>
      <c r="L1331" s="57">
        <v>2318</v>
      </c>
      <c r="M1331" s="57">
        <v>3283</v>
      </c>
      <c r="N1331" s="57">
        <v>2143</v>
      </c>
      <c r="O1331" s="57">
        <v>2822</v>
      </c>
      <c r="P1331" s="57" t="s">
        <v>346</v>
      </c>
      <c r="Q1331" s="57" t="s">
        <v>346</v>
      </c>
      <c r="R1331" s="57">
        <v>4309</v>
      </c>
      <c r="Y1331" s="68">
        <f t="shared" si="163"/>
        <v>4125.25</v>
      </c>
      <c r="Z1331" s="72">
        <f t="shared" si="160"/>
        <v>3.1706278538725045E-3</v>
      </c>
      <c r="AA1331" s="71">
        <f t="shared" si="164"/>
        <v>3.863977039673624E-3</v>
      </c>
      <c r="AB1331" s="72">
        <f t="shared" si="165"/>
        <v>2.6469701247369231E-2</v>
      </c>
      <c r="AC1331" s="68">
        <f t="shared" si="166"/>
        <v>155848</v>
      </c>
      <c r="AD1331" s="72">
        <f t="shared" si="167"/>
        <v>0.11978328822988234</v>
      </c>
    </row>
    <row r="1332" spans="1:30" x14ac:dyDescent="0.25">
      <c r="A1332" s="60">
        <v>42968</v>
      </c>
      <c r="B1332">
        <f t="shared" si="161"/>
        <v>2017</v>
      </c>
      <c r="C1332">
        <f t="shared" si="162"/>
        <v>8</v>
      </c>
      <c r="D1332" s="57" t="s">
        <v>346</v>
      </c>
      <c r="E1332" s="57">
        <v>5303</v>
      </c>
      <c r="F1332" s="57">
        <v>2571</v>
      </c>
      <c r="G1332" s="57">
        <v>273</v>
      </c>
      <c r="H1332" s="57">
        <v>7141</v>
      </c>
      <c r="I1332" s="57">
        <v>5666</v>
      </c>
      <c r="J1332" s="57">
        <v>6127</v>
      </c>
      <c r="K1332" s="57">
        <v>620</v>
      </c>
      <c r="L1332" s="57">
        <v>2311</v>
      </c>
      <c r="M1332" s="57">
        <v>3705</v>
      </c>
      <c r="N1332" s="57">
        <v>3222</v>
      </c>
      <c r="O1332" s="57">
        <v>3088</v>
      </c>
      <c r="P1332" s="57" t="s">
        <v>346</v>
      </c>
      <c r="Q1332" s="57" t="s">
        <v>346</v>
      </c>
      <c r="R1332" s="57">
        <v>6127</v>
      </c>
      <c r="Y1332" s="68">
        <f t="shared" si="163"/>
        <v>5505.5</v>
      </c>
      <c r="Z1332" s="72">
        <f t="shared" si="160"/>
        <v>4.2314748559469303E-3</v>
      </c>
      <c r="AA1332" s="71">
        <f t="shared" si="164"/>
        <v>3.863977039673624E-3</v>
      </c>
      <c r="AB1332" s="72">
        <f t="shared" si="165"/>
        <v>3.5326086956521736E-2</v>
      </c>
      <c r="AC1332" s="68">
        <f t="shared" si="166"/>
        <v>155848</v>
      </c>
      <c r="AD1332" s="72">
        <f t="shared" si="167"/>
        <v>0.11978328822988234</v>
      </c>
    </row>
    <row r="1333" spans="1:30" x14ac:dyDescent="0.25">
      <c r="A1333" s="60">
        <v>42969</v>
      </c>
      <c r="B1333">
        <f t="shared" si="161"/>
        <v>2017</v>
      </c>
      <c r="C1333">
        <f t="shared" si="162"/>
        <v>8</v>
      </c>
      <c r="D1333" s="57" t="s">
        <v>346</v>
      </c>
      <c r="E1333" s="57">
        <v>3857</v>
      </c>
      <c r="F1333" s="57">
        <v>2386</v>
      </c>
      <c r="G1333" s="57">
        <v>250</v>
      </c>
      <c r="H1333" s="57">
        <v>7146</v>
      </c>
      <c r="I1333" s="57">
        <v>5795</v>
      </c>
      <c r="J1333" s="57">
        <v>5901</v>
      </c>
      <c r="K1333" s="57">
        <v>599</v>
      </c>
      <c r="L1333" s="57">
        <v>2364</v>
      </c>
      <c r="M1333" s="57">
        <v>3537</v>
      </c>
      <c r="N1333" s="57">
        <v>3116</v>
      </c>
      <c r="O1333" s="57">
        <v>2983</v>
      </c>
      <c r="P1333" s="57" t="s">
        <v>346</v>
      </c>
      <c r="Q1333" s="57" t="s">
        <v>346</v>
      </c>
      <c r="R1333" s="57">
        <v>5901</v>
      </c>
      <c r="Y1333" s="68">
        <f t="shared" si="163"/>
        <v>5456.25</v>
      </c>
      <c r="Z1333" s="72">
        <f t="shared" si="160"/>
        <v>4.1936217750904439E-3</v>
      </c>
      <c r="AA1333" s="71">
        <f t="shared" si="164"/>
        <v>3.863977039673624E-3</v>
      </c>
      <c r="AB1333" s="72">
        <f t="shared" si="165"/>
        <v>3.5010073918176683E-2</v>
      </c>
      <c r="AC1333" s="68">
        <f t="shared" si="166"/>
        <v>155848</v>
      </c>
      <c r="AD1333" s="72">
        <f t="shared" si="167"/>
        <v>0.11978328822988234</v>
      </c>
    </row>
    <row r="1334" spans="1:30" x14ac:dyDescent="0.25">
      <c r="A1334" s="60">
        <v>42970</v>
      </c>
      <c r="B1334">
        <f t="shared" si="161"/>
        <v>2017</v>
      </c>
      <c r="C1334">
        <f t="shared" si="162"/>
        <v>8</v>
      </c>
      <c r="D1334" s="57" t="s">
        <v>346</v>
      </c>
      <c r="E1334" s="57">
        <v>4466</v>
      </c>
      <c r="F1334" s="57">
        <v>2480</v>
      </c>
      <c r="G1334" s="57">
        <v>231</v>
      </c>
      <c r="H1334" s="57">
        <v>7297</v>
      </c>
      <c r="I1334" s="57">
        <v>6122</v>
      </c>
      <c r="J1334" s="57">
        <v>6355</v>
      </c>
      <c r="K1334" s="57">
        <v>601</v>
      </c>
      <c r="L1334" s="57">
        <v>2611</v>
      </c>
      <c r="M1334" s="57">
        <v>3806</v>
      </c>
      <c r="N1334" s="57">
        <v>3045</v>
      </c>
      <c r="O1334" s="57">
        <v>2994</v>
      </c>
      <c r="P1334" s="57" t="s">
        <v>346</v>
      </c>
      <c r="Q1334" s="57" t="s">
        <v>346</v>
      </c>
      <c r="R1334" s="57">
        <v>6355</v>
      </c>
      <c r="Y1334" s="68">
        <f t="shared" si="163"/>
        <v>5692</v>
      </c>
      <c r="Z1334" s="72">
        <f t="shared" si="160"/>
        <v>4.3748169793933209E-3</v>
      </c>
      <c r="AA1334" s="71">
        <f t="shared" si="164"/>
        <v>3.863977039673624E-3</v>
      </c>
      <c r="AB1334" s="72">
        <f t="shared" si="165"/>
        <v>3.6522765771777627E-2</v>
      </c>
      <c r="AC1334" s="68">
        <f t="shared" si="166"/>
        <v>155848</v>
      </c>
      <c r="AD1334" s="72">
        <f t="shared" si="167"/>
        <v>0.11978328822988234</v>
      </c>
    </row>
    <row r="1335" spans="1:30" x14ac:dyDescent="0.25">
      <c r="A1335" s="60">
        <v>42971</v>
      </c>
      <c r="B1335">
        <f t="shared" si="161"/>
        <v>2017</v>
      </c>
      <c r="C1335">
        <f t="shared" si="162"/>
        <v>8</v>
      </c>
      <c r="D1335" s="57" t="s">
        <v>346</v>
      </c>
      <c r="E1335" s="57">
        <v>4462</v>
      </c>
      <c r="F1335" s="57">
        <v>2591</v>
      </c>
      <c r="G1335" s="57">
        <v>269</v>
      </c>
      <c r="H1335" s="57">
        <v>7849</v>
      </c>
      <c r="I1335" s="57">
        <v>6289</v>
      </c>
      <c r="J1335" s="57">
        <v>6792</v>
      </c>
      <c r="K1335" s="57">
        <v>714</v>
      </c>
      <c r="L1335" s="57">
        <v>2530</v>
      </c>
      <c r="M1335" s="57">
        <v>3964</v>
      </c>
      <c r="N1335" s="57">
        <v>3486</v>
      </c>
      <c r="O1335" s="57">
        <v>3688</v>
      </c>
      <c r="P1335" s="57" t="s">
        <v>346</v>
      </c>
      <c r="Q1335" s="57" t="s">
        <v>346</v>
      </c>
      <c r="R1335" s="57">
        <v>6792</v>
      </c>
      <c r="Y1335" s="68">
        <f t="shared" si="163"/>
        <v>6154.5</v>
      </c>
      <c r="Z1335" s="72">
        <f t="shared" si="160"/>
        <v>4.7302900737308841E-3</v>
      </c>
      <c r="AA1335" s="71">
        <f t="shared" si="164"/>
        <v>3.863977039673624E-3</v>
      </c>
      <c r="AB1335" s="72">
        <f t="shared" si="165"/>
        <v>3.9490400903444384E-2</v>
      </c>
      <c r="AC1335" s="68">
        <f t="shared" si="166"/>
        <v>155848</v>
      </c>
      <c r="AD1335" s="72">
        <f t="shared" si="167"/>
        <v>0.11978328822988234</v>
      </c>
    </row>
    <row r="1336" spans="1:30" x14ac:dyDescent="0.25">
      <c r="A1336" s="60">
        <v>42972</v>
      </c>
      <c r="B1336">
        <f t="shared" si="161"/>
        <v>2017</v>
      </c>
      <c r="C1336">
        <f t="shared" si="162"/>
        <v>8</v>
      </c>
      <c r="D1336" s="57" t="s">
        <v>346</v>
      </c>
      <c r="E1336" s="57">
        <v>4305</v>
      </c>
      <c r="F1336" s="57">
        <v>2558</v>
      </c>
      <c r="G1336" s="57">
        <v>301</v>
      </c>
      <c r="H1336" s="57">
        <v>7318</v>
      </c>
      <c r="I1336" s="57">
        <v>5786</v>
      </c>
      <c r="J1336" s="57">
        <v>5995</v>
      </c>
      <c r="K1336" s="57">
        <v>686</v>
      </c>
      <c r="L1336" s="57">
        <v>2407</v>
      </c>
      <c r="M1336" s="57">
        <v>3901</v>
      </c>
      <c r="N1336" s="57">
        <v>3500</v>
      </c>
      <c r="O1336" s="57">
        <v>3144</v>
      </c>
      <c r="P1336" s="57" t="s">
        <v>346</v>
      </c>
      <c r="Q1336" s="57" t="s">
        <v>346</v>
      </c>
      <c r="R1336" s="57">
        <v>5995</v>
      </c>
      <c r="Y1336" s="68">
        <f t="shared" si="163"/>
        <v>5560.75</v>
      </c>
      <c r="Z1336" s="72">
        <f t="shared" si="160"/>
        <v>4.2739394796488771E-3</v>
      </c>
      <c r="AA1336" s="71">
        <f t="shared" si="164"/>
        <v>3.863977039673624E-3</v>
      </c>
      <c r="AB1336" s="72">
        <f t="shared" si="165"/>
        <v>3.5680599045223554E-2</v>
      </c>
      <c r="AC1336" s="68">
        <f t="shared" si="166"/>
        <v>155848</v>
      </c>
      <c r="AD1336" s="72">
        <f t="shared" si="167"/>
        <v>0.11978328822988234</v>
      </c>
    </row>
    <row r="1337" spans="1:30" x14ac:dyDescent="0.25">
      <c r="A1337" s="60">
        <v>42973</v>
      </c>
      <c r="B1337">
        <f t="shared" si="161"/>
        <v>2017</v>
      </c>
      <c r="C1337">
        <f t="shared" si="162"/>
        <v>8</v>
      </c>
      <c r="D1337" s="57" t="s">
        <v>346</v>
      </c>
      <c r="E1337" s="57">
        <v>3359</v>
      </c>
      <c r="F1337" s="57">
        <v>3235</v>
      </c>
      <c r="G1337" s="57">
        <v>231</v>
      </c>
      <c r="H1337" s="57">
        <v>5537</v>
      </c>
      <c r="I1337" s="57">
        <v>4670</v>
      </c>
      <c r="J1337" s="57">
        <v>4361</v>
      </c>
      <c r="K1337" s="57">
        <v>555</v>
      </c>
      <c r="L1337" s="57">
        <v>2604</v>
      </c>
      <c r="M1337" s="57">
        <v>4446</v>
      </c>
      <c r="N1337" s="57">
        <v>2294</v>
      </c>
      <c r="O1337" s="57">
        <v>2710</v>
      </c>
      <c r="P1337" s="57" t="s">
        <v>346</v>
      </c>
      <c r="Q1337" s="57" t="s">
        <v>346</v>
      </c>
      <c r="R1337" s="57">
        <v>4361</v>
      </c>
      <c r="Y1337" s="68">
        <f t="shared" si="163"/>
        <v>4319.5</v>
      </c>
      <c r="Z1337" s="72">
        <f t="shared" si="160"/>
        <v>3.3199265534942812E-3</v>
      </c>
      <c r="AA1337" s="71">
        <f t="shared" si="164"/>
        <v>3.863977039673624E-3</v>
      </c>
      <c r="AB1337" s="72">
        <f t="shared" si="165"/>
        <v>2.7716108002669267E-2</v>
      </c>
      <c r="AC1337" s="68">
        <f t="shared" si="166"/>
        <v>155848</v>
      </c>
      <c r="AD1337" s="72">
        <f t="shared" si="167"/>
        <v>0.11978328822988234</v>
      </c>
    </row>
    <row r="1338" spans="1:30" x14ac:dyDescent="0.25">
      <c r="A1338" s="60">
        <v>42974</v>
      </c>
      <c r="B1338">
        <f t="shared" si="161"/>
        <v>2017</v>
      </c>
      <c r="C1338">
        <f t="shared" si="162"/>
        <v>8</v>
      </c>
      <c r="D1338" s="57" t="s">
        <v>346</v>
      </c>
      <c r="E1338" s="57">
        <v>3234</v>
      </c>
      <c r="F1338" s="57">
        <v>3189</v>
      </c>
      <c r="G1338" s="57">
        <v>275</v>
      </c>
      <c r="H1338" s="57">
        <v>5145</v>
      </c>
      <c r="I1338" s="57">
        <v>4159</v>
      </c>
      <c r="J1338" s="57">
        <v>4510</v>
      </c>
      <c r="K1338" s="57">
        <v>582</v>
      </c>
      <c r="L1338" s="57">
        <v>2388</v>
      </c>
      <c r="M1338" s="57">
        <v>4335</v>
      </c>
      <c r="N1338" s="57">
        <v>2450</v>
      </c>
      <c r="O1338" s="57">
        <v>2676</v>
      </c>
      <c r="P1338" s="57" t="s">
        <v>346</v>
      </c>
      <c r="Q1338" s="57" t="s">
        <v>346</v>
      </c>
      <c r="R1338" s="57">
        <v>4510</v>
      </c>
      <c r="Y1338" s="68">
        <f t="shared" si="163"/>
        <v>4122.5</v>
      </c>
      <c r="Z1338" s="72">
        <f t="shared" si="160"/>
        <v>3.1685142300683354E-3</v>
      </c>
      <c r="AA1338" s="71">
        <f t="shared" si="164"/>
        <v>3.863977039673624E-3</v>
      </c>
      <c r="AB1338" s="72">
        <f t="shared" si="165"/>
        <v>2.6452055849289051E-2</v>
      </c>
      <c r="AC1338" s="68">
        <f t="shared" si="166"/>
        <v>155848</v>
      </c>
      <c r="AD1338" s="72">
        <f t="shared" si="167"/>
        <v>0.11978328822988234</v>
      </c>
    </row>
    <row r="1339" spans="1:30" x14ac:dyDescent="0.25">
      <c r="A1339" s="60">
        <v>42975</v>
      </c>
      <c r="B1339">
        <f t="shared" si="161"/>
        <v>2017</v>
      </c>
      <c r="C1339">
        <f t="shared" si="162"/>
        <v>8</v>
      </c>
      <c r="D1339" s="57" t="s">
        <v>346</v>
      </c>
      <c r="E1339" s="57">
        <v>5046</v>
      </c>
      <c r="F1339" s="57">
        <v>2486</v>
      </c>
      <c r="G1339" s="57">
        <v>223</v>
      </c>
      <c r="H1339" s="57">
        <v>7343</v>
      </c>
      <c r="I1339" s="57">
        <v>5917</v>
      </c>
      <c r="J1339" s="57">
        <v>6685</v>
      </c>
      <c r="K1339" s="57">
        <v>649</v>
      </c>
      <c r="L1339" s="57">
        <v>2371</v>
      </c>
      <c r="M1339" s="57">
        <v>3575</v>
      </c>
      <c r="N1339" s="57">
        <v>3406</v>
      </c>
      <c r="O1339" s="57">
        <v>3332</v>
      </c>
      <c r="P1339" s="57" t="s">
        <v>346</v>
      </c>
      <c r="Q1339" s="57" t="s">
        <v>346</v>
      </c>
      <c r="R1339" s="57">
        <v>6685</v>
      </c>
      <c r="Y1339" s="68">
        <f t="shared" si="163"/>
        <v>5819.25</v>
      </c>
      <c r="Z1339" s="72">
        <f t="shared" si="160"/>
        <v>4.4726201172407909E-3</v>
      </c>
      <c r="AA1339" s="71">
        <f t="shared" si="164"/>
        <v>3.863977039673624E-3</v>
      </c>
      <c r="AB1339" s="72">
        <f t="shared" si="165"/>
        <v>3.7339266464760539E-2</v>
      </c>
      <c r="AC1339" s="68">
        <f t="shared" si="166"/>
        <v>155848</v>
      </c>
      <c r="AD1339" s="72">
        <f t="shared" si="167"/>
        <v>0.11978328822988234</v>
      </c>
    </row>
    <row r="1340" spans="1:30" x14ac:dyDescent="0.25">
      <c r="A1340" s="60">
        <v>42976</v>
      </c>
      <c r="B1340">
        <f t="shared" si="161"/>
        <v>2017</v>
      </c>
      <c r="C1340">
        <f t="shared" si="162"/>
        <v>8</v>
      </c>
      <c r="D1340" s="57" t="s">
        <v>346</v>
      </c>
      <c r="E1340" s="57">
        <v>1878</v>
      </c>
      <c r="F1340" s="57">
        <v>1617</v>
      </c>
      <c r="G1340" s="57">
        <v>135</v>
      </c>
      <c r="H1340" s="57">
        <v>3776</v>
      </c>
      <c r="I1340" s="57">
        <v>3563</v>
      </c>
      <c r="J1340" s="57">
        <v>3071</v>
      </c>
      <c r="K1340" s="57">
        <v>426</v>
      </c>
      <c r="L1340" s="57">
        <v>1307</v>
      </c>
      <c r="M1340" s="57">
        <v>1823</v>
      </c>
      <c r="N1340" s="57">
        <v>2571</v>
      </c>
      <c r="O1340" s="57">
        <v>1472</v>
      </c>
      <c r="P1340" s="57" t="s">
        <v>346</v>
      </c>
      <c r="Q1340" s="57" t="s">
        <v>346</v>
      </c>
      <c r="R1340" s="57">
        <v>3071</v>
      </c>
      <c r="Y1340" s="68">
        <f t="shared" si="163"/>
        <v>2970.5</v>
      </c>
      <c r="Z1340" s="72">
        <f t="shared" si="160"/>
        <v>2.2830980037399614E-3</v>
      </c>
      <c r="AA1340" s="71">
        <f t="shared" si="164"/>
        <v>3.863977039673624E-3</v>
      </c>
      <c r="AB1340" s="72">
        <f t="shared" si="165"/>
        <v>1.9060238180791542E-2</v>
      </c>
      <c r="AC1340" s="68">
        <f t="shared" si="166"/>
        <v>155848</v>
      </c>
      <c r="AD1340" s="72">
        <f t="shared" si="167"/>
        <v>0.11978328822988234</v>
      </c>
    </row>
    <row r="1341" spans="1:30" x14ac:dyDescent="0.25">
      <c r="A1341" s="60">
        <v>42977</v>
      </c>
      <c r="B1341">
        <f t="shared" si="161"/>
        <v>2017</v>
      </c>
      <c r="C1341">
        <f t="shared" si="162"/>
        <v>8</v>
      </c>
      <c r="D1341" s="57" t="s">
        <v>346</v>
      </c>
      <c r="E1341" s="57">
        <v>4569</v>
      </c>
      <c r="F1341" s="57">
        <v>2596</v>
      </c>
      <c r="G1341" s="57">
        <v>245</v>
      </c>
      <c r="H1341" s="57">
        <v>7656</v>
      </c>
      <c r="I1341" s="57">
        <v>5858</v>
      </c>
      <c r="J1341" s="57">
        <v>6914</v>
      </c>
      <c r="K1341" s="57">
        <v>604</v>
      </c>
      <c r="L1341" s="57">
        <v>2541</v>
      </c>
      <c r="M1341" s="57">
        <v>3791</v>
      </c>
      <c r="N1341" s="57">
        <v>3816</v>
      </c>
      <c r="O1341" s="57">
        <v>3468</v>
      </c>
      <c r="P1341" s="57" t="s">
        <v>346</v>
      </c>
      <c r="Q1341" s="57" t="s">
        <v>346</v>
      </c>
      <c r="R1341" s="57">
        <v>6914</v>
      </c>
      <c r="Y1341" s="68">
        <f t="shared" si="163"/>
        <v>5974</v>
      </c>
      <c r="Z1341" s="72">
        <f t="shared" si="160"/>
        <v>4.5915594931299538E-3</v>
      </c>
      <c r="AA1341" s="71">
        <f t="shared" si="164"/>
        <v>3.863977039673624E-3</v>
      </c>
      <c r="AB1341" s="72">
        <f t="shared" si="165"/>
        <v>3.8332221138545251E-2</v>
      </c>
      <c r="AC1341" s="68">
        <f t="shared" si="166"/>
        <v>155848</v>
      </c>
      <c r="AD1341" s="72">
        <f t="shared" si="167"/>
        <v>0.11978328822988234</v>
      </c>
    </row>
    <row r="1342" spans="1:30" x14ac:dyDescent="0.25">
      <c r="A1342" s="60">
        <v>42978</v>
      </c>
      <c r="B1342">
        <f t="shared" si="161"/>
        <v>2017</v>
      </c>
      <c r="C1342">
        <f t="shared" si="162"/>
        <v>8</v>
      </c>
      <c r="D1342" s="57" t="s">
        <v>346</v>
      </c>
      <c r="E1342" s="57">
        <v>4305</v>
      </c>
      <c r="F1342" s="57">
        <v>2538</v>
      </c>
      <c r="G1342" s="57">
        <v>263</v>
      </c>
      <c r="H1342" s="57">
        <v>7536</v>
      </c>
      <c r="I1342" s="57">
        <v>5934</v>
      </c>
      <c r="J1342" s="57">
        <v>6442</v>
      </c>
      <c r="K1342" s="57">
        <v>683</v>
      </c>
      <c r="L1342" s="57">
        <v>2427</v>
      </c>
      <c r="M1342" s="57">
        <v>3746</v>
      </c>
      <c r="N1342" s="57">
        <v>4475</v>
      </c>
      <c r="O1342" s="57">
        <v>3279</v>
      </c>
      <c r="P1342" s="57" t="s">
        <v>346</v>
      </c>
      <c r="Q1342" s="57" t="s">
        <v>346</v>
      </c>
      <c r="R1342" s="57">
        <v>6442</v>
      </c>
      <c r="Y1342" s="68">
        <f t="shared" si="163"/>
        <v>5797.75</v>
      </c>
      <c r="Z1342" s="72">
        <f t="shared" si="160"/>
        <v>4.4560954220445584E-3</v>
      </c>
      <c r="AA1342" s="71">
        <f t="shared" si="164"/>
        <v>3.863977039673624E-3</v>
      </c>
      <c r="AB1342" s="72">
        <f t="shared" si="165"/>
        <v>3.7201311534315488E-2</v>
      </c>
      <c r="AC1342" s="68">
        <f t="shared" si="166"/>
        <v>155848</v>
      </c>
      <c r="AD1342" s="72">
        <f t="shared" si="167"/>
        <v>0.11978328822988234</v>
      </c>
    </row>
    <row r="1343" spans="1:30" x14ac:dyDescent="0.25">
      <c r="A1343" s="60">
        <v>42979</v>
      </c>
      <c r="B1343">
        <f t="shared" si="161"/>
        <v>2017</v>
      </c>
      <c r="C1343">
        <f t="shared" si="162"/>
        <v>9</v>
      </c>
      <c r="D1343" s="57" t="s">
        <v>346</v>
      </c>
      <c r="E1343" s="57">
        <v>3232</v>
      </c>
      <c r="F1343" s="57">
        <v>2559</v>
      </c>
      <c r="G1343" s="57">
        <v>247</v>
      </c>
      <c r="H1343" s="57">
        <v>6576</v>
      </c>
      <c r="I1343" s="57">
        <v>5398</v>
      </c>
      <c r="J1343" s="57">
        <v>5364</v>
      </c>
      <c r="K1343" s="57">
        <v>647</v>
      </c>
      <c r="L1343" s="57">
        <v>2345</v>
      </c>
      <c r="M1343" s="57">
        <v>3694</v>
      </c>
      <c r="N1343" s="57">
        <v>2759</v>
      </c>
      <c r="O1343" s="57">
        <v>2945</v>
      </c>
      <c r="P1343" s="57" t="s">
        <v>346</v>
      </c>
      <c r="Q1343" s="57" t="s">
        <v>346</v>
      </c>
      <c r="R1343" s="57">
        <v>5364</v>
      </c>
      <c r="Y1343" s="68">
        <f t="shared" si="163"/>
        <v>5070.75</v>
      </c>
      <c r="Z1343" s="72">
        <f t="shared" si="160"/>
        <v>3.8973301472696206E-3</v>
      </c>
      <c r="AA1343" s="71">
        <f t="shared" si="164"/>
        <v>3.878916000490873E-3</v>
      </c>
      <c r="AB1343" s="72">
        <f t="shared" si="165"/>
        <v>3.349157468028368E-2</v>
      </c>
      <c r="AC1343" s="68">
        <f t="shared" si="166"/>
        <v>151403.75</v>
      </c>
      <c r="AD1343" s="72">
        <f t="shared" si="167"/>
        <v>0.11636748001472619</v>
      </c>
    </row>
    <row r="1344" spans="1:30" x14ac:dyDescent="0.25">
      <c r="A1344" s="60">
        <v>42980</v>
      </c>
      <c r="B1344">
        <f t="shared" si="161"/>
        <v>2017</v>
      </c>
      <c r="C1344">
        <f t="shared" si="162"/>
        <v>9</v>
      </c>
      <c r="D1344" s="57" t="s">
        <v>346</v>
      </c>
      <c r="E1344" s="57">
        <v>2349</v>
      </c>
      <c r="F1344" s="57">
        <v>2434</v>
      </c>
      <c r="G1344" s="57">
        <v>194</v>
      </c>
      <c r="H1344" s="57">
        <v>3625</v>
      </c>
      <c r="I1344" s="57">
        <v>3325</v>
      </c>
      <c r="J1344" s="57">
        <v>2927</v>
      </c>
      <c r="K1344" s="57">
        <v>380</v>
      </c>
      <c r="L1344" s="57">
        <v>1770</v>
      </c>
      <c r="M1344" s="57">
        <v>2532</v>
      </c>
      <c r="N1344" s="57">
        <v>1627</v>
      </c>
      <c r="O1344" s="57">
        <v>1876</v>
      </c>
      <c r="P1344" s="57" t="s">
        <v>346</v>
      </c>
      <c r="Q1344" s="57" t="s">
        <v>346</v>
      </c>
      <c r="R1344" s="57">
        <v>2927</v>
      </c>
      <c r="Y1344" s="68">
        <f t="shared" si="163"/>
        <v>2938.25</v>
      </c>
      <c r="Z1344" s="72">
        <f t="shared" si="160"/>
        <v>2.2583109609456121E-3</v>
      </c>
      <c r="AA1344" s="71">
        <f t="shared" si="164"/>
        <v>3.878916000490873E-3</v>
      </c>
      <c r="AB1344" s="72">
        <f t="shared" si="165"/>
        <v>1.940671878999034E-2</v>
      </c>
      <c r="AC1344" s="68">
        <f t="shared" si="166"/>
        <v>151403.75</v>
      </c>
      <c r="AD1344" s="72">
        <f t="shared" si="167"/>
        <v>0.11636748001472619</v>
      </c>
    </row>
    <row r="1345" spans="1:30" x14ac:dyDescent="0.25">
      <c r="A1345" s="60">
        <v>42981</v>
      </c>
      <c r="B1345">
        <f t="shared" si="161"/>
        <v>2017</v>
      </c>
      <c r="C1345">
        <f t="shared" si="162"/>
        <v>9</v>
      </c>
      <c r="D1345" s="57" t="s">
        <v>346</v>
      </c>
      <c r="E1345" s="57">
        <v>1848</v>
      </c>
      <c r="F1345" s="57">
        <v>1452</v>
      </c>
      <c r="G1345" s="57">
        <v>128</v>
      </c>
      <c r="H1345" s="57">
        <v>2479</v>
      </c>
      <c r="I1345" s="57">
        <v>1711</v>
      </c>
      <c r="J1345" s="57">
        <v>1739</v>
      </c>
      <c r="K1345" s="57">
        <v>198</v>
      </c>
      <c r="L1345" s="57">
        <v>930</v>
      </c>
      <c r="M1345" s="57">
        <v>1891</v>
      </c>
      <c r="N1345" s="57">
        <v>1367</v>
      </c>
      <c r="O1345" s="57">
        <v>1004</v>
      </c>
      <c r="P1345" s="57" t="s">
        <v>346</v>
      </c>
      <c r="Q1345" s="57" t="s">
        <v>346</v>
      </c>
      <c r="R1345" s="57">
        <v>1739</v>
      </c>
      <c r="Y1345" s="68">
        <f t="shared" si="163"/>
        <v>1733.25</v>
      </c>
      <c r="Z1345" s="72">
        <f t="shared" si="160"/>
        <v>1.3321594394823388E-3</v>
      </c>
      <c r="AA1345" s="71">
        <f t="shared" si="164"/>
        <v>3.878916000490873E-3</v>
      </c>
      <c r="AB1345" s="72">
        <f t="shared" si="165"/>
        <v>1.1447867044244281E-2</v>
      </c>
      <c r="AC1345" s="68">
        <f t="shared" si="166"/>
        <v>151403.75</v>
      </c>
      <c r="AD1345" s="72">
        <f t="shared" si="167"/>
        <v>0.11636748001472619</v>
      </c>
    </row>
    <row r="1346" spans="1:30" x14ac:dyDescent="0.25">
      <c r="A1346" s="60">
        <v>42982</v>
      </c>
      <c r="B1346">
        <f t="shared" si="161"/>
        <v>2017</v>
      </c>
      <c r="C1346">
        <f t="shared" si="162"/>
        <v>9</v>
      </c>
      <c r="D1346" s="57" t="s">
        <v>346</v>
      </c>
      <c r="E1346" s="57">
        <v>3147</v>
      </c>
      <c r="F1346" s="57">
        <v>3097</v>
      </c>
      <c r="G1346" s="57">
        <v>312</v>
      </c>
      <c r="H1346" s="57">
        <v>4882</v>
      </c>
      <c r="I1346" s="57">
        <v>4346</v>
      </c>
      <c r="J1346" s="57">
        <v>4454</v>
      </c>
      <c r="K1346" s="57">
        <v>532</v>
      </c>
      <c r="L1346" s="57">
        <v>2421</v>
      </c>
      <c r="M1346" s="57">
        <v>4297</v>
      </c>
      <c r="N1346" s="57">
        <v>2271</v>
      </c>
      <c r="O1346" s="57">
        <v>2866</v>
      </c>
      <c r="P1346" s="57" t="s">
        <v>346</v>
      </c>
      <c r="Q1346" s="57" t="s">
        <v>346</v>
      </c>
      <c r="R1346" s="57">
        <v>4454</v>
      </c>
      <c r="Y1346" s="68">
        <f t="shared" si="163"/>
        <v>4137</v>
      </c>
      <c r="Z1346" s="72">
        <f t="shared" si="160"/>
        <v>3.1796587919448644E-3</v>
      </c>
      <c r="AA1346" s="71">
        <f t="shared" si="164"/>
        <v>3.878916000490873E-3</v>
      </c>
      <c r="AB1346" s="72">
        <f t="shared" si="165"/>
        <v>2.7324290184358051E-2</v>
      </c>
      <c r="AC1346" s="68">
        <f t="shared" si="166"/>
        <v>151403.75</v>
      </c>
      <c r="AD1346" s="72">
        <f t="shared" si="167"/>
        <v>0.11636748001472619</v>
      </c>
    </row>
    <row r="1347" spans="1:30" x14ac:dyDescent="0.25">
      <c r="A1347" s="60">
        <v>42983</v>
      </c>
      <c r="B1347">
        <f t="shared" si="161"/>
        <v>2017</v>
      </c>
      <c r="C1347">
        <f t="shared" si="162"/>
        <v>9</v>
      </c>
      <c r="D1347" s="57" t="s">
        <v>346</v>
      </c>
      <c r="E1347" s="57">
        <v>4290</v>
      </c>
      <c r="F1347" s="57">
        <v>2666</v>
      </c>
      <c r="G1347" s="57">
        <v>260</v>
      </c>
      <c r="H1347" s="57">
        <v>7537</v>
      </c>
      <c r="I1347" s="57">
        <v>5906</v>
      </c>
      <c r="J1347" s="57">
        <v>6984</v>
      </c>
      <c r="K1347" s="57">
        <v>590</v>
      </c>
      <c r="L1347" s="57">
        <v>2424</v>
      </c>
      <c r="M1347" s="57">
        <v>4134</v>
      </c>
      <c r="N1347" s="57">
        <v>4000</v>
      </c>
      <c r="O1347" s="57">
        <v>3244</v>
      </c>
      <c r="P1347" s="57" t="s">
        <v>346</v>
      </c>
      <c r="Q1347" s="57" t="s">
        <v>346</v>
      </c>
      <c r="R1347" s="57">
        <v>6984</v>
      </c>
      <c r="Y1347" s="68">
        <f t="shared" si="163"/>
        <v>5917.75</v>
      </c>
      <c r="Z1347" s="72">
        <f t="shared" si="160"/>
        <v>4.5483262789537638E-3</v>
      </c>
      <c r="AA1347" s="71">
        <f t="shared" si="164"/>
        <v>3.878916000490873E-3</v>
      </c>
      <c r="AB1347" s="72">
        <f t="shared" si="165"/>
        <v>3.9085887899077798E-2</v>
      </c>
      <c r="AC1347" s="68">
        <f t="shared" si="166"/>
        <v>151403.75</v>
      </c>
      <c r="AD1347" s="72">
        <f t="shared" si="167"/>
        <v>0.11636748001472619</v>
      </c>
    </row>
    <row r="1348" spans="1:30" x14ac:dyDescent="0.25">
      <c r="A1348" s="60">
        <v>42984</v>
      </c>
      <c r="B1348">
        <f t="shared" si="161"/>
        <v>2017</v>
      </c>
      <c r="C1348">
        <f t="shared" si="162"/>
        <v>9</v>
      </c>
      <c r="D1348" s="57" t="s">
        <v>346</v>
      </c>
      <c r="E1348" s="57">
        <v>2414</v>
      </c>
      <c r="F1348" s="57">
        <v>1535</v>
      </c>
      <c r="G1348" s="57">
        <v>137</v>
      </c>
      <c r="H1348" s="57">
        <v>3310</v>
      </c>
      <c r="I1348" s="57">
        <v>2951</v>
      </c>
      <c r="J1348" s="57">
        <v>2535</v>
      </c>
      <c r="K1348" s="57">
        <v>371</v>
      </c>
      <c r="L1348" s="57">
        <v>1211</v>
      </c>
      <c r="M1348" s="57">
        <v>1779</v>
      </c>
      <c r="N1348" s="57">
        <v>3715</v>
      </c>
      <c r="O1348" s="57">
        <v>1232</v>
      </c>
      <c r="P1348" s="57" t="s">
        <v>346</v>
      </c>
      <c r="Q1348" s="57" t="s">
        <v>346</v>
      </c>
      <c r="R1348" s="57">
        <v>2535</v>
      </c>
      <c r="Y1348" s="68">
        <f t="shared" si="163"/>
        <v>2507</v>
      </c>
      <c r="Z1348" s="72">
        <f t="shared" ref="Z1348:Z1411" si="168">+Y1348/SUMIF($B$4:$B$1829,B1348,$Y$4:$Y$1829)</f>
        <v>1.9268563189281545E-3</v>
      </c>
      <c r="AA1348" s="71">
        <f t="shared" si="164"/>
        <v>3.878916000490873E-3</v>
      </c>
      <c r="AB1348" s="72">
        <f t="shared" si="165"/>
        <v>1.6558374544884125E-2</v>
      </c>
      <c r="AC1348" s="68">
        <f t="shared" si="166"/>
        <v>151403.75</v>
      </c>
      <c r="AD1348" s="72">
        <f t="shared" si="167"/>
        <v>0.11636748001472619</v>
      </c>
    </row>
    <row r="1349" spans="1:30" x14ac:dyDescent="0.25">
      <c r="A1349" s="60">
        <v>42985</v>
      </c>
      <c r="B1349">
        <f t="shared" ref="B1349:B1412" si="169">+YEAR(A1349)</f>
        <v>2017</v>
      </c>
      <c r="C1349">
        <f t="shared" ref="C1349:C1412" si="170">+MONTH(A1349)</f>
        <v>9</v>
      </c>
      <c r="D1349" s="57" t="s">
        <v>346</v>
      </c>
      <c r="E1349" s="57">
        <v>4396</v>
      </c>
      <c r="F1349" s="57">
        <v>2641</v>
      </c>
      <c r="G1349" s="57">
        <v>240</v>
      </c>
      <c r="H1349" s="57">
        <v>7717</v>
      </c>
      <c r="I1349" s="57">
        <v>5923</v>
      </c>
      <c r="J1349" s="57">
        <v>6819</v>
      </c>
      <c r="K1349" s="57">
        <v>608</v>
      </c>
      <c r="L1349" s="57">
        <v>2403</v>
      </c>
      <c r="M1349" s="57">
        <v>3732</v>
      </c>
      <c r="N1349" s="57">
        <v>5553</v>
      </c>
      <c r="O1349" s="57">
        <v>3249</v>
      </c>
      <c r="P1349" s="57" t="s">
        <v>346</v>
      </c>
      <c r="Q1349" s="57" t="s">
        <v>346</v>
      </c>
      <c r="R1349" s="57">
        <v>6819</v>
      </c>
      <c r="Y1349" s="68">
        <f t="shared" ref="Y1349:Y1412" si="171">AVERAGE(H1349,I1349,O1349,R1349)</f>
        <v>5927</v>
      </c>
      <c r="Z1349" s="72">
        <f t="shared" si="168"/>
        <v>4.5554357408405148E-3</v>
      </c>
      <c r="AA1349" s="71">
        <f t="shared" ref="AA1349:AA1412" si="172">+AVERAGEIFS($Z$4:$Z$1829,$B$4:$B$1829,B1349,$C$4:$C$1829,C1349)</f>
        <v>3.878916000490873E-3</v>
      </c>
      <c r="AB1349" s="72">
        <f t="shared" ref="AB1349:AB1412" si="173">+Y1349/SUMIFS($Y$4:$Y$1829,$B$4:$B$1829,B1349,$C$4:$C$1829,C1349)</f>
        <v>3.9146982819117757E-2</v>
      </c>
      <c r="AC1349" s="68">
        <f t="shared" ref="AC1349:AC1412" si="174">+Y1349/AB1349</f>
        <v>151403.75</v>
      </c>
      <c r="AD1349" s="72">
        <f t="shared" ref="AD1349:AD1412" si="175">+AC1349/SUMIF($B$4:$B$1829,B1349,$Y$4:$Y$1829)</f>
        <v>0.11636748001472619</v>
      </c>
    </row>
    <row r="1350" spans="1:30" x14ac:dyDescent="0.25">
      <c r="A1350" s="60">
        <v>42986</v>
      </c>
      <c r="B1350">
        <f t="shared" si="169"/>
        <v>2017</v>
      </c>
      <c r="C1350">
        <f t="shared" si="170"/>
        <v>9</v>
      </c>
      <c r="D1350" s="57" t="s">
        <v>346</v>
      </c>
      <c r="E1350" s="57">
        <v>4444</v>
      </c>
      <c r="F1350" s="57">
        <v>2772</v>
      </c>
      <c r="G1350" s="57">
        <v>244</v>
      </c>
      <c r="H1350" s="57">
        <v>7739</v>
      </c>
      <c r="I1350" s="57">
        <v>5836</v>
      </c>
      <c r="J1350" s="57">
        <v>6606</v>
      </c>
      <c r="K1350" s="57">
        <v>646</v>
      </c>
      <c r="L1350" s="57">
        <v>2437</v>
      </c>
      <c r="M1350" s="57">
        <v>3873</v>
      </c>
      <c r="N1350" s="57">
        <v>3714</v>
      </c>
      <c r="O1350" s="57">
        <v>3234</v>
      </c>
      <c r="P1350" s="57" t="s">
        <v>346</v>
      </c>
      <c r="Q1350" s="57" t="s">
        <v>346</v>
      </c>
      <c r="R1350" s="57">
        <v>6606</v>
      </c>
      <c r="Y1350" s="68">
        <f t="shared" si="171"/>
        <v>5853.75</v>
      </c>
      <c r="Z1350" s="72">
        <f t="shared" si="168"/>
        <v>4.4991364886021873E-3</v>
      </c>
      <c r="AA1350" s="71">
        <f t="shared" si="172"/>
        <v>3.878916000490873E-3</v>
      </c>
      <c r="AB1350" s="72">
        <f t="shared" si="173"/>
        <v>3.8663177100963481E-2</v>
      </c>
      <c r="AC1350" s="68">
        <f t="shared" si="174"/>
        <v>151403.75</v>
      </c>
      <c r="AD1350" s="72">
        <f t="shared" si="175"/>
        <v>0.11636748001472619</v>
      </c>
    </row>
    <row r="1351" spans="1:30" x14ac:dyDescent="0.25">
      <c r="A1351" s="60">
        <v>42987</v>
      </c>
      <c r="B1351">
        <f t="shared" si="169"/>
        <v>2017</v>
      </c>
      <c r="C1351">
        <f t="shared" si="170"/>
        <v>9</v>
      </c>
      <c r="D1351" s="57" t="s">
        <v>346</v>
      </c>
      <c r="E1351" s="57">
        <v>3375</v>
      </c>
      <c r="F1351" s="57">
        <v>3863</v>
      </c>
      <c r="G1351" s="57">
        <v>277</v>
      </c>
      <c r="H1351" s="57">
        <v>5849</v>
      </c>
      <c r="I1351" s="57">
        <v>4471</v>
      </c>
      <c r="J1351" s="57">
        <v>4758</v>
      </c>
      <c r="K1351" s="57">
        <v>473</v>
      </c>
      <c r="L1351" s="57">
        <v>2543</v>
      </c>
      <c r="M1351" s="57">
        <v>4656</v>
      </c>
      <c r="N1351" s="57">
        <v>2626</v>
      </c>
      <c r="O1351" s="57">
        <v>2609</v>
      </c>
      <c r="P1351" s="57" t="s">
        <v>346</v>
      </c>
      <c r="Q1351" s="57" t="s">
        <v>346</v>
      </c>
      <c r="R1351" s="57">
        <v>4758</v>
      </c>
      <c r="Y1351" s="68">
        <f t="shared" si="171"/>
        <v>4421.75</v>
      </c>
      <c r="Z1351" s="72">
        <f t="shared" si="168"/>
        <v>3.3985149294856669E-3</v>
      </c>
      <c r="AA1351" s="71">
        <f t="shared" si="172"/>
        <v>3.878916000490873E-3</v>
      </c>
      <c r="AB1351" s="72">
        <f t="shared" si="173"/>
        <v>2.9205022993155718E-2</v>
      </c>
      <c r="AC1351" s="68">
        <f t="shared" si="174"/>
        <v>151403.75</v>
      </c>
      <c r="AD1351" s="72">
        <f t="shared" si="175"/>
        <v>0.11636748001472619</v>
      </c>
    </row>
    <row r="1352" spans="1:30" x14ac:dyDescent="0.25">
      <c r="A1352" s="60">
        <v>42988</v>
      </c>
      <c r="B1352">
        <f t="shared" si="169"/>
        <v>2017</v>
      </c>
      <c r="C1352">
        <f t="shared" si="170"/>
        <v>9</v>
      </c>
      <c r="D1352" s="57" t="s">
        <v>346</v>
      </c>
      <c r="E1352" s="57">
        <v>3516</v>
      </c>
      <c r="F1352" s="57">
        <v>3509</v>
      </c>
      <c r="G1352" s="57">
        <v>281</v>
      </c>
      <c r="H1352" s="57">
        <v>5773</v>
      </c>
      <c r="I1352" s="57">
        <v>4381</v>
      </c>
      <c r="J1352" s="57">
        <v>5392</v>
      </c>
      <c r="K1352" s="57">
        <v>539</v>
      </c>
      <c r="L1352" s="57">
        <v>4045</v>
      </c>
      <c r="M1352" s="57">
        <v>6147</v>
      </c>
      <c r="N1352" s="57">
        <v>2684</v>
      </c>
      <c r="O1352" s="57">
        <v>4960</v>
      </c>
      <c r="P1352" s="57" t="s">
        <v>346</v>
      </c>
      <c r="Q1352" s="57" t="s">
        <v>346</v>
      </c>
      <c r="R1352" s="57">
        <v>5392</v>
      </c>
      <c r="Y1352" s="68">
        <f t="shared" si="171"/>
        <v>5126.5</v>
      </c>
      <c r="Z1352" s="72">
        <f t="shared" si="168"/>
        <v>3.940179066208689E-3</v>
      </c>
      <c r="AA1352" s="71">
        <f t="shared" si="172"/>
        <v>3.878916000490873E-3</v>
      </c>
      <c r="AB1352" s="72">
        <f t="shared" si="173"/>
        <v>3.3859795414578571E-2</v>
      </c>
      <c r="AC1352" s="68">
        <f t="shared" si="174"/>
        <v>151403.75</v>
      </c>
      <c r="AD1352" s="72">
        <f t="shared" si="175"/>
        <v>0.11636748001472619</v>
      </c>
    </row>
    <row r="1353" spans="1:30" x14ac:dyDescent="0.25">
      <c r="A1353" s="60">
        <v>42989</v>
      </c>
      <c r="B1353">
        <f t="shared" si="169"/>
        <v>2017</v>
      </c>
      <c r="C1353">
        <f t="shared" si="170"/>
        <v>9</v>
      </c>
      <c r="D1353" s="57" t="s">
        <v>346</v>
      </c>
      <c r="E1353" s="57">
        <v>4275</v>
      </c>
      <c r="F1353" s="57">
        <v>2683</v>
      </c>
      <c r="G1353" s="57">
        <v>271</v>
      </c>
      <c r="H1353" s="57">
        <v>8254</v>
      </c>
      <c r="I1353" s="57">
        <v>5986</v>
      </c>
      <c r="J1353" s="57">
        <v>7512</v>
      </c>
      <c r="K1353" s="57">
        <v>653</v>
      </c>
      <c r="L1353" s="57">
        <v>2492</v>
      </c>
      <c r="M1353" s="57">
        <v>3971</v>
      </c>
      <c r="N1353" s="57">
        <v>4960</v>
      </c>
      <c r="O1353" s="57">
        <v>3657</v>
      </c>
      <c r="P1353" s="57" t="s">
        <v>346</v>
      </c>
      <c r="Q1353" s="57" t="s">
        <v>346</v>
      </c>
      <c r="R1353" s="57">
        <v>7512</v>
      </c>
      <c r="Y1353" s="68">
        <f t="shared" si="171"/>
        <v>6352.25</v>
      </c>
      <c r="Z1353" s="72">
        <f t="shared" si="168"/>
        <v>4.882278840012513E-3</v>
      </c>
      <c r="AA1353" s="71">
        <f t="shared" si="172"/>
        <v>3.878916000490873E-3</v>
      </c>
      <c r="AB1353" s="72">
        <f t="shared" si="173"/>
        <v>4.1955697926900751E-2</v>
      </c>
      <c r="AC1353" s="68">
        <f t="shared" si="174"/>
        <v>151403.75</v>
      </c>
      <c r="AD1353" s="72">
        <f t="shared" si="175"/>
        <v>0.11636748001472619</v>
      </c>
    </row>
    <row r="1354" spans="1:30" x14ac:dyDescent="0.25">
      <c r="A1354" s="60">
        <v>42990</v>
      </c>
      <c r="B1354">
        <f t="shared" si="169"/>
        <v>2017</v>
      </c>
      <c r="C1354">
        <f t="shared" si="170"/>
        <v>9</v>
      </c>
      <c r="D1354" s="57" t="s">
        <v>346</v>
      </c>
      <c r="E1354" s="57">
        <v>4562</v>
      </c>
      <c r="F1354" s="57">
        <v>2985</v>
      </c>
      <c r="G1354" s="57">
        <v>291</v>
      </c>
      <c r="H1354" s="57">
        <v>8756</v>
      </c>
      <c r="I1354" s="57">
        <v>6386</v>
      </c>
      <c r="J1354" s="57">
        <v>7692</v>
      </c>
      <c r="K1354" s="57">
        <v>646</v>
      </c>
      <c r="L1354" s="57">
        <v>2655</v>
      </c>
      <c r="M1354" s="57">
        <v>3878</v>
      </c>
      <c r="N1354" s="57">
        <v>4299</v>
      </c>
      <c r="O1354" s="57">
        <v>3497</v>
      </c>
      <c r="P1354" s="57" t="s">
        <v>346</v>
      </c>
      <c r="Q1354" s="57" t="s">
        <v>346</v>
      </c>
      <c r="R1354" s="57">
        <v>7692</v>
      </c>
      <c r="Y1354" s="68">
        <f t="shared" si="171"/>
        <v>6582.75</v>
      </c>
      <c r="Z1354" s="72">
        <f t="shared" si="168"/>
        <v>5.0594389443256119E-3</v>
      </c>
      <c r="AA1354" s="71">
        <f t="shared" si="172"/>
        <v>3.878916000490873E-3</v>
      </c>
      <c r="AB1354" s="72">
        <f t="shared" si="173"/>
        <v>4.3478117285734336E-2</v>
      </c>
      <c r="AC1354" s="68">
        <f t="shared" si="174"/>
        <v>151403.75</v>
      </c>
      <c r="AD1354" s="72">
        <f t="shared" si="175"/>
        <v>0.11636748001472619</v>
      </c>
    </row>
    <row r="1355" spans="1:30" x14ac:dyDescent="0.25">
      <c r="A1355" s="60">
        <v>42991</v>
      </c>
      <c r="B1355">
        <f t="shared" si="169"/>
        <v>2017</v>
      </c>
      <c r="C1355">
        <f t="shared" si="170"/>
        <v>9</v>
      </c>
      <c r="D1355" s="57" t="s">
        <v>346</v>
      </c>
      <c r="E1355" s="57">
        <v>4354</v>
      </c>
      <c r="F1355" s="57">
        <v>2716</v>
      </c>
      <c r="G1355" s="57">
        <v>252</v>
      </c>
      <c r="H1355" s="57">
        <v>8095</v>
      </c>
      <c r="I1355" s="57">
        <v>6213</v>
      </c>
      <c r="J1355" s="57">
        <v>7209</v>
      </c>
      <c r="K1355" s="57">
        <v>614</v>
      </c>
      <c r="L1355" s="57">
        <v>2724</v>
      </c>
      <c r="M1355" s="57">
        <v>3829</v>
      </c>
      <c r="N1355" s="57">
        <v>4639</v>
      </c>
      <c r="O1355" s="57">
        <v>2994</v>
      </c>
      <c r="P1355" s="57" t="s">
        <v>346</v>
      </c>
      <c r="Q1355" s="57" t="s">
        <v>346</v>
      </c>
      <c r="R1355" s="57">
        <v>7209</v>
      </c>
      <c r="Y1355" s="68">
        <f t="shared" si="171"/>
        <v>6127.75</v>
      </c>
      <c r="Z1355" s="72">
        <f t="shared" si="168"/>
        <v>4.7097302785448734E-3</v>
      </c>
      <c r="AA1355" s="71">
        <f t="shared" si="172"/>
        <v>3.878916000490873E-3</v>
      </c>
      <c r="AB1355" s="72">
        <f t="shared" si="173"/>
        <v>4.0472907705390387E-2</v>
      </c>
      <c r="AC1355" s="68">
        <f t="shared" si="174"/>
        <v>151403.75</v>
      </c>
      <c r="AD1355" s="72">
        <f t="shared" si="175"/>
        <v>0.11636748001472619</v>
      </c>
    </row>
    <row r="1356" spans="1:30" x14ac:dyDescent="0.25">
      <c r="A1356" s="60">
        <v>42992</v>
      </c>
      <c r="B1356">
        <f t="shared" si="169"/>
        <v>2017</v>
      </c>
      <c r="C1356">
        <f t="shared" si="170"/>
        <v>9</v>
      </c>
      <c r="D1356" s="57" t="s">
        <v>346</v>
      </c>
      <c r="E1356" s="57">
        <v>4331</v>
      </c>
      <c r="F1356" s="57">
        <v>2722</v>
      </c>
      <c r="G1356" s="57">
        <v>265</v>
      </c>
      <c r="H1356" s="57">
        <v>7629</v>
      </c>
      <c r="I1356" s="57">
        <v>5697</v>
      </c>
      <c r="J1356" s="57">
        <v>6438</v>
      </c>
      <c r="K1356" s="57">
        <v>540</v>
      </c>
      <c r="L1356" s="57">
        <v>2431</v>
      </c>
      <c r="M1356" s="57">
        <v>3551</v>
      </c>
      <c r="N1356" s="57">
        <v>3706</v>
      </c>
      <c r="O1356" s="57">
        <v>3013</v>
      </c>
      <c r="P1356" s="57" t="s">
        <v>346</v>
      </c>
      <c r="Q1356" s="57" t="s">
        <v>346</v>
      </c>
      <c r="R1356" s="57">
        <v>6438</v>
      </c>
      <c r="Y1356" s="68">
        <f t="shared" si="171"/>
        <v>5694.25</v>
      </c>
      <c r="Z1356" s="72">
        <f t="shared" si="168"/>
        <v>4.3765463079603684E-3</v>
      </c>
      <c r="AA1356" s="71">
        <f t="shared" si="172"/>
        <v>3.878916000490873E-3</v>
      </c>
      <c r="AB1356" s="72">
        <f t="shared" si="173"/>
        <v>3.7609702533787967E-2</v>
      </c>
      <c r="AC1356" s="68">
        <f t="shared" si="174"/>
        <v>151403.75</v>
      </c>
      <c r="AD1356" s="72">
        <f t="shared" si="175"/>
        <v>0.11636748001472619</v>
      </c>
    </row>
    <row r="1357" spans="1:30" x14ac:dyDescent="0.25">
      <c r="A1357" s="60">
        <v>42993</v>
      </c>
      <c r="B1357">
        <f t="shared" si="169"/>
        <v>2017</v>
      </c>
      <c r="C1357">
        <f t="shared" si="170"/>
        <v>9</v>
      </c>
      <c r="D1357" s="57" t="s">
        <v>346</v>
      </c>
      <c r="E1357" s="57">
        <v>4100</v>
      </c>
      <c r="F1357" s="57">
        <v>2835</v>
      </c>
      <c r="G1357" s="57">
        <v>283</v>
      </c>
      <c r="H1357" s="57">
        <v>7749</v>
      </c>
      <c r="I1357" s="57">
        <v>5853</v>
      </c>
      <c r="J1357" s="57">
        <v>6715</v>
      </c>
      <c r="K1357" s="57">
        <v>619</v>
      </c>
      <c r="L1357" s="57">
        <v>2500</v>
      </c>
      <c r="M1357" s="57">
        <v>3879</v>
      </c>
      <c r="N1357" s="57">
        <v>3629</v>
      </c>
      <c r="O1357" s="57">
        <v>3344</v>
      </c>
      <c r="P1357" s="57" t="s">
        <v>346</v>
      </c>
      <c r="Q1357" s="57" t="s">
        <v>346</v>
      </c>
      <c r="R1357" s="57">
        <v>6715</v>
      </c>
      <c r="Y1357" s="68">
        <f t="shared" si="171"/>
        <v>5915.25</v>
      </c>
      <c r="Z1357" s="72">
        <f t="shared" si="168"/>
        <v>4.5464048027681553E-3</v>
      </c>
      <c r="AA1357" s="71">
        <f t="shared" si="172"/>
        <v>3.878916000490873E-3</v>
      </c>
      <c r="AB1357" s="72">
        <f t="shared" si="173"/>
        <v>3.9069375758526453E-2</v>
      </c>
      <c r="AC1357" s="68">
        <f t="shared" si="174"/>
        <v>151403.75</v>
      </c>
      <c r="AD1357" s="72">
        <f t="shared" si="175"/>
        <v>0.11636748001472619</v>
      </c>
    </row>
    <row r="1358" spans="1:30" x14ac:dyDescent="0.25">
      <c r="A1358" s="60">
        <v>42994</v>
      </c>
      <c r="B1358">
        <f t="shared" si="169"/>
        <v>2017</v>
      </c>
      <c r="C1358">
        <f t="shared" si="170"/>
        <v>9</v>
      </c>
      <c r="D1358" s="57" t="s">
        <v>346</v>
      </c>
      <c r="E1358" s="57">
        <v>3322</v>
      </c>
      <c r="F1358" s="57">
        <v>3404</v>
      </c>
      <c r="G1358" s="57">
        <v>251</v>
      </c>
      <c r="H1358" s="57">
        <v>5568</v>
      </c>
      <c r="I1358" s="57">
        <v>4532</v>
      </c>
      <c r="J1358" s="57">
        <v>4609</v>
      </c>
      <c r="K1358" s="57">
        <v>455</v>
      </c>
      <c r="L1358" s="57">
        <v>2309</v>
      </c>
      <c r="M1358" s="57">
        <v>4432</v>
      </c>
      <c r="N1358" s="57">
        <v>2435</v>
      </c>
      <c r="O1358" s="57">
        <v>2560</v>
      </c>
      <c r="P1358" s="57" t="s">
        <v>346</v>
      </c>
      <c r="Q1358" s="57" t="s">
        <v>346</v>
      </c>
      <c r="R1358" s="57">
        <v>4609</v>
      </c>
      <c r="Y1358" s="68">
        <f t="shared" si="171"/>
        <v>4317.25</v>
      </c>
      <c r="Z1358" s="72">
        <f t="shared" si="168"/>
        <v>3.3181972249272337E-3</v>
      </c>
      <c r="AA1358" s="71">
        <f t="shared" si="172"/>
        <v>3.878916000490873E-3</v>
      </c>
      <c r="AB1358" s="72">
        <f t="shared" si="173"/>
        <v>2.8514815518109689E-2</v>
      </c>
      <c r="AC1358" s="68">
        <f t="shared" si="174"/>
        <v>151403.75</v>
      </c>
      <c r="AD1358" s="72">
        <f t="shared" si="175"/>
        <v>0.11636748001472619</v>
      </c>
    </row>
    <row r="1359" spans="1:30" x14ac:dyDescent="0.25">
      <c r="A1359" s="60">
        <v>42995</v>
      </c>
      <c r="B1359">
        <f t="shared" si="169"/>
        <v>2017</v>
      </c>
      <c r="C1359">
        <f t="shared" si="170"/>
        <v>9</v>
      </c>
      <c r="D1359" s="57" t="s">
        <v>346</v>
      </c>
      <c r="E1359" s="57">
        <v>3490</v>
      </c>
      <c r="F1359" s="57">
        <v>3239</v>
      </c>
      <c r="G1359" s="57">
        <v>286</v>
      </c>
      <c r="H1359" s="57">
        <v>5599</v>
      </c>
      <c r="I1359" s="57">
        <v>4032</v>
      </c>
      <c r="J1359" s="57">
        <v>4649</v>
      </c>
      <c r="K1359" s="57">
        <v>466</v>
      </c>
      <c r="L1359" s="57">
        <v>2313</v>
      </c>
      <c r="M1359" s="57">
        <v>4557</v>
      </c>
      <c r="N1359" s="57">
        <v>2371</v>
      </c>
      <c r="O1359" s="57">
        <v>2676</v>
      </c>
      <c r="P1359" s="57" t="s">
        <v>346</v>
      </c>
      <c r="Q1359" s="57" t="s">
        <v>346</v>
      </c>
      <c r="R1359" s="57">
        <v>4649</v>
      </c>
      <c r="Y1359" s="68">
        <f t="shared" si="171"/>
        <v>4239</v>
      </c>
      <c r="Z1359" s="72">
        <f t="shared" si="168"/>
        <v>3.2580550203176891E-3</v>
      </c>
      <c r="AA1359" s="71">
        <f t="shared" si="172"/>
        <v>3.878916000490873E-3</v>
      </c>
      <c r="AB1359" s="72">
        <f t="shared" si="173"/>
        <v>2.7997985518852738E-2</v>
      </c>
      <c r="AC1359" s="68">
        <f t="shared" si="174"/>
        <v>151403.75</v>
      </c>
      <c r="AD1359" s="72">
        <f t="shared" si="175"/>
        <v>0.11636748001472619</v>
      </c>
    </row>
    <row r="1360" spans="1:30" x14ac:dyDescent="0.25">
      <c r="A1360" s="60">
        <v>42996</v>
      </c>
      <c r="B1360">
        <f t="shared" si="169"/>
        <v>2017</v>
      </c>
      <c r="C1360">
        <f t="shared" si="170"/>
        <v>9</v>
      </c>
      <c r="D1360" s="57" t="s">
        <v>346</v>
      </c>
      <c r="E1360" s="57">
        <v>3768</v>
      </c>
      <c r="F1360" s="57">
        <v>2424</v>
      </c>
      <c r="G1360" s="57">
        <v>253</v>
      </c>
      <c r="H1360" s="57">
        <v>6708</v>
      </c>
      <c r="I1360" s="57">
        <v>4864</v>
      </c>
      <c r="J1360" s="57">
        <v>6085</v>
      </c>
      <c r="K1360" s="57">
        <v>417</v>
      </c>
      <c r="L1360" s="57">
        <v>2176</v>
      </c>
      <c r="M1360" s="57">
        <v>3171</v>
      </c>
      <c r="N1360" s="57">
        <v>5681</v>
      </c>
      <c r="O1360" s="57">
        <v>2673</v>
      </c>
      <c r="P1360" s="57" t="s">
        <v>346</v>
      </c>
      <c r="Q1360" s="57" t="s">
        <v>346</v>
      </c>
      <c r="R1360" s="57">
        <v>6085</v>
      </c>
      <c r="Y1360" s="68">
        <f t="shared" si="171"/>
        <v>5082.5</v>
      </c>
      <c r="Z1360" s="72">
        <f t="shared" si="168"/>
        <v>3.9063610853419806E-3</v>
      </c>
      <c r="AA1360" s="71">
        <f t="shared" si="172"/>
        <v>3.878916000490873E-3</v>
      </c>
      <c r="AB1360" s="72">
        <f t="shared" si="173"/>
        <v>3.3569181740874976E-2</v>
      </c>
      <c r="AC1360" s="68">
        <f t="shared" si="174"/>
        <v>151403.75</v>
      </c>
      <c r="AD1360" s="72">
        <f t="shared" si="175"/>
        <v>0.11636748001472619</v>
      </c>
    </row>
    <row r="1361" spans="1:30" x14ac:dyDescent="0.25">
      <c r="A1361" s="60">
        <v>42997</v>
      </c>
      <c r="B1361">
        <f t="shared" si="169"/>
        <v>2017</v>
      </c>
      <c r="C1361">
        <f t="shared" si="170"/>
        <v>9</v>
      </c>
      <c r="D1361" s="57" t="s">
        <v>346</v>
      </c>
      <c r="E1361" s="57">
        <v>3200</v>
      </c>
      <c r="F1361" s="57">
        <v>1965</v>
      </c>
      <c r="G1361" s="57">
        <v>205</v>
      </c>
      <c r="H1361" s="57">
        <v>5729</v>
      </c>
      <c r="I1361" s="57">
        <v>4171</v>
      </c>
      <c r="J1361" s="57">
        <v>4521</v>
      </c>
      <c r="K1361" s="57">
        <v>348</v>
      </c>
      <c r="L1361" s="57">
        <v>1805</v>
      </c>
      <c r="M1361" s="57">
        <v>2535</v>
      </c>
      <c r="N1361" s="57">
        <v>3226</v>
      </c>
      <c r="O1361" s="57">
        <v>2012</v>
      </c>
      <c r="P1361" s="57" t="s">
        <v>346</v>
      </c>
      <c r="Q1361" s="57" t="s">
        <v>346</v>
      </c>
      <c r="R1361" s="57">
        <v>4521</v>
      </c>
      <c r="Y1361" s="68">
        <f t="shared" si="171"/>
        <v>4108.25</v>
      </c>
      <c r="Z1361" s="72">
        <f t="shared" si="168"/>
        <v>3.1575618158103673E-3</v>
      </c>
      <c r="AA1361" s="71">
        <f t="shared" si="172"/>
        <v>3.878916000490873E-3</v>
      </c>
      <c r="AB1361" s="72">
        <f t="shared" si="173"/>
        <v>2.7134400568017636E-2</v>
      </c>
      <c r="AC1361" s="68">
        <f t="shared" si="174"/>
        <v>151403.75</v>
      </c>
      <c r="AD1361" s="72">
        <f t="shared" si="175"/>
        <v>0.11636748001472619</v>
      </c>
    </row>
    <row r="1362" spans="1:30" x14ac:dyDescent="0.25">
      <c r="A1362" s="60">
        <v>42998</v>
      </c>
      <c r="B1362">
        <f t="shared" si="169"/>
        <v>2017</v>
      </c>
      <c r="C1362">
        <f t="shared" si="170"/>
        <v>9</v>
      </c>
      <c r="D1362" s="57" t="s">
        <v>346</v>
      </c>
      <c r="E1362" s="57">
        <v>3952</v>
      </c>
      <c r="F1362" s="57">
        <v>2453</v>
      </c>
      <c r="G1362" s="57">
        <v>234</v>
      </c>
      <c r="H1362" s="57">
        <v>7518</v>
      </c>
      <c r="I1362" s="57">
        <v>5570</v>
      </c>
      <c r="J1362" s="57">
        <v>6592</v>
      </c>
      <c r="K1362" s="57">
        <v>469</v>
      </c>
      <c r="L1362" s="57">
        <v>2512</v>
      </c>
      <c r="M1362" s="57">
        <v>3747</v>
      </c>
      <c r="N1362" s="57">
        <v>3993</v>
      </c>
      <c r="O1362" s="57">
        <v>3296</v>
      </c>
      <c r="P1362" s="57" t="s">
        <v>346</v>
      </c>
      <c r="Q1362" s="57" t="s">
        <v>346</v>
      </c>
      <c r="R1362" s="57">
        <v>6592</v>
      </c>
      <c r="Y1362" s="68">
        <f t="shared" si="171"/>
        <v>5744</v>
      </c>
      <c r="Z1362" s="72">
        <f t="shared" si="168"/>
        <v>4.4147836840539769E-3</v>
      </c>
      <c r="AA1362" s="71">
        <f t="shared" si="172"/>
        <v>3.878916000490873E-3</v>
      </c>
      <c r="AB1362" s="72">
        <f t="shared" si="173"/>
        <v>3.7938294130759644E-2</v>
      </c>
      <c r="AC1362" s="68">
        <f t="shared" si="174"/>
        <v>151403.75</v>
      </c>
      <c r="AD1362" s="72">
        <f t="shared" si="175"/>
        <v>0.11636748001472619</v>
      </c>
    </row>
    <row r="1363" spans="1:30" x14ac:dyDescent="0.25">
      <c r="A1363" s="60">
        <v>42999</v>
      </c>
      <c r="B1363">
        <f t="shared" si="169"/>
        <v>2017</v>
      </c>
      <c r="C1363">
        <f t="shared" si="170"/>
        <v>9</v>
      </c>
      <c r="D1363" s="57" t="s">
        <v>346</v>
      </c>
      <c r="E1363" s="57">
        <v>3737</v>
      </c>
      <c r="F1363" s="57">
        <v>2582</v>
      </c>
      <c r="G1363" s="57">
        <v>277</v>
      </c>
      <c r="H1363" s="57">
        <v>8151</v>
      </c>
      <c r="I1363" s="57">
        <v>5792</v>
      </c>
      <c r="J1363" s="57">
        <v>6386</v>
      </c>
      <c r="K1363" s="57">
        <v>524</v>
      </c>
      <c r="L1363" s="57">
        <v>2598</v>
      </c>
      <c r="M1363" s="57">
        <v>3801</v>
      </c>
      <c r="N1363" s="57">
        <v>3732</v>
      </c>
      <c r="O1363" s="57">
        <v>3317</v>
      </c>
      <c r="P1363" s="57" t="s">
        <v>346</v>
      </c>
      <c r="Q1363" s="57" t="s">
        <v>346</v>
      </c>
      <c r="R1363" s="57">
        <v>6386</v>
      </c>
      <c r="Y1363" s="68">
        <f t="shared" si="171"/>
        <v>5911.5</v>
      </c>
      <c r="Z1363" s="72">
        <f t="shared" si="168"/>
        <v>4.5435225884897425E-3</v>
      </c>
      <c r="AA1363" s="71">
        <f t="shared" si="172"/>
        <v>3.878916000490873E-3</v>
      </c>
      <c r="AB1363" s="72">
        <f t="shared" si="173"/>
        <v>3.9044607547699443E-2</v>
      </c>
      <c r="AC1363" s="68">
        <f t="shared" si="174"/>
        <v>151403.75</v>
      </c>
      <c r="AD1363" s="72">
        <f t="shared" si="175"/>
        <v>0.11636748001472619</v>
      </c>
    </row>
    <row r="1364" spans="1:30" x14ac:dyDescent="0.25">
      <c r="A1364" s="60">
        <v>43000</v>
      </c>
      <c r="B1364">
        <f t="shared" si="169"/>
        <v>2017</v>
      </c>
      <c r="C1364">
        <f t="shared" si="170"/>
        <v>9</v>
      </c>
      <c r="D1364" s="57" t="s">
        <v>346</v>
      </c>
      <c r="E1364" s="57">
        <v>3929</v>
      </c>
      <c r="F1364" s="57">
        <v>2653</v>
      </c>
      <c r="G1364" s="57">
        <v>284</v>
      </c>
      <c r="H1364" s="57">
        <v>7570</v>
      </c>
      <c r="I1364" s="57">
        <v>5547</v>
      </c>
      <c r="J1364" s="57">
        <v>5988</v>
      </c>
      <c r="K1364" s="57">
        <v>497</v>
      </c>
      <c r="L1364" s="57">
        <v>2719</v>
      </c>
      <c r="M1364" s="57">
        <v>3809</v>
      </c>
      <c r="N1364" s="57">
        <v>3369</v>
      </c>
      <c r="O1364" s="57">
        <v>3297</v>
      </c>
      <c r="P1364" s="57" t="s">
        <v>346</v>
      </c>
      <c r="Q1364" s="57" t="s">
        <v>346</v>
      </c>
      <c r="R1364" s="57">
        <v>5988</v>
      </c>
      <c r="Y1364" s="68">
        <f t="shared" si="171"/>
        <v>5600.5</v>
      </c>
      <c r="Z1364" s="72">
        <f t="shared" si="168"/>
        <v>4.3044909510000515E-3</v>
      </c>
      <c r="AA1364" s="71">
        <f t="shared" si="172"/>
        <v>3.878916000490873E-3</v>
      </c>
      <c r="AB1364" s="72">
        <f t="shared" si="173"/>
        <v>3.6990497263112702E-2</v>
      </c>
      <c r="AC1364" s="68">
        <f t="shared" si="174"/>
        <v>151403.75</v>
      </c>
      <c r="AD1364" s="72">
        <f t="shared" si="175"/>
        <v>0.11636748001472619</v>
      </c>
    </row>
    <row r="1365" spans="1:30" x14ac:dyDescent="0.25">
      <c r="A1365" s="60">
        <v>43001</v>
      </c>
      <c r="B1365">
        <f t="shared" si="169"/>
        <v>2017</v>
      </c>
      <c r="C1365">
        <f t="shared" si="170"/>
        <v>9</v>
      </c>
      <c r="D1365" s="57" t="s">
        <v>346</v>
      </c>
      <c r="E1365" s="57">
        <v>3130</v>
      </c>
      <c r="F1365" s="57">
        <v>3512</v>
      </c>
      <c r="G1365" s="57">
        <v>307</v>
      </c>
      <c r="H1365" s="57">
        <v>6167</v>
      </c>
      <c r="I1365" s="57">
        <v>4635</v>
      </c>
      <c r="J1365" s="57">
        <v>4633</v>
      </c>
      <c r="K1365" s="57">
        <v>646</v>
      </c>
      <c r="L1365" s="57">
        <v>3396</v>
      </c>
      <c r="M1365" s="57">
        <v>5071</v>
      </c>
      <c r="N1365" s="57">
        <v>2371</v>
      </c>
      <c r="O1365" s="57">
        <v>2810</v>
      </c>
      <c r="P1365" s="57" t="s">
        <v>346</v>
      </c>
      <c r="Q1365" s="57" t="s">
        <v>346</v>
      </c>
      <c r="R1365" s="57">
        <v>4633</v>
      </c>
      <c r="Y1365" s="68">
        <f t="shared" si="171"/>
        <v>4561.25</v>
      </c>
      <c r="Z1365" s="72">
        <f t="shared" si="168"/>
        <v>3.5057333006426185E-3</v>
      </c>
      <c r="AA1365" s="71">
        <f t="shared" si="172"/>
        <v>3.878916000490873E-3</v>
      </c>
      <c r="AB1365" s="72">
        <f t="shared" si="173"/>
        <v>3.0126400435920509E-2</v>
      </c>
      <c r="AC1365" s="68">
        <f t="shared" si="174"/>
        <v>151403.75</v>
      </c>
      <c r="AD1365" s="72">
        <f t="shared" si="175"/>
        <v>0.11636748001472619</v>
      </c>
    </row>
    <row r="1366" spans="1:30" x14ac:dyDescent="0.25">
      <c r="A1366" s="60">
        <v>43002</v>
      </c>
      <c r="B1366">
        <f t="shared" si="169"/>
        <v>2017</v>
      </c>
      <c r="C1366">
        <f t="shared" si="170"/>
        <v>9</v>
      </c>
      <c r="D1366" s="57" t="s">
        <v>346</v>
      </c>
      <c r="E1366" s="57">
        <v>3271</v>
      </c>
      <c r="F1366" s="57">
        <v>2889</v>
      </c>
      <c r="G1366" s="57">
        <v>273</v>
      </c>
      <c r="H1366" s="57">
        <v>5083</v>
      </c>
      <c r="I1366" s="57">
        <v>3977</v>
      </c>
      <c r="J1366" s="57">
        <v>4227</v>
      </c>
      <c r="K1366" s="57">
        <v>482</v>
      </c>
      <c r="L1366" s="57">
        <v>2871</v>
      </c>
      <c r="M1366" s="57">
        <v>4473</v>
      </c>
      <c r="N1366" s="57">
        <v>2105</v>
      </c>
      <c r="O1366" s="57">
        <v>2543</v>
      </c>
      <c r="P1366" s="57" t="s">
        <v>346</v>
      </c>
      <c r="Q1366" s="57" t="s">
        <v>346</v>
      </c>
      <c r="R1366" s="57">
        <v>4227</v>
      </c>
      <c r="Y1366" s="68">
        <f t="shared" si="171"/>
        <v>3957.5</v>
      </c>
      <c r="Z1366" s="72">
        <f t="shared" si="168"/>
        <v>3.0416968018181778E-3</v>
      </c>
      <c r="AA1366" s="71">
        <f t="shared" si="172"/>
        <v>3.878916000490873E-3</v>
      </c>
      <c r="AB1366" s="72">
        <f t="shared" si="173"/>
        <v>2.6138718492771811E-2</v>
      </c>
      <c r="AC1366" s="68">
        <f t="shared" si="174"/>
        <v>151403.75</v>
      </c>
      <c r="AD1366" s="72">
        <f t="shared" si="175"/>
        <v>0.11636748001472619</v>
      </c>
    </row>
    <row r="1367" spans="1:30" x14ac:dyDescent="0.25">
      <c r="A1367" s="60">
        <v>43003</v>
      </c>
      <c r="B1367">
        <f t="shared" si="169"/>
        <v>2017</v>
      </c>
      <c r="C1367">
        <f t="shared" si="170"/>
        <v>9</v>
      </c>
      <c r="D1367" s="57" t="s">
        <v>346</v>
      </c>
      <c r="E1367" s="57">
        <v>4174</v>
      </c>
      <c r="F1367" s="57">
        <v>2695</v>
      </c>
      <c r="G1367" s="57">
        <v>219</v>
      </c>
      <c r="H1367" s="57">
        <v>7708</v>
      </c>
      <c r="I1367" s="57">
        <v>5941</v>
      </c>
      <c r="J1367" s="57">
        <v>7008</v>
      </c>
      <c r="K1367" s="57">
        <v>512</v>
      </c>
      <c r="L1367" s="57">
        <v>2439</v>
      </c>
      <c r="M1367" s="57">
        <v>3561</v>
      </c>
      <c r="N1367" s="57">
        <v>3486</v>
      </c>
      <c r="O1367" s="57">
        <v>3276</v>
      </c>
      <c r="P1367" s="57" t="s">
        <v>346</v>
      </c>
      <c r="Q1367" s="57" t="s">
        <v>346</v>
      </c>
      <c r="R1367" s="57">
        <v>7008</v>
      </c>
      <c r="Y1367" s="68">
        <f t="shared" si="171"/>
        <v>5983.25</v>
      </c>
      <c r="Z1367" s="72">
        <f t="shared" si="168"/>
        <v>4.5986689550167057E-3</v>
      </c>
      <c r="AA1367" s="71">
        <f t="shared" si="172"/>
        <v>3.878916000490873E-3</v>
      </c>
      <c r="AB1367" s="72">
        <f t="shared" si="173"/>
        <v>3.9518505981522914E-2</v>
      </c>
      <c r="AC1367" s="68">
        <f t="shared" si="174"/>
        <v>151403.75</v>
      </c>
      <c r="AD1367" s="72">
        <f t="shared" si="175"/>
        <v>0.11636748001472619</v>
      </c>
    </row>
    <row r="1368" spans="1:30" x14ac:dyDescent="0.25">
      <c r="A1368" s="60">
        <v>43004</v>
      </c>
      <c r="B1368">
        <f t="shared" si="169"/>
        <v>2017</v>
      </c>
      <c r="C1368">
        <f t="shared" si="170"/>
        <v>9</v>
      </c>
      <c r="D1368" s="57" t="s">
        <v>346</v>
      </c>
      <c r="E1368" s="57">
        <v>4313</v>
      </c>
      <c r="F1368" s="57">
        <v>2812</v>
      </c>
      <c r="G1368" s="57">
        <v>245</v>
      </c>
      <c r="H1368" s="57">
        <v>8150</v>
      </c>
      <c r="I1368" s="57">
        <v>6179</v>
      </c>
      <c r="J1368" s="57">
        <v>7431</v>
      </c>
      <c r="K1368" s="57">
        <v>526</v>
      </c>
      <c r="L1368" s="57">
        <v>2566</v>
      </c>
      <c r="M1368" s="57">
        <v>3929</v>
      </c>
      <c r="N1368" s="57">
        <v>3594</v>
      </c>
      <c r="O1368" s="57">
        <v>3157</v>
      </c>
      <c r="P1368" s="57" t="s">
        <v>346</v>
      </c>
      <c r="Q1368" s="57" t="s">
        <v>346</v>
      </c>
      <c r="R1368" s="57">
        <v>7431</v>
      </c>
      <c r="Y1368" s="68">
        <f t="shared" si="171"/>
        <v>6229.25</v>
      </c>
      <c r="Z1368" s="72">
        <f t="shared" si="168"/>
        <v>4.7877422116805769E-3</v>
      </c>
      <c r="AA1368" s="71">
        <f t="shared" si="172"/>
        <v>3.878916000490873E-3</v>
      </c>
      <c r="AB1368" s="72">
        <f t="shared" si="173"/>
        <v>4.1143300611774805E-2</v>
      </c>
      <c r="AC1368" s="68">
        <f t="shared" si="174"/>
        <v>151403.75</v>
      </c>
      <c r="AD1368" s="72">
        <f t="shared" si="175"/>
        <v>0.11636748001472619</v>
      </c>
    </row>
    <row r="1369" spans="1:30" x14ac:dyDescent="0.25">
      <c r="A1369" s="60">
        <v>43005</v>
      </c>
      <c r="B1369">
        <f t="shared" si="169"/>
        <v>2017</v>
      </c>
      <c r="C1369">
        <f t="shared" si="170"/>
        <v>9</v>
      </c>
      <c r="D1369" s="57" t="s">
        <v>346</v>
      </c>
      <c r="E1369" s="57">
        <v>4290</v>
      </c>
      <c r="F1369" s="57">
        <v>2769</v>
      </c>
      <c r="G1369" s="57">
        <v>225</v>
      </c>
      <c r="H1369" s="57">
        <v>7983</v>
      </c>
      <c r="I1369" s="57">
        <v>6309</v>
      </c>
      <c r="J1369" s="57">
        <v>7088</v>
      </c>
      <c r="K1369" s="57">
        <v>570</v>
      </c>
      <c r="L1369" s="57">
        <v>2594</v>
      </c>
      <c r="M1369" s="57">
        <v>3970</v>
      </c>
      <c r="N1369" s="57">
        <v>3548</v>
      </c>
      <c r="O1369" s="57">
        <v>3216</v>
      </c>
      <c r="P1369" s="57" t="s">
        <v>346</v>
      </c>
      <c r="Q1369" s="57" t="s">
        <v>346</v>
      </c>
      <c r="R1369" s="57">
        <v>7088</v>
      </c>
      <c r="Y1369" s="68">
        <f t="shared" si="171"/>
        <v>6149</v>
      </c>
      <c r="Z1369" s="72">
        <f t="shared" si="168"/>
        <v>4.7260628261225459E-3</v>
      </c>
      <c r="AA1369" s="71">
        <f t="shared" si="172"/>
        <v>3.878916000490873E-3</v>
      </c>
      <c r="AB1369" s="72">
        <f t="shared" si="173"/>
        <v>4.0613260900076782E-2</v>
      </c>
      <c r="AC1369" s="68">
        <f t="shared" si="174"/>
        <v>151403.75</v>
      </c>
      <c r="AD1369" s="72">
        <f t="shared" si="175"/>
        <v>0.11636748001472619</v>
      </c>
    </row>
    <row r="1370" spans="1:30" x14ac:dyDescent="0.25">
      <c r="A1370" s="60">
        <v>43006</v>
      </c>
      <c r="B1370">
        <f t="shared" si="169"/>
        <v>2017</v>
      </c>
      <c r="C1370">
        <f t="shared" si="170"/>
        <v>9</v>
      </c>
      <c r="D1370" s="57" t="s">
        <v>346</v>
      </c>
      <c r="E1370" s="57">
        <v>4232</v>
      </c>
      <c r="F1370" s="57">
        <v>2957</v>
      </c>
      <c r="G1370" s="57">
        <v>246</v>
      </c>
      <c r="H1370" s="57">
        <v>8118</v>
      </c>
      <c r="I1370" s="57">
        <v>6277</v>
      </c>
      <c r="J1370" s="57">
        <v>7055</v>
      </c>
      <c r="K1370" s="57">
        <v>540</v>
      </c>
      <c r="L1370" s="57">
        <v>2528</v>
      </c>
      <c r="M1370" s="57">
        <v>3682</v>
      </c>
      <c r="N1370" s="57">
        <v>3506</v>
      </c>
      <c r="O1370" s="57">
        <v>3421</v>
      </c>
      <c r="P1370" s="57" t="s">
        <v>346</v>
      </c>
      <c r="Q1370" s="57" t="s">
        <v>346</v>
      </c>
      <c r="R1370" s="57">
        <v>7055</v>
      </c>
      <c r="Y1370" s="68">
        <f t="shared" si="171"/>
        <v>6217.75</v>
      </c>
      <c r="Z1370" s="72">
        <f t="shared" si="168"/>
        <v>4.7789034212267784E-3</v>
      </c>
      <c r="AA1370" s="71">
        <f t="shared" si="172"/>
        <v>3.878916000490873E-3</v>
      </c>
      <c r="AB1370" s="72">
        <f t="shared" si="173"/>
        <v>4.1067344765238642E-2</v>
      </c>
      <c r="AC1370" s="68">
        <f t="shared" si="174"/>
        <v>151403.75</v>
      </c>
      <c r="AD1370" s="72">
        <f t="shared" si="175"/>
        <v>0.11636748001472619</v>
      </c>
    </row>
    <row r="1371" spans="1:30" x14ac:dyDescent="0.25">
      <c r="A1371" s="60">
        <v>43007</v>
      </c>
      <c r="B1371">
        <f t="shared" si="169"/>
        <v>2017</v>
      </c>
      <c r="C1371">
        <f t="shared" si="170"/>
        <v>9</v>
      </c>
      <c r="D1371" s="57" t="s">
        <v>346</v>
      </c>
      <c r="E1371" s="57">
        <v>4006</v>
      </c>
      <c r="F1371" s="57">
        <v>2660</v>
      </c>
      <c r="G1371" s="57">
        <v>255</v>
      </c>
      <c r="H1371" s="57">
        <v>7659</v>
      </c>
      <c r="I1371" s="57">
        <v>5677</v>
      </c>
      <c r="J1371" s="57">
        <v>5966</v>
      </c>
      <c r="K1371" s="57">
        <v>487</v>
      </c>
      <c r="L1371" s="57">
        <v>2475</v>
      </c>
      <c r="M1371" s="57">
        <v>3586</v>
      </c>
      <c r="N1371" s="57">
        <v>3827</v>
      </c>
      <c r="O1371" s="57">
        <v>2988</v>
      </c>
      <c r="P1371" s="57" t="s">
        <v>346</v>
      </c>
      <c r="Q1371" s="57" t="s">
        <v>346</v>
      </c>
      <c r="R1371" s="57">
        <v>5966</v>
      </c>
      <c r="Y1371" s="68">
        <f t="shared" si="171"/>
        <v>5572.5</v>
      </c>
      <c r="Z1371" s="72">
        <f t="shared" si="168"/>
        <v>4.2829704177212366E-3</v>
      </c>
      <c r="AA1371" s="71">
        <f t="shared" si="172"/>
        <v>3.878916000490873E-3</v>
      </c>
      <c r="AB1371" s="72">
        <f t="shared" si="173"/>
        <v>3.6805561288937694E-2</v>
      </c>
      <c r="AC1371" s="68">
        <f t="shared" si="174"/>
        <v>151403.75</v>
      </c>
      <c r="AD1371" s="72">
        <f t="shared" si="175"/>
        <v>0.11636748001472619</v>
      </c>
    </row>
    <row r="1372" spans="1:30" x14ac:dyDescent="0.25">
      <c r="A1372" s="60">
        <v>43008</v>
      </c>
      <c r="B1372">
        <f t="shared" si="169"/>
        <v>2017</v>
      </c>
      <c r="C1372">
        <f t="shared" si="170"/>
        <v>9</v>
      </c>
      <c r="D1372" s="57" t="s">
        <v>346</v>
      </c>
      <c r="E1372" s="57">
        <v>2679</v>
      </c>
      <c r="F1372" s="57">
        <v>2851</v>
      </c>
      <c r="G1372" s="57">
        <v>188</v>
      </c>
      <c r="H1372" s="57">
        <v>4749</v>
      </c>
      <c r="I1372" s="57">
        <v>3729</v>
      </c>
      <c r="J1372" s="57">
        <v>3319</v>
      </c>
      <c r="K1372" s="57">
        <v>398</v>
      </c>
      <c r="L1372" s="57">
        <v>1719</v>
      </c>
      <c r="M1372" s="57">
        <v>2942</v>
      </c>
      <c r="N1372" s="57">
        <v>2046</v>
      </c>
      <c r="O1372" s="57">
        <v>1903</v>
      </c>
      <c r="P1372" s="57" t="s">
        <v>346</v>
      </c>
      <c r="Q1372" s="57" t="s">
        <v>346</v>
      </c>
      <c r="R1372" s="57">
        <v>3319</v>
      </c>
      <c r="Y1372" s="68">
        <f t="shared" si="171"/>
        <v>3425</v>
      </c>
      <c r="Z1372" s="72">
        <f t="shared" si="168"/>
        <v>2.6324223742835778E-3</v>
      </c>
      <c r="AA1372" s="71">
        <f t="shared" si="172"/>
        <v>3.878916000490873E-3</v>
      </c>
      <c r="AB1372" s="72">
        <f t="shared" si="173"/>
        <v>2.2621632555336311E-2</v>
      </c>
      <c r="AC1372" s="68">
        <f t="shared" si="174"/>
        <v>151403.75</v>
      </c>
      <c r="AD1372" s="72">
        <f t="shared" si="175"/>
        <v>0.11636748001472619</v>
      </c>
    </row>
    <row r="1373" spans="1:30" x14ac:dyDescent="0.25">
      <c r="A1373" s="60">
        <v>43009</v>
      </c>
      <c r="B1373">
        <f t="shared" si="169"/>
        <v>2017</v>
      </c>
      <c r="C1373">
        <f t="shared" si="170"/>
        <v>10</v>
      </c>
      <c r="D1373" s="57" t="s">
        <v>346</v>
      </c>
      <c r="E1373" s="57">
        <v>3088</v>
      </c>
      <c r="F1373" s="57">
        <v>3038</v>
      </c>
      <c r="G1373" s="57">
        <v>209</v>
      </c>
      <c r="H1373" s="57">
        <v>5046</v>
      </c>
      <c r="I1373" s="57">
        <v>4092</v>
      </c>
      <c r="J1373" s="57">
        <v>4331</v>
      </c>
      <c r="K1373" s="57">
        <v>488</v>
      </c>
      <c r="L1373" s="57">
        <v>2286</v>
      </c>
      <c r="M1373" s="57">
        <v>3845</v>
      </c>
      <c r="N1373" s="57">
        <v>2325</v>
      </c>
      <c r="O1373" s="57">
        <v>2297</v>
      </c>
      <c r="P1373" s="57" t="s">
        <v>346</v>
      </c>
      <c r="Q1373" s="57" t="s">
        <v>346</v>
      </c>
      <c r="R1373" s="57">
        <v>4331</v>
      </c>
      <c r="Y1373" s="68">
        <f t="shared" si="171"/>
        <v>3941.5</v>
      </c>
      <c r="Z1373" s="72">
        <f t="shared" si="168"/>
        <v>3.0293993542302835E-3</v>
      </c>
      <c r="AA1373" s="71">
        <f t="shared" si="172"/>
        <v>3.5372517083968732E-3</v>
      </c>
      <c r="AB1373" s="72">
        <f t="shared" si="173"/>
        <v>2.7626690965164364E-2</v>
      </c>
      <c r="AC1373" s="68">
        <f t="shared" si="174"/>
        <v>142670</v>
      </c>
      <c r="AD1373" s="72">
        <f t="shared" si="175"/>
        <v>0.10965480296030307</v>
      </c>
    </row>
    <row r="1374" spans="1:30" x14ac:dyDescent="0.25">
      <c r="A1374" s="60">
        <v>43010</v>
      </c>
      <c r="B1374">
        <f t="shared" si="169"/>
        <v>2017</v>
      </c>
      <c r="C1374">
        <f t="shared" si="170"/>
        <v>10</v>
      </c>
      <c r="D1374" s="57" t="s">
        <v>346</v>
      </c>
      <c r="E1374" s="57">
        <v>3910</v>
      </c>
      <c r="F1374" s="57">
        <v>2625</v>
      </c>
      <c r="G1374" s="57">
        <v>234</v>
      </c>
      <c r="H1374" s="57">
        <v>7616</v>
      </c>
      <c r="I1374" s="57">
        <v>5722</v>
      </c>
      <c r="J1374" s="57">
        <v>6825</v>
      </c>
      <c r="K1374" s="57">
        <v>495</v>
      </c>
      <c r="L1374" s="57">
        <v>2328</v>
      </c>
      <c r="M1374" s="57">
        <v>3343</v>
      </c>
      <c r="N1374" s="57">
        <v>4606</v>
      </c>
      <c r="O1374" s="57">
        <v>3387</v>
      </c>
      <c r="P1374" s="57" t="s">
        <v>346</v>
      </c>
      <c r="Q1374" s="57" t="s">
        <v>346</v>
      </c>
      <c r="R1374" s="57">
        <v>6825</v>
      </c>
      <c r="Y1374" s="68">
        <f t="shared" si="171"/>
        <v>5887.5</v>
      </c>
      <c r="Z1374" s="72">
        <f t="shared" si="168"/>
        <v>4.5250764171079014E-3</v>
      </c>
      <c r="AA1374" s="71">
        <f t="shared" si="172"/>
        <v>3.5372517083968732E-3</v>
      </c>
      <c r="AB1374" s="72">
        <f t="shared" si="173"/>
        <v>4.1266559192542233E-2</v>
      </c>
      <c r="AC1374" s="68">
        <f t="shared" si="174"/>
        <v>142670</v>
      </c>
      <c r="AD1374" s="72">
        <f t="shared" si="175"/>
        <v>0.10965480296030307</v>
      </c>
    </row>
    <row r="1375" spans="1:30" x14ac:dyDescent="0.25">
      <c r="A1375" s="60">
        <v>43011</v>
      </c>
      <c r="B1375">
        <f t="shared" si="169"/>
        <v>2017</v>
      </c>
      <c r="C1375">
        <f t="shared" si="170"/>
        <v>10</v>
      </c>
      <c r="D1375" s="57" t="s">
        <v>346</v>
      </c>
      <c r="E1375" s="57">
        <v>4085</v>
      </c>
      <c r="F1375" s="57">
        <v>2727</v>
      </c>
      <c r="G1375" s="57">
        <v>224</v>
      </c>
      <c r="H1375" s="57">
        <v>8161</v>
      </c>
      <c r="I1375" s="57">
        <v>6363</v>
      </c>
      <c r="J1375" s="57">
        <v>7146</v>
      </c>
      <c r="K1375" s="57">
        <v>530</v>
      </c>
      <c r="L1375" s="57">
        <v>2639</v>
      </c>
      <c r="M1375" s="57">
        <v>3639</v>
      </c>
      <c r="N1375" s="57">
        <v>4150</v>
      </c>
      <c r="O1375" s="57">
        <v>3386</v>
      </c>
      <c r="P1375" s="57" t="s">
        <v>346</v>
      </c>
      <c r="Q1375" s="57" t="s">
        <v>346</v>
      </c>
      <c r="R1375" s="57">
        <v>7146</v>
      </c>
      <c r="Y1375" s="68">
        <f t="shared" si="171"/>
        <v>6264</v>
      </c>
      <c r="Z1375" s="72">
        <f t="shared" si="168"/>
        <v>4.8144507306605343E-3</v>
      </c>
      <c r="AA1375" s="71">
        <f t="shared" si="172"/>
        <v>3.5372517083968732E-3</v>
      </c>
      <c r="AB1375" s="72">
        <f t="shared" si="173"/>
        <v>4.3905516226256394E-2</v>
      </c>
      <c r="AC1375" s="68">
        <f t="shared" si="174"/>
        <v>142670</v>
      </c>
      <c r="AD1375" s="72">
        <f t="shared" si="175"/>
        <v>0.10965480296030307</v>
      </c>
    </row>
    <row r="1376" spans="1:30" x14ac:dyDescent="0.25">
      <c r="A1376" s="60">
        <v>43012</v>
      </c>
      <c r="B1376">
        <f t="shared" si="169"/>
        <v>2017</v>
      </c>
      <c r="C1376">
        <f t="shared" si="170"/>
        <v>10</v>
      </c>
      <c r="D1376" s="57" t="s">
        <v>346</v>
      </c>
      <c r="E1376" s="57">
        <v>4243</v>
      </c>
      <c r="F1376" s="57">
        <v>2817</v>
      </c>
      <c r="G1376" s="57">
        <v>247</v>
      </c>
      <c r="H1376" s="57">
        <v>8136</v>
      </c>
      <c r="I1376" s="57">
        <v>6238</v>
      </c>
      <c r="J1376" s="57">
        <v>7444</v>
      </c>
      <c r="K1376" s="57">
        <v>523</v>
      </c>
      <c r="L1376" s="57">
        <v>2627</v>
      </c>
      <c r="M1376" s="57">
        <v>3771</v>
      </c>
      <c r="N1376" s="57">
        <v>5045</v>
      </c>
      <c r="O1376" s="57">
        <v>3412</v>
      </c>
      <c r="P1376" s="57" t="s">
        <v>346</v>
      </c>
      <c r="Q1376" s="57" t="s">
        <v>346</v>
      </c>
      <c r="R1376" s="57">
        <v>7444</v>
      </c>
      <c r="Y1376" s="68">
        <f t="shared" si="171"/>
        <v>6307.5</v>
      </c>
      <c r="Z1376" s="72">
        <f t="shared" si="168"/>
        <v>4.8478844162901215E-3</v>
      </c>
      <c r="AA1376" s="71">
        <f t="shared" si="172"/>
        <v>3.5372517083968732E-3</v>
      </c>
      <c r="AB1376" s="72">
        <f t="shared" si="173"/>
        <v>4.4210415644494287E-2</v>
      </c>
      <c r="AC1376" s="68">
        <f t="shared" si="174"/>
        <v>142670</v>
      </c>
      <c r="AD1376" s="72">
        <f t="shared" si="175"/>
        <v>0.10965480296030307</v>
      </c>
    </row>
    <row r="1377" spans="1:30" x14ac:dyDescent="0.25">
      <c r="A1377" s="60">
        <v>43013</v>
      </c>
      <c r="B1377">
        <f t="shared" si="169"/>
        <v>2017</v>
      </c>
      <c r="C1377">
        <f t="shared" si="170"/>
        <v>10</v>
      </c>
      <c r="D1377" s="57" t="s">
        <v>346</v>
      </c>
      <c r="E1377" s="57">
        <v>4219</v>
      </c>
      <c r="F1377" s="57">
        <v>2669</v>
      </c>
      <c r="G1377" s="57">
        <v>298</v>
      </c>
      <c r="H1377" s="57">
        <v>7598</v>
      </c>
      <c r="I1377" s="57">
        <v>5998</v>
      </c>
      <c r="J1377" s="57">
        <v>6736</v>
      </c>
      <c r="K1377" s="57">
        <v>538</v>
      </c>
      <c r="L1377" s="57">
        <v>2454</v>
      </c>
      <c r="M1377" s="57">
        <v>3499</v>
      </c>
      <c r="N1377" s="57">
        <v>6581</v>
      </c>
      <c r="O1377" s="57">
        <v>3312</v>
      </c>
      <c r="P1377" s="57" t="s">
        <v>346</v>
      </c>
      <c r="Q1377" s="57" t="s">
        <v>346</v>
      </c>
      <c r="R1377" s="57">
        <v>6736</v>
      </c>
      <c r="Y1377" s="68">
        <f t="shared" si="171"/>
        <v>5911</v>
      </c>
      <c r="Z1377" s="72">
        <f t="shared" si="168"/>
        <v>4.5431382932526214E-3</v>
      </c>
      <c r="AA1377" s="71">
        <f t="shared" si="172"/>
        <v>3.5372517083968732E-3</v>
      </c>
      <c r="AB1377" s="72">
        <f t="shared" si="173"/>
        <v>4.1431274970210978E-2</v>
      </c>
      <c r="AC1377" s="68">
        <f t="shared" si="174"/>
        <v>142670</v>
      </c>
      <c r="AD1377" s="72">
        <f t="shared" si="175"/>
        <v>0.10965480296030307</v>
      </c>
    </row>
    <row r="1378" spans="1:30" x14ac:dyDescent="0.25">
      <c r="A1378" s="60">
        <v>43014</v>
      </c>
      <c r="B1378">
        <f t="shared" si="169"/>
        <v>2017</v>
      </c>
      <c r="C1378">
        <f t="shared" si="170"/>
        <v>10</v>
      </c>
      <c r="D1378" s="57" t="s">
        <v>346</v>
      </c>
      <c r="E1378" s="57">
        <v>4411</v>
      </c>
      <c r="F1378" s="57">
        <v>2496</v>
      </c>
      <c r="G1378" s="57">
        <v>231</v>
      </c>
      <c r="H1378" s="57">
        <v>7336</v>
      </c>
      <c r="I1378" s="57">
        <v>5675</v>
      </c>
      <c r="J1378" s="57">
        <v>5973</v>
      </c>
      <c r="K1378" s="57">
        <v>540</v>
      </c>
      <c r="L1378" s="57">
        <v>2405</v>
      </c>
      <c r="M1378" s="57">
        <v>3618</v>
      </c>
      <c r="N1378" s="57">
        <v>4913</v>
      </c>
      <c r="O1378" s="57">
        <v>2982</v>
      </c>
      <c r="P1378" s="57" t="s">
        <v>346</v>
      </c>
      <c r="Q1378" s="57" t="s">
        <v>346</v>
      </c>
      <c r="R1378" s="57">
        <v>5973</v>
      </c>
      <c r="Y1378" s="68">
        <f t="shared" si="171"/>
        <v>5491.5</v>
      </c>
      <c r="Z1378" s="72">
        <f t="shared" si="168"/>
        <v>4.2207145893075233E-3</v>
      </c>
      <c r="AA1378" s="71">
        <f t="shared" si="172"/>
        <v>3.5372517083968732E-3</v>
      </c>
      <c r="AB1378" s="72">
        <f t="shared" si="173"/>
        <v>3.8490923109273149E-2</v>
      </c>
      <c r="AC1378" s="68">
        <f t="shared" si="174"/>
        <v>142670</v>
      </c>
      <c r="AD1378" s="72">
        <f t="shared" si="175"/>
        <v>0.10965480296030307</v>
      </c>
    </row>
    <row r="1379" spans="1:30" x14ac:dyDescent="0.25">
      <c r="A1379" s="60">
        <v>43015</v>
      </c>
      <c r="B1379">
        <f t="shared" si="169"/>
        <v>2017</v>
      </c>
      <c r="C1379">
        <f t="shared" si="170"/>
        <v>10</v>
      </c>
      <c r="D1379" s="57" t="s">
        <v>346</v>
      </c>
      <c r="E1379" s="57">
        <v>3195</v>
      </c>
      <c r="F1379" s="57">
        <v>3301</v>
      </c>
      <c r="G1379" s="57">
        <v>282</v>
      </c>
      <c r="H1379" s="57">
        <v>5873</v>
      </c>
      <c r="I1379" s="57">
        <v>4576</v>
      </c>
      <c r="J1379" s="57">
        <v>4737</v>
      </c>
      <c r="K1379" s="57">
        <v>499</v>
      </c>
      <c r="L1379" s="57">
        <v>2414</v>
      </c>
      <c r="M1379" s="57">
        <v>4281</v>
      </c>
      <c r="N1379" s="57">
        <v>2585</v>
      </c>
      <c r="O1379" s="57">
        <v>2750</v>
      </c>
      <c r="P1379" s="57" t="s">
        <v>346</v>
      </c>
      <c r="Q1379" s="57" t="s">
        <v>346</v>
      </c>
      <c r="R1379" s="57">
        <v>4737</v>
      </c>
      <c r="Y1379" s="68">
        <f t="shared" si="171"/>
        <v>4484</v>
      </c>
      <c r="Z1379" s="72">
        <f t="shared" si="168"/>
        <v>3.4463596865073175E-3</v>
      </c>
      <c r="AA1379" s="71">
        <f t="shared" si="172"/>
        <v>3.5372517083968732E-3</v>
      </c>
      <c r="AB1379" s="72">
        <f t="shared" si="173"/>
        <v>3.1429172215602437E-2</v>
      </c>
      <c r="AC1379" s="68">
        <f t="shared" si="174"/>
        <v>142670</v>
      </c>
      <c r="AD1379" s="72">
        <f t="shared" si="175"/>
        <v>0.10965480296030307</v>
      </c>
    </row>
    <row r="1380" spans="1:30" x14ac:dyDescent="0.25">
      <c r="A1380" s="60">
        <v>43016</v>
      </c>
      <c r="B1380">
        <f t="shared" si="169"/>
        <v>2017</v>
      </c>
      <c r="C1380">
        <f t="shared" si="170"/>
        <v>10</v>
      </c>
      <c r="D1380" s="57" t="s">
        <v>346</v>
      </c>
      <c r="E1380" s="57">
        <v>2631</v>
      </c>
      <c r="F1380" s="57">
        <v>1765</v>
      </c>
      <c r="G1380" s="57">
        <v>167</v>
      </c>
      <c r="H1380" s="57">
        <v>3162</v>
      </c>
      <c r="I1380" s="57">
        <v>2327</v>
      </c>
      <c r="J1380" s="57">
        <v>2283</v>
      </c>
      <c r="K1380" s="57">
        <v>286</v>
      </c>
      <c r="L1380" s="57">
        <v>1185</v>
      </c>
      <c r="M1380" s="57">
        <v>2247</v>
      </c>
      <c r="N1380" s="57">
        <v>1795</v>
      </c>
      <c r="O1380" s="57">
        <v>1235</v>
      </c>
      <c r="P1380" s="57" t="s">
        <v>346</v>
      </c>
      <c r="Q1380" s="57" t="s">
        <v>346</v>
      </c>
      <c r="R1380" s="57">
        <v>2283</v>
      </c>
      <c r="Y1380" s="68">
        <f t="shared" si="171"/>
        <v>2251.75</v>
      </c>
      <c r="Z1380" s="72">
        <f t="shared" si="168"/>
        <v>1.7306736003775316E-3</v>
      </c>
      <c r="AA1380" s="71">
        <f t="shared" si="172"/>
        <v>3.5372517083968732E-3</v>
      </c>
      <c r="AB1380" s="72">
        <f t="shared" si="173"/>
        <v>1.5782925632578677E-2</v>
      </c>
      <c r="AC1380" s="68">
        <f t="shared" si="174"/>
        <v>142670</v>
      </c>
      <c r="AD1380" s="72">
        <f t="shared" si="175"/>
        <v>0.10965480296030307</v>
      </c>
    </row>
    <row r="1381" spans="1:30" x14ac:dyDescent="0.25">
      <c r="A1381" s="60">
        <v>43017</v>
      </c>
      <c r="B1381">
        <f t="shared" si="169"/>
        <v>2017</v>
      </c>
      <c r="C1381">
        <f t="shared" si="170"/>
        <v>10</v>
      </c>
      <c r="D1381" s="57" t="s">
        <v>346</v>
      </c>
      <c r="E1381" s="57">
        <v>2367</v>
      </c>
      <c r="F1381" s="57">
        <v>1359</v>
      </c>
      <c r="G1381" s="57">
        <v>128</v>
      </c>
      <c r="H1381" s="57">
        <v>3079</v>
      </c>
      <c r="I1381" s="57">
        <v>2642</v>
      </c>
      <c r="J1381" s="57">
        <v>2193</v>
      </c>
      <c r="K1381" s="57">
        <v>241</v>
      </c>
      <c r="L1381" s="57">
        <v>1030</v>
      </c>
      <c r="M1381" s="57">
        <v>1565</v>
      </c>
      <c r="N1381" s="57">
        <v>2346</v>
      </c>
      <c r="O1381" s="57">
        <v>898</v>
      </c>
      <c r="P1381" s="57" t="s">
        <v>346</v>
      </c>
      <c r="Q1381" s="57" t="s">
        <v>346</v>
      </c>
      <c r="R1381" s="57">
        <v>2193</v>
      </c>
      <c r="Y1381" s="68">
        <f t="shared" si="171"/>
        <v>2203</v>
      </c>
      <c r="Z1381" s="72">
        <f t="shared" si="168"/>
        <v>1.6932048147581668E-3</v>
      </c>
      <c r="AA1381" s="71">
        <f t="shared" si="172"/>
        <v>3.5372517083968732E-3</v>
      </c>
      <c r="AB1381" s="72">
        <f t="shared" si="173"/>
        <v>1.5441228008691386E-2</v>
      </c>
      <c r="AC1381" s="68">
        <f t="shared" si="174"/>
        <v>142670</v>
      </c>
      <c r="AD1381" s="72">
        <f t="shared" si="175"/>
        <v>0.10965480296030307</v>
      </c>
    </row>
    <row r="1382" spans="1:30" x14ac:dyDescent="0.25">
      <c r="A1382" s="60">
        <v>43018</v>
      </c>
      <c r="B1382">
        <f t="shared" si="169"/>
        <v>2017</v>
      </c>
      <c r="C1382">
        <f t="shared" si="170"/>
        <v>10</v>
      </c>
      <c r="D1382" s="57" t="s">
        <v>346</v>
      </c>
      <c r="E1382" s="57">
        <v>4449</v>
      </c>
      <c r="F1382" s="57">
        <v>2718</v>
      </c>
      <c r="G1382" s="57">
        <v>244</v>
      </c>
      <c r="H1382" s="57">
        <v>8208</v>
      </c>
      <c r="I1382" s="57">
        <v>6421</v>
      </c>
      <c r="J1382" s="57">
        <v>7255</v>
      </c>
      <c r="K1382" s="57">
        <v>518</v>
      </c>
      <c r="L1382" s="57">
        <v>2497</v>
      </c>
      <c r="M1382" s="57">
        <v>3554</v>
      </c>
      <c r="N1382" s="57">
        <v>4123</v>
      </c>
      <c r="O1382" s="57">
        <v>3922</v>
      </c>
      <c r="P1382" s="57" t="s">
        <v>346</v>
      </c>
      <c r="Q1382" s="57" t="s">
        <v>346</v>
      </c>
      <c r="R1382" s="57">
        <v>7255</v>
      </c>
      <c r="Y1382" s="68">
        <f t="shared" si="171"/>
        <v>6451.5</v>
      </c>
      <c r="Z1382" s="72">
        <f t="shared" si="168"/>
        <v>4.9585614445811681E-3</v>
      </c>
      <c r="AA1382" s="71">
        <f t="shared" si="172"/>
        <v>3.5372517083968732E-3</v>
      </c>
      <c r="AB1382" s="72">
        <f t="shared" si="173"/>
        <v>4.5219737856592133E-2</v>
      </c>
      <c r="AC1382" s="68">
        <f t="shared" si="174"/>
        <v>142670</v>
      </c>
      <c r="AD1382" s="72">
        <f t="shared" si="175"/>
        <v>0.10965480296030307</v>
      </c>
    </row>
    <row r="1383" spans="1:30" x14ac:dyDescent="0.25">
      <c r="A1383" s="60">
        <v>43019</v>
      </c>
      <c r="B1383">
        <f t="shared" si="169"/>
        <v>2017</v>
      </c>
      <c r="C1383">
        <f t="shared" si="170"/>
        <v>10</v>
      </c>
      <c r="D1383" s="57" t="s">
        <v>346</v>
      </c>
      <c r="E1383" s="57">
        <v>3706</v>
      </c>
      <c r="F1383" s="57">
        <v>2481</v>
      </c>
      <c r="G1383" s="57">
        <v>189</v>
      </c>
      <c r="H1383" s="57">
        <v>6683</v>
      </c>
      <c r="I1383" s="57">
        <v>5559</v>
      </c>
      <c r="J1383" s="57">
        <v>5505</v>
      </c>
      <c r="K1383" s="57">
        <v>448</v>
      </c>
      <c r="L1383" s="57">
        <v>2137</v>
      </c>
      <c r="M1383" s="57">
        <v>3081</v>
      </c>
      <c r="N1383" s="57">
        <v>4454</v>
      </c>
      <c r="O1383" s="57">
        <v>2721</v>
      </c>
      <c r="P1383" s="57" t="s">
        <v>346</v>
      </c>
      <c r="Q1383" s="57" t="s">
        <v>346</v>
      </c>
      <c r="R1383" s="57">
        <v>5505</v>
      </c>
      <c r="Y1383" s="68">
        <f t="shared" si="171"/>
        <v>5117</v>
      </c>
      <c r="Z1383" s="72">
        <f t="shared" si="168"/>
        <v>3.9328774567033769E-3</v>
      </c>
      <c r="AA1383" s="71">
        <f t="shared" si="172"/>
        <v>3.5372517083968732E-3</v>
      </c>
      <c r="AB1383" s="72">
        <f t="shared" si="173"/>
        <v>3.5865984439615896E-2</v>
      </c>
      <c r="AC1383" s="68">
        <f t="shared" si="174"/>
        <v>142670</v>
      </c>
      <c r="AD1383" s="72">
        <f t="shared" si="175"/>
        <v>0.10965480296030307</v>
      </c>
    </row>
    <row r="1384" spans="1:30" x14ac:dyDescent="0.25">
      <c r="A1384" s="60">
        <v>43020</v>
      </c>
      <c r="B1384">
        <f t="shared" si="169"/>
        <v>2017</v>
      </c>
      <c r="C1384">
        <f t="shared" si="170"/>
        <v>10</v>
      </c>
      <c r="D1384" s="57" t="s">
        <v>346</v>
      </c>
      <c r="E1384" s="57">
        <v>3642</v>
      </c>
      <c r="F1384" s="57">
        <v>2285</v>
      </c>
      <c r="G1384" s="57">
        <v>205</v>
      </c>
      <c r="H1384" s="57">
        <v>6043</v>
      </c>
      <c r="I1384" s="57">
        <v>4603</v>
      </c>
      <c r="J1384" s="57">
        <v>4878</v>
      </c>
      <c r="K1384" s="57">
        <v>458</v>
      </c>
      <c r="L1384" s="57">
        <v>1928</v>
      </c>
      <c r="M1384" s="57">
        <v>2714</v>
      </c>
      <c r="N1384" s="57">
        <v>3232</v>
      </c>
      <c r="O1384" s="57">
        <v>2411</v>
      </c>
      <c r="P1384" s="57" t="s">
        <v>346</v>
      </c>
      <c r="Q1384" s="57" t="s">
        <v>346</v>
      </c>
      <c r="R1384" s="57">
        <v>4878</v>
      </c>
      <c r="Y1384" s="68">
        <f t="shared" si="171"/>
        <v>4483.75</v>
      </c>
      <c r="Z1384" s="72">
        <f t="shared" si="168"/>
        <v>3.4461675388887565E-3</v>
      </c>
      <c r="AA1384" s="71">
        <f t="shared" si="172"/>
        <v>3.5372517083968732E-3</v>
      </c>
      <c r="AB1384" s="72">
        <f t="shared" si="173"/>
        <v>3.1427419920095324E-2</v>
      </c>
      <c r="AC1384" s="68">
        <f t="shared" si="174"/>
        <v>142670</v>
      </c>
      <c r="AD1384" s="72">
        <f t="shared" si="175"/>
        <v>0.10965480296030307</v>
      </c>
    </row>
    <row r="1385" spans="1:30" x14ac:dyDescent="0.25">
      <c r="A1385" s="60">
        <v>43021</v>
      </c>
      <c r="B1385">
        <f t="shared" si="169"/>
        <v>2017</v>
      </c>
      <c r="C1385">
        <f t="shared" si="170"/>
        <v>10</v>
      </c>
      <c r="D1385" s="57" t="s">
        <v>346</v>
      </c>
      <c r="E1385" s="57">
        <v>4060</v>
      </c>
      <c r="F1385" s="57">
        <v>2464</v>
      </c>
      <c r="G1385" s="57">
        <v>238</v>
      </c>
      <c r="H1385" s="57">
        <v>6612</v>
      </c>
      <c r="I1385" s="57">
        <v>5240</v>
      </c>
      <c r="J1385" s="57">
        <v>5625</v>
      </c>
      <c r="K1385" s="57">
        <v>464</v>
      </c>
      <c r="L1385" s="57">
        <v>2074</v>
      </c>
      <c r="M1385" s="57">
        <v>3241</v>
      </c>
      <c r="N1385" s="57">
        <v>3194</v>
      </c>
      <c r="O1385" s="57">
        <v>2839</v>
      </c>
      <c r="P1385" s="57" t="s">
        <v>346</v>
      </c>
      <c r="Q1385" s="57" t="s">
        <v>346</v>
      </c>
      <c r="R1385" s="57">
        <v>5625</v>
      </c>
      <c r="Y1385" s="68">
        <f t="shared" si="171"/>
        <v>5079</v>
      </c>
      <c r="Z1385" s="72">
        <f t="shared" si="168"/>
        <v>3.9036710186821288E-3</v>
      </c>
      <c r="AA1385" s="71">
        <f t="shared" si="172"/>
        <v>3.5372517083968732E-3</v>
      </c>
      <c r="AB1385" s="72">
        <f t="shared" si="173"/>
        <v>3.559963552253452E-2</v>
      </c>
      <c r="AC1385" s="68">
        <f t="shared" si="174"/>
        <v>142670</v>
      </c>
      <c r="AD1385" s="72">
        <f t="shared" si="175"/>
        <v>0.10965480296030307</v>
      </c>
    </row>
    <row r="1386" spans="1:30" x14ac:dyDescent="0.25">
      <c r="A1386" s="60">
        <v>43022</v>
      </c>
      <c r="B1386">
        <f t="shared" si="169"/>
        <v>2017</v>
      </c>
      <c r="C1386">
        <f t="shared" si="170"/>
        <v>10</v>
      </c>
      <c r="D1386" s="57" t="s">
        <v>346</v>
      </c>
      <c r="E1386" s="57">
        <v>3289</v>
      </c>
      <c r="F1386" s="57">
        <v>3168</v>
      </c>
      <c r="G1386" s="57">
        <v>242</v>
      </c>
      <c r="H1386" s="57">
        <v>4878</v>
      </c>
      <c r="I1386" s="57">
        <v>3734</v>
      </c>
      <c r="J1386" s="57">
        <v>3837</v>
      </c>
      <c r="K1386" s="57">
        <v>350</v>
      </c>
      <c r="L1386" s="57">
        <v>1782</v>
      </c>
      <c r="M1386" s="57">
        <v>3416</v>
      </c>
      <c r="N1386" s="57">
        <v>2313</v>
      </c>
      <c r="O1386" s="57">
        <v>2021</v>
      </c>
      <c r="P1386" s="57" t="s">
        <v>346</v>
      </c>
      <c r="Q1386" s="57" t="s">
        <v>346</v>
      </c>
      <c r="R1386" s="57">
        <v>3837</v>
      </c>
      <c r="Y1386" s="68">
        <f t="shared" si="171"/>
        <v>3617.5</v>
      </c>
      <c r="Z1386" s="72">
        <f t="shared" si="168"/>
        <v>2.7803760405754282E-3</v>
      </c>
      <c r="AA1386" s="71">
        <f t="shared" si="172"/>
        <v>3.5372517083968732E-3</v>
      </c>
      <c r="AB1386" s="72">
        <f t="shared" si="173"/>
        <v>2.5355715987944207E-2</v>
      </c>
      <c r="AC1386" s="68">
        <f t="shared" si="174"/>
        <v>142670</v>
      </c>
      <c r="AD1386" s="72">
        <f t="shared" si="175"/>
        <v>0.10965480296030307</v>
      </c>
    </row>
    <row r="1387" spans="1:30" x14ac:dyDescent="0.25">
      <c r="A1387" s="60">
        <v>43023</v>
      </c>
      <c r="B1387">
        <f t="shared" si="169"/>
        <v>2017</v>
      </c>
      <c r="C1387">
        <f t="shared" si="170"/>
        <v>10</v>
      </c>
      <c r="D1387" s="57" t="s">
        <v>346</v>
      </c>
      <c r="E1387" s="57">
        <v>3286</v>
      </c>
      <c r="F1387" s="57">
        <v>2791</v>
      </c>
      <c r="G1387" s="57">
        <v>209</v>
      </c>
      <c r="H1387" s="57">
        <v>4943</v>
      </c>
      <c r="I1387" s="57">
        <v>3793</v>
      </c>
      <c r="J1387" s="57">
        <v>4076</v>
      </c>
      <c r="K1387" s="57">
        <v>402</v>
      </c>
      <c r="L1387" s="57">
        <v>1924</v>
      </c>
      <c r="M1387" s="57">
        <v>3331</v>
      </c>
      <c r="N1387" s="57">
        <v>2548</v>
      </c>
      <c r="O1387" s="57">
        <v>2169</v>
      </c>
      <c r="P1387" s="57" t="s">
        <v>346</v>
      </c>
      <c r="Q1387" s="57" t="s">
        <v>346</v>
      </c>
      <c r="R1387" s="57">
        <v>4076</v>
      </c>
      <c r="Y1387" s="68">
        <f t="shared" si="171"/>
        <v>3745.25</v>
      </c>
      <c r="Z1387" s="72">
        <f t="shared" si="168"/>
        <v>2.8785634736600203E-3</v>
      </c>
      <c r="AA1387" s="71">
        <f t="shared" si="172"/>
        <v>3.5372517083968732E-3</v>
      </c>
      <c r="AB1387" s="72">
        <f t="shared" si="173"/>
        <v>2.6251138992079624E-2</v>
      </c>
      <c r="AC1387" s="68">
        <f t="shared" si="174"/>
        <v>142670</v>
      </c>
      <c r="AD1387" s="72">
        <f t="shared" si="175"/>
        <v>0.10965480296030307</v>
      </c>
    </row>
    <row r="1388" spans="1:30" x14ac:dyDescent="0.25">
      <c r="A1388" s="60">
        <v>43024</v>
      </c>
      <c r="B1388">
        <f t="shared" si="169"/>
        <v>2017</v>
      </c>
      <c r="C1388">
        <f t="shared" si="170"/>
        <v>10</v>
      </c>
      <c r="D1388" s="57" t="s">
        <v>346</v>
      </c>
      <c r="E1388" s="57">
        <v>3639</v>
      </c>
      <c r="F1388" s="57">
        <v>2368</v>
      </c>
      <c r="G1388" s="57">
        <v>198</v>
      </c>
      <c r="H1388" s="57">
        <v>6391</v>
      </c>
      <c r="I1388" s="57">
        <v>5045</v>
      </c>
      <c r="J1388" s="57">
        <v>5554</v>
      </c>
      <c r="K1388" s="57">
        <v>432</v>
      </c>
      <c r="L1388" s="57">
        <v>2037</v>
      </c>
      <c r="M1388" s="57">
        <v>2741</v>
      </c>
      <c r="N1388" s="57">
        <v>3069</v>
      </c>
      <c r="O1388" s="57">
        <v>2751</v>
      </c>
      <c r="P1388" s="57" t="s">
        <v>346</v>
      </c>
      <c r="Q1388" s="57" t="s">
        <v>346</v>
      </c>
      <c r="R1388" s="57">
        <v>5554</v>
      </c>
      <c r="Y1388" s="68">
        <f t="shared" si="171"/>
        <v>4935.25</v>
      </c>
      <c r="Z1388" s="72">
        <f t="shared" si="168"/>
        <v>3.7931861380096428E-3</v>
      </c>
      <c r="AA1388" s="71">
        <f t="shared" si="172"/>
        <v>3.5372517083968732E-3</v>
      </c>
      <c r="AB1388" s="72">
        <f t="shared" si="173"/>
        <v>3.4592065605943786E-2</v>
      </c>
      <c r="AC1388" s="68">
        <f t="shared" si="174"/>
        <v>142670</v>
      </c>
      <c r="AD1388" s="72">
        <f t="shared" si="175"/>
        <v>0.10965480296030307</v>
      </c>
    </row>
    <row r="1389" spans="1:30" x14ac:dyDescent="0.25">
      <c r="A1389" s="60">
        <v>43025</v>
      </c>
      <c r="B1389">
        <f t="shared" si="169"/>
        <v>2017</v>
      </c>
      <c r="C1389">
        <f t="shared" si="170"/>
        <v>10</v>
      </c>
      <c r="D1389" s="57" t="s">
        <v>346</v>
      </c>
      <c r="E1389" s="57">
        <v>3994</v>
      </c>
      <c r="F1389" s="57">
        <v>2480</v>
      </c>
      <c r="G1389" s="57">
        <v>214</v>
      </c>
      <c r="H1389" s="57">
        <v>6612</v>
      </c>
      <c r="I1389" s="57">
        <v>5249</v>
      </c>
      <c r="J1389" s="57">
        <v>5941</v>
      </c>
      <c r="K1389" s="57">
        <v>478</v>
      </c>
      <c r="L1389" s="57">
        <v>2115</v>
      </c>
      <c r="M1389" s="57">
        <v>2855</v>
      </c>
      <c r="N1389" s="57">
        <v>2969</v>
      </c>
      <c r="O1389" s="57">
        <v>2869</v>
      </c>
      <c r="P1389" s="57" t="s">
        <v>346</v>
      </c>
      <c r="Q1389" s="57" t="s">
        <v>346</v>
      </c>
      <c r="R1389" s="57">
        <v>5941</v>
      </c>
      <c r="Y1389" s="68">
        <f t="shared" si="171"/>
        <v>5167.75</v>
      </c>
      <c r="Z1389" s="72">
        <f t="shared" si="168"/>
        <v>3.9718834232712287E-3</v>
      </c>
      <c r="AA1389" s="71">
        <f t="shared" si="172"/>
        <v>3.5372517083968732E-3</v>
      </c>
      <c r="AB1389" s="72">
        <f t="shared" si="173"/>
        <v>3.6221700427560101E-2</v>
      </c>
      <c r="AC1389" s="68">
        <f t="shared" si="174"/>
        <v>142670</v>
      </c>
      <c r="AD1389" s="72">
        <f t="shared" si="175"/>
        <v>0.10965480296030307</v>
      </c>
    </row>
    <row r="1390" spans="1:30" x14ac:dyDescent="0.25">
      <c r="A1390" s="60">
        <v>43026</v>
      </c>
      <c r="B1390">
        <f t="shared" si="169"/>
        <v>2017</v>
      </c>
      <c r="C1390">
        <f t="shared" si="170"/>
        <v>10</v>
      </c>
      <c r="D1390" s="57" t="s">
        <v>346</v>
      </c>
      <c r="E1390" s="57">
        <v>4411</v>
      </c>
      <c r="F1390" s="57">
        <v>2613</v>
      </c>
      <c r="G1390" s="57">
        <v>218</v>
      </c>
      <c r="H1390" s="57">
        <v>7398</v>
      </c>
      <c r="I1390" s="57">
        <v>5753</v>
      </c>
      <c r="J1390" s="57">
        <v>6390</v>
      </c>
      <c r="K1390" s="57">
        <v>434</v>
      </c>
      <c r="L1390" s="57">
        <v>2344</v>
      </c>
      <c r="M1390" s="57">
        <v>3458</v>
      </c>
      <c r="N1390" s="57">
        <v>3954</v>
      </c>
      <c r="O1390" s="57">
        <v>3264</v>
      </c>
      <c r="P1390" s="57" t="s">
        <v>346</v>
      </c>
      <c r="Q1390" s="57" t="s">
        <v>346</v>
      </c>
      <c r="R1390" s="57">
        <v>6390</v>
      </c>
      <c r="Y1390" s="68">
        <f t="shared" si="171"/>
        <v>5701.25</v>
      </c>
      <c r="Z1390" s="72">
        <f t="shared" si="168"/>
        <v>4.3819264412800719E-3</v>
      </c>
      <c r="AA1390" s="71">
        <f t="shared" si="172"/>
        <v>3.5372517083968732E-3</v>
      </c>
      <c r="AB1390" s="72">
        <f t="shared" si="173"/>
        <v>3.9961099039742064E-2</v>
      </c>
      <c r="AC1390" s="68">
        <f t="shared" si="174"/>
        <v>142670</v>
      </c>
      <c r="AD1390" s="72">
        <f t="shared" si="175"/>
        <v>0.10965480296030307</v>
      </c>
    </row>
    <row r="1391" spans="1:30" x14ac:dyDescent="0.25">
      <c r="A1391" s="60">
        <v>43027</v>
      </c>
      <c r="B1391">
        <f t="shared" si="169"/>
        <v>2017</v>
      </c>
      <c r="C1391">
        <f t="shared" si="170"/>
        <v>10</v>
      </c>
      <c r="D1391" s="57" t="s">
        <v>346</v>
      </c>
      <c r="E1391" s="57">
        <v>4436</v>
      </c>
      <c r="F1391" s="57">
        <v>2612</v>
      </c>
      <c r="G1391" s="57">
        <v>250</v>
      </c>
      <c r="H1391" s="57">
        <v>7742</v>
      </c>
      <c r="I1391" s="57">
        <v>6167</v>
      </c>
      <c r="J1391" s="57">
        <v>6610</v>
      </c>
      <c r="K1391" s="57">
        <v>472</v>
      </c>
      <c r="L1391" s="57">
        <v>2500</v>
      </c>
      <c r="M1391" s="57">
        <v>3532</v>
      </c>
      <c r="N1391" s="57">
        <v>3784</v>
      </c>
      <c r="O1391" s="57">
        <v>3265</v>
      </c>
      <c r="P1391" s="57" t="s">
        <v>346</v>
      </c>
      <c r="Q1391" s="57" t="s">
        <v>346</v>
      </c>
      <c r="R1391" s="57">
        <v>6610</v>
      </c>
      <c r="Y1391" s="68">
        <f t="shared" si="171"/>
        <v>5946</v>
      </c>
      <c r="Z1391" s="72">
        <f t="shared" si="168"/>
        <v>4.5700389598511398E-3</v>
      </c>
      <c r="AA1391" s="71">
        <f t="shared" si="172"/>
        <v>3.5372517083968732E-3</v>
      </c>
      <c r="AB1391" s="72">
        <f t="shared" si="173"/>
        <v>4.1676596341206983E-2</v>
      </c>
      <c r="AC1391" s="68">
        <f t="shared" si="174"/>
        <v>142670</v>
      </c>
      <c r="AD1391" s="72">
        <f t="shared" si="175"/>
        <v>0.10965480296030307</v>
      </c>
    </row>
    <row r="1392" spans="1:30" x14ac:dyDescent="0.25">
      <c r="A1392" s="60">
        <v>43028</v>
      </c>
      <c r="B1392">
        <f t="shared" si="169"/>
        <v>2017</v>
      </c>
      <c r="C1392">
        <f t="shared" si="170"/>
        <v>10</v>
      </c>
      <c r="D1392" s="57" t="s">
        <v>346</v>
      </c>
      <c r="E1392" s="57">
        <v>4290</v>
      </c>
      <c r="F1392" s="57">
        <v>2754</v>
      </c>
      <c r="G1392" s="57">
        <v>218</v>
      </c>
      <c r="H1392" s="57">
        <v>7215</v>
      </c>
      <c r="I1392" s="57">
        <v>5814</v>
      </c>
      <c r="J1392" s="57">
        <v>6068</v>
      </c>
      <c r="K1392" s="57">
        <v>513</v>
      </c>
      <c r="L1392" s="57">
        <v>2276</v>
      </c>
      <c r="M1392" s="57">
        <v>3515</v>
      </c>
      <c r="N1392" s="57">
        <v>3324</v>
      </c>
      <c r="O1392" s="57">
        <v>3169</v>
      </c>
      <c r="P1392" s="57" t="s">
        <v>346</v>
      </c>
      <c r="Q1392" s="57" t="s">
        <v>346</v>
      </c>
      <c r="R1392" s="57">
        <v>6068</v>
      </c>
      <c r="Y1392" s="68">
        <f t="shared" si="171"/>
        <v>5566.5</v>
      </c>
      <c r="Z1392" s="72">
        <f t="shared" si="168"/>
        <v>4.2783588748757763E-3</v>
      </c>
      <c r="AA1392" s="71">
        <f t="shared" si="172"/>
        <v>3.5372517083968732E-3</v>
      </c>
      <c r="AB1392" s="72">
        <f t="shared" si="173"/>
        <v>3.9016611761407444E-2</v>
      </c>
      <c r="AC1392" s="68">
        <f t="shared" si="174"/>
        <v>142670</v>
      </c>
      <c r="AD1392" s="72">
        <f t="shared" si="175"/>
        <v>0.10965480296030307</v>
      </c>
    </row>
    <row r="1393" spans="1:30" x14ac:dyDescent="0.25">
      <c r="A1393" s="60">
        <v>43029</v>
      </c>
      <c r="B1393">
        <f t="shared" si="169"/>
        <v>2017</v>
      </c>
      <c r="C1393">
        <f t="shared" si="170"/>
        <v>10</v>
      </c>
      <c r="D1393" s="57" t="s">
        <v>346</v>
      </c>
      <c r="E1393" s="57">
        <v>3463</v>
      </c>
      <c r="F1393" s="57">
        <v>3406</v>
      </c>
      <c r="G1393" s="57">
        <v>273</v>
      </c>
      <c r="H1393" s="57">
        <v>6167</v>
      </c>
      <c r="I1393" s="57">
        <v>4940</v>
      </c>
      <c r="J1393" s="57">
        <v>4561</v>
      </c>
      <c r="K1393" s="57">
        <v>455</v>
      </c>
      <c r="L1393" s="57">
        <v>2402</v>
      </c>
      <c r="M1393" s="57">
        <v>4175</v>
      </c>
      <c r="N1393" s="57">
        <v>2633</v>
      </c>
      <c r="O1393" s="57">
        <v>2538</v>
      </c>
      <c r="P1393" s="57" t="s">
        <v>346</v>
      </c>
      <c r="Q1393" s="57" t="s">
        <v>346</v>
      </c>
      <c r="R1393" s="57">
        <v>4561</v>
      </c>
      <c r="Y1393" s="68">
        <f t="shared" si="171"/>
        <v>4551.5</v>
      </c>
      <c r="Z1393" s="72">
        <f t="shared" si="168"/>
        <v>3.4982395435187454E-3</v>
      </c>
      <c r="AA1393" s="71">
        <f t="shared" si="172"/>
        <v>3.5372517083968732E-3</v>
      </c>
      <c r="AB1393" s="72">
        <f t="shared" si="173"/>
        <v>3.1902292002523307E-2</v>
      </c>
      <c r="AC1393" s="68">
        <f t="shared" si="174"/>
        <v>142670</v>
      </c>
      <c r="AD1393" s="72">
        <f t="shared" si="175"/>
        <v>0.10965480296030307</v>
      </c>
    </row>
    <row r="1394" spans="1:30" x14ac:dyDescent="0.25">
      <c r="A1394" s="60">
        <v>43030</v>
      </c>
      <c r="B1394">
        <f t="shared" si="169"/>
        <v>2017</v>
      </c>
      <c r="C1394">
        <f t="shared" si="170"/>
        <v>10</v>
      </c>
      <c r="D1394" s="57" t="s">
        <v>346</v>
      </c>
      <c r="E1394" s="57">
        <v>3358</v>
      </c>
      <c r="F1394" s="57">
        <v>2941</v>
      </c>
      <c r="G1394" s="57">
        <v>271</v>
      </c>
      <c r="H1394" s="57">
        <v>5328</v>
      </c>
      <c r="I1394" s="57">
        <v>4474</v>
      </c>
      <c r="J1394" s="57">
        <v>4696</v>
      </c>
      <c r="K1394" s="57">
        <v>483</v>
      </c>
      <c r="L1394" s="57">
        <v>2395</v>
      </c>
      <c r="M1394" s="57">
        <v>4016</v>
      </c>
      <c r="N1394" s="57">
        <v>2445</v>
      </c>
      <c r="O1394" s="57">
        <v>2744</v>
      </c>
      <c r="P1394" s="57" t="s">
        <v>346</v>
      </c>
      <c r="Q1394" s="57" t="s">
        <v>346</v>
      </c>
      <c r="R1394" s="57">
        <v>4696</v>
      </c>
      <c r="Y1394" s="68">
        <f t="shared" si="171"/>
        <v>4310.5</v>
      </c>
      <c r="Z1394" s="72">
        <f t="shared" si="168"/>
        <v>3.3130092392260908E-3</v>
      </c>
      <c r="AA1394" s="71">
        <f t="shared" si="172"/>
        <v>3.5372517083968732E-3</v>
      </c>
      <c r="AB1394" s="72">
        <f t="shared" si="173"/>
        <v>3.02130791336651E-2</v>
      </c>
      <c r="AC1394" s="68">
        <f t="shared" si="174"/>
        <v>142670</v>
      </c>
      <c r="AD1394" s="72">
        <f t="shared" si="175"/>
        <v>0.10965480296030307</v>
      </c>
    </row>
    <row r="1395" spans="1:30" x14ac:dyDescent="0.25">
      <c r="A1395" s="60">
        <v>43031</v>
      </c>
      <c r="B1395">
        <f t="shared" si="169"/>
        <v>2017</v>
      </c>
      <c r="C1395">
        <f t="shared" si="170"/>
        <v>10</v>
      </c>
      <c r="D1395" s="57" t="s">
        <v>346</v>
      </c>
      <c r="E1395" s="57">
        <v>4203</v>
      </c>
      <c r="F1395" s="57">
        <v>2628</v>
      </c>
      <c r="G1395" s="57">
        <v>231</v>
      </c>
      <c r="H1395" s="57">
        <v>7096</v>
      </c>
      <c r="I1395" s="57">
        <v>5975</v>
      </c>
      <c r="J1395" s="57">
        <v>6440</v>
      </c>
      <c r="K1395" s="57">
        <v>469</v>
      </c>
      <c r="L1395" s="57">
        <v>2222</v>
      </c>
      <c r="M1395" s="57">
        <v>3172</v>
      </c>
      <c r="N1395" s="57">
        <v>5023</v>
      </c>
      <c r="O1395" s="57">
        <v>3189</v>
      </c>
      <c r="P1395" s="57" t="s">
        <v>346</v>
      </c>
      <c r="Q1395" s="57" t="s">
        <v>346</v>
      </c>
      <c r="R1395" s="57">
        <v>6440</v>
      </c>
      <c r="Y1395" s="68">
        <f t="shared" si="171"/>
        <v>5675</v>
      </c>
      <c r="Z1395" s="72">
        <f t="shared" si="168"/>
        <v>4.3617509413311833E-3</v>
      </c>
      <c r="AA1395" s="71">
        <f t="shared" si="172"/>
        <v>3.5372517083968732E-3</v>
      </c>
      <c r="AB1395" s="72">
        <f t="shared" si="173"/>
        <v>3.977710801149506E-2</v>
      </c>
      <c r="AC1395" s="68">
        <f t="shared" si="174"/>
        <v>142670</v>
      </c>
      <c r="AD1395" s="72">
        <f t="shared" si="175"/>
        <v>0.10965480296030307</v>
      </c>
    </row>
    <row r="1396" spans="1:30" x14ac:dyDescent="0.25">
      <c r="A1396" s="60">
        <v>43032</v>
      </c>
      <c r="B1396">
        <f t="shared" si="169"/>
        <v>2017</v>
      </c>
      <c r="C1396">
        <f t="shared" si="170"/>
        <v>10</v>
      </c>
      <c r="D1396" s="57" t="s">
        <v>346</v>
      </c>
      <c r="E1396" s="57">
        <v>2610</v>
      </c>
      <c r="F1396" s="57">
        <v>1448</v>
      </c>
      <c r="G1396" s="57">
        <v>158</v>
      </c>
      <c r="H1396" s="57">
        <v>3251</v>
      </c>
      <c r="I1396" s="57">
        <v>2682</v>
      </c>
      <c r="J1396" s="57">
        <v>2456</v>
      </c>
      <c r="K1396" s="57">
        <v>264</v>
      </c>
      <c r="L1396" s="57">
        <v>1044</v>
      </c>
      <c r="M1396" s="57">
        <v>1513</v>
      </c>
      <c r="N1396" s="57">
        <v>3406</v>
      </c>
      <c r="O1396" s="57">
        <v>954</v>
      </c>
      <c r="P1396" s="57" t="s">
        <v>346</v>
      </c>
      <c r="Q1396" s="57" t="s">
        <v>346</v>
      </c>
      <c r="R1396" s="57">
        <v>2456</v>
      </c>
      <c r="Y1396" s="68">
        <f t="shared" si="171"/>
        <v>2335.75</v>
      </c>
      <c r="Z1396" s="72">
        <f t="shared" si="168"/>
        <v>1.7952352002139757E-3</v>
      </c>
      <c r="AA1396" s="71">
        <f t="shared" si="172"/>
        <v>3.5372517083968732E-3</v>
      </c>
      <c r="AB1396" s="72">
        <f t="shared" si="173"/>
        <v>1.6371696922969088E-2</v>
      </c>
      <c r="AC1396" s="68">
        <f t="shared" si="174"/>
        <v>142670</v>
      </c>
      <c r="AD1396" s="72">
        <f t="shared" si="175"/>
        <v>0.10965480296030307</v>
      </c>
    </row>
    <row r="1397" spans="1:30" x14ac:dyDescent="0.25">
      <c r="A1397" s="60">
        <v>43033</v>
      </c>
      <c r="B1397">
        <f t="shared" si="169"/>
        <v>2017</v>
      </c>
      <c r="C1397">
        <f t="shared" si="170"/>
        <v>10</v>
      </c>
      <c r="D1397" s="57" t="s">
        <v>346</v>
      </c>
      <c r="E1397" s="57">
        <v>4087</v>
      </c>
      <c r="F1397" s="57">
        <v>2571</v>
      </c>
      <c r="G1397" s="57">
        <v>692</v>
      </c>
      <c r="H1397" s="57">
        <v>7294</v>
      </c>
      <c r="I1397" s="57">
        <v>5856</v>
      </c>
      <c r="J1397" s="57">
        <v>6028</v>
      </c>
      <c r="K1397" s="57">
        <v>481</v>
      </c>
      <c r="L1397" s="57">
        <v>2360</v>
      </c>
      <c r="M1397" s="57">
        <v>3429</v>
      </c>
      <c r="N1397" s="57">
        <v>3890</v>
      </c>
      <c r="O1397" s="57">
        <v>3367</v>
      </c>
      <c r="P1397" s="57" t="s">
        <v>346</v>
      </c>
      <c r="Q1397" s="57" t="s">
        <v>346</v>
      </c>
      <c r="R1397" s="57">
        <v>6028</v>
      </c>
      <c r="Y1397" s="68">
        <f t="shared" si="171"/>
        <v>5636.25</v>
      </c>
      <c r="Z1397" s="72">
        <f t="shared" si="168"/>
        <v>4.3319680604542521E-3</v>
      </c>
      <c r="AA1397" s="71">
        <f t="shared" si="172"/>
        <v>3.5372517083968732E-3</v>
      </c>
      <c r="AB1397" s="72">
        <f t="shared" si="173"/>
        <v>3.950550220789234E-2</v>
      </c>
      <c r="AC1397" s="68">
        <f t="shared" si="174"/>
        <v>142670</v>
      </c>
      <c r="AD1397" s="72">
        <f t="shared" si="175"/>
        <v>0.10965480296030307</v>
      </c>
    </row>
    <row r="1398" spans="1:30" x14ac:dyDescent="0.25">
      <c r="A1398" s="60">
        <v>43034</v>
      </c>
      <c r="B1398">
        <f t="shared" si="169"/>
        <v>2017</v>
      </c>
      <c r="C1398">
        <f t="shared" si="170"/>
        <v>10</v>
      </c>
      <c r="D1398" s="57" t="s">
        <v>346</v>
      </c>
      <c r="E1398" s="57">
        <v>3963</v>
      </c>
      <c r="F1398" s="57">
        <v>2189</v>
      </c>
      <c r="G1398" s="57">
        <v>450</v>
      </c>
      <c r="H1398" s="57">
        <v>5958</v>
      </c>
      <c r="I1398" s="57">
        <v>5011</v>
      </c>
      <c r="J1398" s="57">
        <v>4767</v>
      </c>
      <c r="K1398" s="57">
        <v>459</v>
      </c>
      <c r="L1398" s="57">
        <v>1883</v>
      </c>
      <c r="M1398" s="57">
        <v>2601</v>
      </c>
      <c r="N1398" s="57">
        <v>3008</v>
      </c>
      <c r="O1398" s="57">
        <v>2565</v>
      </c>
      <c r="P1398" s="57" t="s">
        <v>346</v>
      </c>
      <c r="Q1398" s="57" t="s">
        <v>346</v>
      </c>
      <c r="R1398" s="57">
        <v>4767</v>
      </c>
      <c r="Y1398" s="68">
        <f t="shared" si="171"/>
        <v>4575.25</v>
      </c>
      <c r="Z1398" s="72">
        <f t="shared" si="168"/>
        <v>3.5164935672820259E-3</v>
      </c>
      <c r="AA1398" s="71">
        <f t="shared" si="172"/>
        <v>3.5372517083968732E-3</v>
      </c>
      <c r="AB1398" s="72">
        <f t="shared" si="173"/>
        <v>3.2068760075699164E-2</v>
      </c>
      <c r="AC1398" s="68">
        <f t="shared" si="174"/>
        <v>142670</v>
      </c>
      <c r="AD1398" s="72">
        <f t="shared" si="175"/>
        <v>0.10965480296030307</v>
      </c>
    </row>
    <row r="1399" spans="1:30" x14ac:dyDescent="0.25">
      <c r="A1399" s="60">
        <v>43035</v>
      </c>
      <c r="B1399">
        <f t="shared" si="169"/>
        <v>2017</v>
      </c>
      <c r="C1399">
        <f t="shared" si="170"/>
        <v>10</v>
      </c>
      <c r="D1399" s="57" t="s">
        <v>346</v>
      </c>
      <c r="E1399" s="57">
        <v>4194</v>
      </c>
      <c r="F1399" s="57">
        <v>2407</v>
      </c>
      <c r="G1399" s="57">
        <v>234</v>
      </c>
      <c r="H1399" s="57">
        <v>6450</v>
      </c>
      <c r="I1399" s="57">
        <v>5181</v>
      </c>
      <c r="J1399" s="57">
        <v>5376</v>
      </c>
      <c r="K1399" s="57">
        <v>461</v>
      </c>
      <c r="L1399" s="57">
        <v>2129</v>
      </c>
      <c r="M1399" s="57">
        <v>3212</v>
      </c>
      <c r="N1399" s="57">
        <v>2894</v>
      </c>
      <c r="O1399" s="57">
        <v>3150</v>
      </c>
      <c r="P1399" s="57" t="s">
        <v>346</v>
      </c>
      <c r="Q1399" s="57" t="s">
        <v>346</v>
      </c>
      <c r="R1399" s="57">
        <v>5376</v>
      </c>
      <c r="Y1399" s="68">
        <f t="shared" si="171"/>
        <v>5039.25</v>
      </c>
      <c r="Z1399" s="72">
        <f t="shared" si="168"/>
        <v>3.8731195473309544E-3</v>
      </c>
      <c r="AA1399" s="71">
        <f t="shared" si="172"/>
        <v>3.5372517083968732E-3</v>
      </c>
      <c r="AB1399" s="72">
        <f t="shared" si="173"/>
        <v>3.5321020536903343E-2</v>
      </c>
      <c r="AC1399" s="68">
        <f t="shared" si="174"/>
        <v>142670</v>
      </c>
      <c r="AD1399" s="72">
        <f t="shared" si="175"/>
        <v>0.10965480296030307</v>
      </c>
    </row>
    <row r="1400" spans="1:30" x14ac:dyDescent="0.25">
      <c r="A1400" s="60">
        <v>43036</v>
      </c>
      <c r="B1400">
        <f t="shared" si="169"/>
        <v>2017</v>
      </c>
      <c r="C1400">
        <f t="shared" si="170"/>
        <v>10</v>
      </c>
      <c r="D1400" s="57" t="s">
        <v>346</v>
      </c>
      <c r="E1400" s="57">
        <v>3491</v>
      </c>
      <c r="F1400" s="57">
        <v>3251</v>
      </c>
      <c r="G1400" s="57">
        <v>324</v>
      </c>
      <c r="H1400" s="57">
        <v>5104</v>
      </c>
      <c r="I1400" s="57">
        <v>4069</v>
      </c>
      <c r="J1400" s="57">
        <v>4196</v>
      </c>
      <c r="K1400" s="57">
        <v>471</v>
      </c>
      <c r="L1400" s="57">
        <v>2157</v>
      </c>
      <c r="M1400" s="57">
        <v>3548</v>
      </c>
      <c r="N1400" s="57">
        <v>2358</v>
      </c>
      <c r="O1400" s="57">
        <v>2245</v>
      </c>
      <c r="P1400" s="57" t="s">
        <v>346</v>
      </c>
      <c r="Q1400" s="57" t="s">
        <v>346</v>
      </c>
      <c r="R1400" s="57">
        <v>4196</v>
      </c>
      <c r="Y1400" s="68">
        <f t="shared" si="171"/>
        <v>3903.5</v>
      </c>
      <c r="Z1400" s="72">
        <f t="shared" si="168"/>
        <v>3.0001929162090349E-3</v>
      </c>
      <c r="AA1400" s="71">
        <f t="shared" si="172"/>
        <v>3.5372517083968732E-3</v>
      </c>
      <c r="AB1400" s="72">
        <f t="shared" si="173"/>
        <v>2.7360342048082988E-2</v>
      </c>
      <c r="AC1400" s="68">
        <f t="shared" si="174"/>
        <v>142670</v>
      </c>
      <c r="AD1400" s="72">
        <f t="shared" si="175"/>
        <v>0.10965480296030307</v>
      </c>
    </row>
    <row r="1401" spans="1:30" x14ac:dyDescent="0.25">
      <c r="A1401" s="60">
        <v>43037</v>
      </c>
      <c r="B1401">
        <f t="shared" si="169"/>
        <v>2017</v>
      </c>
      <c r="C1401">
        <f t="shared" si="170"/>
        <v>10</v>
      </c>
      <c r="D1401" s="57" t="s">
        <v>346</v>
      </c>
      <c r="E1401" s="57">
        <v>1705</v>
      </c>
      <c r="F1401" s="57">
        <v>859</v>
      </c>
      <c r="G1401" s="57">
        <v>59</v>
      </c>
      <c r="H1401" s="57">
        <v>1026</v>
      </c>
      <c r="I1401" s="57">
        <v>965</v>
      </c>
      <c r="J1401" s="57">
        <v>602</v>
      </c>
      <c r="K1401" s="57">
        <v>120</v>
      </c>
      <c r="L1401" s="57">
        <v>396</v>
      </c>
      <c r="M1401" s="57">
        <v>654</v>
      </c>
      <c r="N1401" s="57">
        <v>982</v>
      </c>
      <c r="O1401" s="57">
        <v>183</v>
      </c>
      <c r="P1401" s="57" t="s">
        <v>346</v>
      </c>
      <c r="Q1401" s="57" t="s">
        <v>346</v>
      </c>
      <c r="R1401" s="57">
        <v>602</v>
      </c>
      <c r="Y1401" s="68">
        <f t="shared" si="171"/>
        <v>694</v>
      </c>
      <c r="Z1401" s="72">
        <f t="shared" si="168"/>
        <v>5.3340178912490591E-4</v>
      </c>
      <c r="AA1401" s="71">
        <f t="shared" si="172"/>
        <v>3.5372517083968732E-3</v>
      </c>
      <c r="AB1401" s="72">
        <f t="shared" si="173"/>
        <v>4.8643723277493516E-3</v>
      </c>
      <c r="AC1401" s="68">
        <f t="shared" si="174"/>
        <v>142670</v>
      </c>
      <c r="AD1401" s="72">
        <f t="shared" si="175"/>
        <v>0.10965480296030307</v>
      </c>
    </row>
    <row r="1402" spans="1:30" x14ac:dyDescent="0.25">
      <c r="A1402" s="60">
        <v>43038</v>
      </c>
      <c r="B1402">
        <f t="shared" si="169"/>
        <v>2017</v>
      </c>
      <c r="C1402">
        <f t="shared" si="170"/>
        <v>10</v>
      </c>
      <c r="D1402" s="57" t="s">
        <v>346</v>
      </c>
      <c r="E1402" s="57">
        <v>2842</v>
      </c>
      <c r="F1402" s="57">
        <v>1541</v>
      </c>
      <c r="G1402" s="57">
        <v>160</v>
      </c>
      <c r="H1402" s="57">
        <v>3547</v>
      </c>
      <c r="I1402" s="57">
        <v>2924</v>
      </c>
      <c r="J1402" s="57">
        <v>2806</v>
      </c>
      <c r="K1402" s="57">
        <v>264</v>
      </c>
      <c r="L1402" s="57">
        <v>1114</v>
      </c>
      <c r="M1402" s="57">
        <v>1899</v>
      </c>
      <c r="N1402" s="57">
        <v>1858</v>
      </c>
      <c r="O1402" s="57">
        <v>1428</v>
      </c>
      <c r="P1402" s="57" t="s">
        <v>346</v>
      </c>
      <c r="Q1402" s="57" t="s">
        <v>346</v>
      </c>
      <c r="R1402" s="57">
        <v>2806</v>
      </c>
      <c r="Y1402" s="68">
        <f t="shared" si="171"/>
        <v>2676.25</v>
      </c>
      <c r="Z1402" s="72">
        <f t="shared" si="168"/>
        <v>2.0569402566938465E-3</v>
      </c>
      <c r="AA1402" s="71">
        <f t="shared" si="172"/>
        <v>3.5372517083968732E-3</v>
      </c>
      <c r="AB1402" s="72">
        <f t="shared" si="173"/>
        <v>1.8758323403658794E-2</v>
      </c>
      <c r="AC1402" s="68">
        <f t="shared" si="174"/>
        <v>142670</v>
      </c>
      <c r="AD1402" s="72">
        <f t="shared" si="175"/>
        <v>0.10965480296030307</v>
      </c>
    </row>
    <row r="1403" spans="1:30" x14ac:dyDescent="0.25">
      <c r="A1403" s="60">
        <v>43039</v>
      </c>
      <c r="B1403">
        <f t="shared" si="169"/>
        <v>2017</v>
      </c>
      <c r="C1403">
        <f t="shared" si="170"/>
        <v>10</v>
      </c>
      <c r="D1403" s="57" t="s">
        <v>346</v>
      </c>
      <c r="E1403" s="57">
        <v>3906</v>
      </c>
      <c r="F1403" s="57">
        <v>2313</v>
      </c>
      <c r="G1403" s="57">
        <v>220</v>
      </c>
      <c r="H1403" s="57">
        <v>5894</v>
      </c>
      <c r="I1403" s="57">
        <v>4883</v>
      </c>
      <c r="J1403" s="57">
        <v>5377</v>
      </c>
      <c r="K1403" s="57">
        <v>376</v>
      </c>
      <c r="L1403" s="57">
        <v>1927</v>
      </c>
      <c r="M1403" s="57">
        <v>2578</v>
      </c>
      <c r="N1403" s="57">
        <v>2858</v>
      </c>
      <c r="O1403" s="57">
        <v>2727</v>
      </c>
      <c r="P1403" s="57" t="s">
        <v>346</v>
      </c>
      <c r="Q1403" s="57" t="s">
        <v>346</v>
      </c>
      <c r="R1403" s="57">
        <v>5377</v>
      </c>
      <c r="Y1403" s="68">
        <f t="shared" si="171"/>
        <v>4720.25</v>
      </c>
      <c r="Z1403" s="72">
        <f t="shared" si="168"/>
        <v>3.6279391860473162E-3</v>
      </c>
      <c r="AA1403" s="71">
        <f t="shared" si="172"/>
        <v>3.5372517083968732E-3</v>
      </c>
      <c r="AB1403" s="72">
        <f t="shared" si="173"/>
        <v>3.3085091469825474E-2</v>
      </c>
      <c r="AC1403" s="68">
        <f t="shared" si="174"/>
        <v>142670</v>
      </c>
      <c r="AD1403" s="72">
        <f t="shared" si="175"/>
        <v>0.10965480296030307</v>
      </c>
    </row>
    <row r="1404" spans="1:30" x14ac:dyDescent="0.25">
      <c r="A1404" s="60">
        <v>43040</v>
      </c>
      <c r="B1404">
        <f t="shared" si="169"/>
        <v>2017</v>
      </c>
      <c r="C1404">
        <f t="shared" si="170"/>
        <v>11</v>
      </c>
      <c r="D1404" s="57" t="s">
        <v>346</v>
      </c>
      <c r="E1404" s="57">
        <v>3929</v>
      </c>
      <c r="F1404" s="57">
        <v>2254</v>
      </c>
      <c r="G1404" s="57">
        <v>203</v>
      </c>
      <c r="H1404" s="57">
        <v>5779</v>
      </c>
      <c r="I1404" s="57">
        <v>4758</v>
      </c>
      <c r="J1404" s="57">
        <v>5253</v>
      </c>
      <c r="K1404" s="57">
        <v>413</v>
      </c>
      <c r="L1404" s="57">
        <v>1853</v>
      </c>
      <c r="M1404" s="57">
        <v>2602</v>
      </c>
      <c r="N1404" s="57">
        <v>2922</v>
      </c>
      <c r="O1404" s="57">
        <v>2108</v>
      </c>
      <c r="P1404" s="57" t="s">
        <v>346</v>
      </c>
      <c r="Q1404" s="57" t="s">
        <v>346</v>
      </c>
      <c r="R1404" s="57">
        <v>5253</v>
      </c>
      <c r="Y1404" s="68">
        <f t="shared" si="171"/>
        <v>4474.5</v>
      </c>
      <c r="Z1404" s="72">
        <f t="shared" si="168"/>
        <v>3.4390580770020051E-3</v>
      </c>
      <c r="AA1404" s="71">
        <f t="shared" si="172"/>
        <v>2.3706788882799949E-3</v>
      </c>
      <c r="AB1404" s="72">
        <f t="shared" si="173"/>
        <v>4.8355460454862297E-2</v>
      </c>
      <c r="AC1404" s="68">
        <f t="shared" si="174"/>
        <v>92533.5</v>
      </c>
      <c r="AD1404" s="72">
        <f t="shared" si="175"/>
        <v>7.1120366648399838E-2</v>
      </c>
    </row>
    <row r="1405" spans="1:30" x14ac:dyDescent="0.25">
      <c r="A1405" s="60">
        <v>43041</v>
      </c>
      <c r="B1405">
        <f t="shared" si="169"/>
        <v>2017</v>
      </c>
      <c r="C1405">
        <f t="shared" si="170"/>
        <v>11</v>
      </c>
      <c r="D1405" s="57" t="s">
        <v>346</v>
      </c>
      <c r="E1405" s="57">
        <v>4114</v>
      </c>
      <c r="F1405" s="57">
        <v>2575</v>
      </c>
      <c r="G1405" s="57">
        <v>229</v>
      </c>
      <c r="H1405" s="57">
        <v>7116</v>
      </c>
      <c r="I1405" s="57">
        <v>6084</v>
      </c>
      <c r="J1405" s="57">
        <v>6171</v>
      </c>
      <c r="K1405" s="57">
        <v>478</v>
      </c>
      <c r="L1405" s="57">
        <v>2253</v>
      </c>
      <c r="M1405" s="57">
        <v>3298</v>
      </c>
      <c r="N1405" s="57">
        <v>3511</v>
      </c>
      <c r="O1405" s="57">
        <v>3239</v>
      </c>
      <c r="P1405" s="57" t="s">
        <v>346</v>
      </c>
      <c r="Q1405" s="57" t="s">
        <v>346</v>
      </c>
      <c r="R1405" s="57">
        <v>6171</v>
      </c>
      <c r="Y1405" s="68">
        <f t="shared" si="171"/>
        <v>5652.5</v>
      </c>
      <c r="Z1405" s="72">
        <f t="shared" si="168"/>
        <v>4.3444576556607075E-3</v>
      </c>
      <c r="AA1405" s="71">
        <f t="shared" si="172"/>
        <v>2.3706788882799949E-3</v>
      </c>
      <c r="AB1405" s="72">
        <f t="shared" si="173"/>
        <v>6.1085985075675295E-2</v>
      </c>
      <c r="AC1405" s="68">
        <f t="shared" si="174"/>
        <v>92533.5</v>
      </c>
      <c r="AD1405" s="72">
        <f t="shared" si="175"/>
        <v>7.1120366648399838E-2</v>
      </c>
    </row>
    <row r="1406" spans="1:30" x14ac:dyDescent="0.25">
      <c r="A1406" s="60">
        <v>43042</v>
      </c>
      <c r="B1406">
        <f t="shared" si="169"/>
        <v>2017</v>
      </c>
      <c r="C1406">
        <f t="shared" si="170"/>
        <v>11</v>
      </c>
      <c r="D1406" s="57" t="s">
        <v>346</v>
      </c>
      <c r="E1406" s="57">
        <v>4317</v>
      </c>
      <c r="F1406" s="57">
        <v>2638</v>
      </c>
      <c r="G1406" s="57">
        <v>229</v>
      </c>
      <c r="H1406" s="57">
        <v>7066</v>
      </c>
      <c r="I1406" s="57">
        <v>6000</v>
      </c>
      <c r="J1406" s="57">
        <v>5819</v>
      </c>
      <c r="K1406" s="57">
        <v>464</v>
      </c>
      <c r="L1406" s="57">
        <v>2267</v>
      </c>
      <c r="M1406" s="57">
        <v>3373</v>
      </c>
      <c r="N1406" s="57">
        <v>3831</v>
      </c>
      <c r="O1406" s="57">
        <v>2978</v>
      </c>
      <c r="P1406" s="57" t="s">
        <v>346</v>
      </c>
      <c r="Q1406" s="57" t="s">
        <v>346</v>
      </c>
      <c r="R1406" s="57">
        <v>5819</v>
      </c>
      <c r="Y1406" s="68">
        <f t="shared" si="171"/>
        <v>5465.75</v>
      </c>
      <c r="Z1406" s="72">
        <f t="shared" si="168"/>
        <v>4.2009233845957559E-3</v>
      </c>
      <c r="AA1406" s="71">
        <f t="shared" si="172"/>
        <v>2.3706788882799949E-3</v>
      </c>
      <c r="AB1406" s="72">
        <f t="shared" si="173"/>
        <v>5.9067797068088852E-2</v>
      </c>
      <c r="AC1406" s="68">
        <f t="shared" si="174"/>
        <v>92533.5</v>
      </c>
      <c r="AD1406" s="72">
        <f t="shared" si="175"/>
        <v>7.1120366648399838E-2</v>
      </c>
    </row>
    <row r="1407" spans="1:30" x14ac:dyDescent="0.25">
      <c r="A1407" s="60">
        <v>43043</v>
      </c>
      <c r="B1407">
        <f t="shared" si="169"/>
        <v>2017</v>
      </c>
      <c r="C1407">
        <f t="shared" si="170"/>
        <v>11</v>
      </c>
      <c r="D1407" s="57" t="s">
        <v>346</v>
      </c>
      <c r="E1407" s="57">
        <v>3301</v>
      </c>
      <c r="F1407" s="57">
        <v>2870</v>
      </c>
      <c r="G1407" s="57">
        <v>201</v>
      </c>
      <c r="H1407" s="57">
        <v>4660</v>
      </c>
      <c r="I1407" s="57">
        <v>3742</v>
      </c>
      <c r="J1407" s="57">
        <v>3487</v>
      </c>
      <c r="K1407" s="57">
        <v>333</v>
      </c>
      <c r="L1407" s="57">
        <v>1783</v>
      </c>
      <c r="M1407" s="57">
        <v>2879</v>
      </c>
      <c r="N1407" s="57">
        <v>2045</v>
      </c>
      <c r="O1407" s="57">
        <v>1756</v>
      </c>
      <c r="P1407" s="57" t="s">
        <v>346</v>
      </c>
      <c r="Q1407" s="57" t="s">
        <v>346</v>
      </c>
      <c r="R1407" s="57">
        <v>3487</v>
      </c>
      <c r="Y1407" s="68">
        <f t="shared" si="171"/>
        <v>3411.25</v>
      </c>
      <c r="Z1407" s="72">
        <f t="shared" si="168"/>
        <v>2.6218542552627309E-3</v>
      </c>
      <c r="AA1407" s="71">
        <f t="shared" si="172"/>
        <v>2.3706788882799949E-3</v>
      </c>
      <c r="AB1407" s="72">
        <f t="shared" si="173"/>
        <v>3.6865027260397587E-2</v>
      </c>
      <c r="AC1407" s="68">
        <f t="shared" si="174"/>
        <v>92533.5</v>
      </c>
      <c r="AD1407" s="72">
        <f t="shared" si="175"/>
        <v>7.1120366648399838E-2</v>
      </c>
    </row>
    <row r="1408" spans="1:30" x14ac:dyDescent="0.25">
      <c r="A1408" s="60">
        <v>43044</v>
      </c>
      <c r="B1408">
        <f t="shared" si="169"/>
        <v>2017</v>
      </c>
      <c r="C1408">
        <f t="shared" si="170"/>
        <v>11</v>
      </c>
      <c r="D1408" s="57" t="s">
        <v>346</v>
      </c>
      <c r="E1408" s="57">
        <v>2658</v>
      </c>
      <c r="F1408" s="57">
        <v>1706</v>
      </c>
      <c r="G1408" s="57">
        <v>115</v>
      </c>
      <c r="H1408" s="57">
        <v>2927</v>
      </c>
      <c r="I1408" s="57">
        <v>2272</v>
      </c>
      <c r="J1408" s="57">
        <v>2030</v>
      </c>
      <c r="K1408" s="57">
        <v>266</v>
      </c>
      <c r="L1408" s="57">
        <v>640</v>
      </c>
      <c r="M1408" s="57">
        <v>1655</v>
      </c>
      <c r="N1408" s="57">
        <v>1739</v>
      </c>
      <c r="O1408" s="57">
        <v>810</v>
      </c>
      <c r="P1408" s="57" t="s">
        <v>346</v>
      </c>
      <c r="Q1408" s="57" t="s">
        <v>346</v>
      </c>
      <c r="R1408" s="57">
        <v>2030</v>
      </c>
      <c r="Y1408" s="68">
        <f t="shared" si="171"/>
        <v>2009.75</v>
      </c>
      <c r="Z1408" s="72">
        <f t="shared" si="168"/>
        <v>1.5446747056106335E-3</v>
      </c>
      <c r="AA1408" s="71">
        <f t="shared" si="172"/>
        <v>2.3706788882799949E-3</v>
      </c>
      <c r="AB1408" s="72">
        <f t="shared" si="173"/>
        <v>2.1719161168657838E-2</v>
      </c>
      <c r="AC1408" s="68">
        <f t="shared" si="174"/>
        <v>92533.5</v>
      </c>
      <c r="AD1408" s="72">
        <f t="shared" si="175"/>
        <v>7.1120366648399838E-2</v>
      </c>
    </row>
    <row r="1409" spans="1:30" x14ac:dyDescent="0.25">
      <c r="A1409" s="60">
        <v>43045</v>
      </c>
      <c r="B1409">
        <f t="shared" si="169"/>
        <v>2017</v>
      </c>
      <c r="C1409">
        <f t="shared" si="170"/>
        <v>11</v>
      </c>
      <c r="D1409" s="57" t="s">
        <v>346</v>
      </c>
      <c r="E1409" s="57">
        <v>3304</v>
      </c>
      <c r="F1409" s="57">
        <v>2009</v>
      </c>
      <c r="G1409" s="57">
        <v>183</v>
      </c>
      <c r="H1409" s="57">
        <v>4928</v>
      </c>
      <c r="I1409" s="57">
        <v>3752</v>
      </c>
      <c r="J1409" s="57">
        <v>4099</v>
      </c>
      <c r="K1409" s="57">
        <v>374</v>
      </c>
      <c r="L1409" s="57">
        <v>1520</v>
      </c>
      <c r="M1409" s="57">
        <v>2226</v>
      </c>
      <c r="N1409" s="57">
        <v>2709</v>
      </c>
      <c r="O1409" s="57">
        <v>1901</v>
      </c>
      <c r="P1409" s="57" t="s">
        <v>346</v>
      </c>
      <c r="Q1409" s="57" t="s">
        <v>346</v>
      </c>
      <c r="R1409" s="57">
        <v>4099</v>
      </c>
      <c r="Y1409" s="68">
        <f t="shared" si="171"/>
        <v>3670</v>
      </c>
      <c r="Z1409" s="72">
        <f t="shared" si="168"/>
        <v>2.8207270404732058E-3</v>
      </c>
      <c r="AA1409" s="71">
        <f t="shared" si="172"/>
        <v>2.3706788882799949E-3</v>
      </c>
      <c r="AB1409" s="72">
        <f t="shared" si="173"/>
        <v>3.9661311849222176E-2</v>
      </c>
      <c r="AC1409" s="68">
        <f t="shared" si="174"/>
        <v>92533.5</v>
      </c>
      <c r="AD1409" s="72">
        <f t="shared" si="175"/>
        <v>7.1120366648399838E-2</v>
      </c>
    </row>
    <row r="1410" spans="1:30" x14ac:dyDescent="0.25">
      <c r="A1410" s="60">
        <v>43046</v>
      </c>
      <c r="B1410">
        <f t="shared" si="169"/>
        <v>2017</v>
      </c>
      <c r="C1410">
        <f t="shared" si="170"/>
        <v>11</v>
      </c>
      <c r="D1410" s="57" t="s">
        <v>346</v>
      </c>
      <c r="E1410" s="57">
        <v>2348</v>
      </c>
      <c r="F1410" s="57">
        <v>1719</v>
      </c>
      <c r="G1410" s="57">
        <v>131</v>
      </c>
      <c r="H1410" s="57">
        <v>3518</v>
      </c>
      <c r="I1410" s="57">
        <v>3067</v>
      </c>
      <c r="J1410" s="57">
        <v>2951</v>
      </c>
      <c r="K1410" s="57">
        <v>299</v>
      </c>
      <c r="L1410" s="57">
        <v>1165</v>
      </c>
      <c r="M1410" s="57">
        <v>1607</v>
      </c>
      <c r="N1410" s="57">
        <v>2057</v>
      </c>
      <c r="O1410" s="57">
        <v>1451</v>
      </c>
      <c r="P1410" s="57" t="s">
        <v>346</v>
      </c>
      <c r="Q1410" s="57" t="s">
        <v>346</v>
      </c>
      <c r="R1410" s="57">
        <v>2951</v>
      </c>
      <c r="Y1410" s="68">
        <f t="shared" si="171"/>
        <v>2746.75</v>
      </c>
      <c r="Z1410" s="72">
        <f t="shared" si="168"/>
        <v>2.1111258851280049E-3</v>
      </c>
      <c r="AA1410" s="71">
        <f t="shared" si="172"/>
        <v>2.3706788882799949E-3</v>
      </c>
      <c r="AB1410" s="72">
        <f t="shared" si="173"/>
        <v>2.9683844229387194E-2</v>
      </c>
      <c r="AC1410" s="68">
        <f t="shared" si="174"/>
        <v>92533.5</v>
      </c>
      <c r="AD1410" s="72">
        <f t="shared" si="175"/>
        <v>7.1120366648399838E-2</v>
      </c>
    </row>
    <row r="1411" spans="1:30" x14ac:dyDescent="0.25">
      <c r="A1411" s="60">
        <v>43047</v>
      </c>
      <c r="B1411">
        <f t="shared" si="169"/>
        <v>2017</v>
      </c>
      <c r="C1411">
        <f t="shared" si="170"/>
        <v>11</v>
      </c>
      <c r="D1411" s="57" t="s">
        <v>346</v>
      </c>
      <c r="E1411" s="57">
        <v>3335</v>
      </c>
      <c r="F1411" s="57">
        <v>1995</v>
      </c>
      <c r="G1411" s="57">
        <v>146</v>
      </c>
      <c r="H1411" s="57">
        <v>4939</v>
      </c>
      <c r="I1411" s="57">
        <v>4086</v>
      </c>
      <c r="J1411" s="57">
        <v>4377</v>
      </c>
      <c r="K1411" s="57">
        <v>367</v>
      </c>
      <c r="L1411" s="57">
        <v>1614</v>
      </c>
      <c r="M1411" s="57">
        <v>2142</v>
      </c>
      <c r="N1411" s="57">
        <v>2475</v>
      </c>
      <c r="O1411" s="57">
        <v>1995</v>
      </c>
      <c r="P1411" s="57" t="s">
        <v>346</v>
      </c>
      <c r="Q1411" s="57" t="s">
        <v>346</v>
      </c>
      <c r="R1411" s="57">
        <v>4377</v>
      </c>
      <c r="Y1411" s="68">
        <f t="shared" si="171"/>
        <v>3849.25</v>
      </c>
      <c r="Z1411" s="72">
        <f t="shared" si="168"/>
        <v>2.9584968829813318E-3</v>
      </c>
      <c r="AA1411" s="71">
        <f t="shared" si="172"/>
        <v>2.3706788882799949E-3</v>
      </c>
      <c r="AB1411" s="72">
        <f t="shared" si="173"/>
        <v>4.1598448129596309E-2</v>
      </c>
      <c r="AC1411" s="68">
        <f t="shared" si="174"/>
        <v>92533.5</v>
      </c>
      <c r="AD1411" s="72">
        <f t="shared" si="175"/>
        <v>7.1120366648399838E-2</v>
      </c>
    </row>
    <row r="1412" spans="1:30" x14ac:dyDescent="0.25">
      <c r="A1412" s="60">
        <v>43048</v>
      </c>
      <c r="B1412">
        <f t="shared" si="169"/>
        <v>2017</v>
      </c>
      <c r="C1412">
        <f t="shared" si="170"/>
        <v>11</v>
      </c>
      <c r="D1412" s="57" t="s">
        <v>346</v>
      </c>
      <c r="E1412" s="57">
        <v>3573</v>
      </c>
      <c r="F1412" s="57">
        <v>2234</v>
      </c>
      <c r="G1412" s="57">
        <v>172</v>
      </c>
      <c r="H1412" s="57">
        <v>5644</v>
      </c>
      <c r="I1412" s="57">
        <v>4817</v>
      </c>
      <c r="J1412" s="57">
        <v>4889</v>
      </c>
      <c r="K1412" s="57">
        <v>394</v>
      </c>
      <c r="L1412" s="57">
        <v>1807</v>
      </c>
      <c r="M1412" s="57">
        <v>2616</v>
      </c>
      <c r="N1412" s="57">
        <v>2795</v>
      </c>
      <c r="O1412" s="57">
        <v>2148</v>
      </c>
      <c r="P1412" s="57" t="s">
        <v>346</v>
      </c>
      <c r="Q1412" s="57" t="s">
        <v>346</v>
      </c>
      <c r="R1412" s="57">
        <v>4889</v>
      </c>
      <c r="Y1412" s="68">
        <f t="shared" si="171"/>
        <v>4374.5</v>
      </c>
      <c r="Z1412" s="72">
        <f t="shared" ref="Z1412:Z1475" si="176">+Y1412/SUMIF($B$4:$B$1829,B1412,$Y$4:$Y$1829)</f>
        <v>3.3621990295776673E-3</v>
      </c>
      <c r="AA1412" s="71">
        <f t="shared" si="172"/>
        <v>2.3706788882799949E-3</v>
      </c>
      <c r="AB1412" s="72">
        <f t="shared" si="173"/>
        <v>4.7274770758698202E-2</v>
      </c>
      <c r="AC1412" s="68">
        <f t="shared" si="174"/>
        <v>92533.5</v>
      </c>
      <c r="AD1412" s="72">
        <f t="shared" si="175"/>
        <v>7.1120366648399838E-2</v>
      </c>
    </row>
    <row r="1413" spans="1:30" x14ac:dyDescent="0.25">
      <c r="A1413" s="60">
        <v>43049</v>
      </c>
      <c r="B1413">
        <f t="shared" ref="B1413:B1476" si="177">+YEAR(A1413)</f>
        <v>2017</v>
      </c>
      <c r="C1413">
        <f t="shared" ref="C1413:C1476" si="178">+MONTH(A1413)</f>
        <v>11</v>
      </c>
      <c r="D1413" s="57" t="s">
        <v>346</v>
      </c>
      <c r="E1413" s="57">
        <v>2621</v>
      </c>
      <c r="F1413" s="57">
        <v>1566</v>
      </c>
      <c r="G1413" s="57">
        <v>119</v>
      </c>
      <c r="H1413" s="57">
        <v>3350</v>
      </c>
      <c r="I1413" s="57">
        <v>2902</v>
      </c>
      <c r="J1413" s="57">
        <v>2575</v>
      </c>
      <c r="K1413" s="57">
        <v>287</v>
      </c>
      <c r="L1413" s="57">
        <v>1098</v>
      </c>
      <c r="M1413" s="57">
        <v>1588</v>
      </c>
      <c r="N1413" s="57">
        <v>1985</v>
      </c>
      <c r="O1413" s="57">
        <v>1083</v>
      </c>
      <c r="P1413" s="57" t="s">
        <v>346</v>
      </c>
      <c r="Q1413" s="57" t="s">
        <v>346</v>
      </c>
      <c r="R1413" s="57">
        <v>2575</v>
      </c>
      <c r="Y1413" s="68">
        <f t="shared" ref="Y1413:Y1476" si="179">AVERAGE(H1413,I1413,O1413,R1413)</f>
        <v>2477.5</v>
      </c>
      <c r="Z1413" s="72">
        <f t="shared" si="176"/>
        <v>1.9041828999379748E-3</v>
      </c>
      <c r="AA1413" s="71">
        <f t="shared" ref="AA1413:AA1476" si="180">+AVERAGEIFS($Z$4:$Z$1829,$B$4:$B$1829,B1413,$C$4:$C$1829,C1413)</f>
        <v>2.3706788882799949E-3</v>
      </c>
      <c r="AB1413" s="72">
        <f t="shared" ref="AB1413:AB1476" si="181">+Y1413/SUMIFS($Y$4:$Y$1829,$B$4:$B$1829,B1413,$C$4:$C$1829,C1413)</f>
        <v>2.6774087222465378E-2</v>
      </c>
      <c r="AC1413" s="68">
        <f t="shared" ref="AC1413:AC1476" si="182">+Y1413/AB1413</f>
        <v>92533.5</v>
      </c>
      <c r="AD1413" s="72">
        <f t="shared" ref="AD1413:AD1476" si="183">+AC1413/SUMIF($B$4:$B$1829,B1413,$Y$4:$Y$1829)</f>
        <v>7.1120366648399838E-2</v>
      </c>
    </row>
    <row r="1414" spans="1:30" x14ac:dyDescent="0.25">
      <c r="A1414" s="60">
        <v>43050</v>
      </c>
      <c r="B1414">
        <f t="shared" si="177"/>
        <v>2017</v>
      </c>
      <c r="C1414">
        <f t="shared" si="178"/>
        <v>11</v>
      </c>
      <c r="D1414" s="57" t="s">
        <v>346</v>
      </c>
      <c r="E1414" s="57">
        <v>2065</v>
      </c>
      <c r="F1414" s="57">
        <v>1565</v>
      </c>
      <c r="G1414" s="57">
        <v>97</v>
      </c>
      <c r="H1414" s="57">
        <v>2224</v>
      </c>
      <c r="I1414" s="57">
        <v>1833</v>
      </c>
      <c r="J1414" s="57">
        <v>1427</v>
      </c>
      <c r="K1414" s="57">
        <v>212</v>
      </c>
      <c r="L1414" s="57">
        <v>828</v>
      </c>
      <c r="M1414" s="57">
        <v>1310</v>
      </c>
      <c r="N1414" s="57">
        <v>1254</v>
      </c>
      <c r="O1414" s="57">
        <v>600</v>
      </c>
      <c r="P1414" s="57" t="s">
        <v>346</v>
      </c>
      <c r="Q1414" s="57" t="s">
        <v>346</v>
      </c>
      <c r="R1414" s="57">
        <v>1427</v>
      </c>
      <c r="Y1414" s="68">
        <f t="shared" si="179"/>
        <v>1521</v>
      </c>
      <c r="Z1414" s="72">
        <f t="shared" si="176"/>
        <v>1.1690261113241815E-3</v>
      </c>
      <c r="AA1414" s="71">
        <f t="shared" si="180"/>
        <v>2.3706788882799949E-3</v>
      </c>
      <c r="AB1414" s="72">
        <f t="shared" si="181"/>
        <v>1.6437290278655838E-2</v>
      </c>
      <c r="AC1414" s="68">
        <f t="shared" si="182"/>
        <v>92533.5</v>
      </c>
      <c r="AD1414" s="72">
        <f t="shared" si="183"/>
        <v>7.1120366648399838E-2</v>
      </c>
    </row>
    <row r="1415" spans="1:30" x14ac:dyDescent="0.25">
      <c r="A1415" s="60">
        <v>43051</v>
      </c>
      <c r="B1415">
        <f t="shared" si="177"/>
        <v>2017</v>
      </c>
      <c r="C1415">
        <f t="shared" si="178"/>
        <v>11</v>
      </c>
      <c r="D1415" s="57" t="s">
        <v>346</v>
      </c>
      <c r="E1415" s="57">
        <v>2267</v>
      </c>
      <c r="F1415" s="57">
        <v>1702</v>
      </c>
      <c r="G1415" s="57">
        <v>114</v>
      </c>
      <c r="H1415" s="57">
        <v>2577</v>
      </c>
      <c r="I1415" s="57">
        <v>1889</v>
      </c>
      <c r="J1415" s="57">
        <v>2061</v>
      </c>
      <c r="K1415" s="57">
        <v>241</v>
      </c>
      <c r="L1415" s="57">
        <v>1020</v>
      </c>
      <c r="M1415" s="57">
        <v>1727</v>
      </c>
      <c r="N1415" s="57">
        <v>1499</v>
      </c>
      <c r="O1415" s="57">
        <v>831</v>
      </c>
      <c r="P1415" s="57" t="s">
        <v>346</v>
      </c>
      <c r="Q1415" s="57" t="s">
        <v>346</v>
      </c>
      <c r="R1415" s="57">
        <v>2061</v>
      </c>
      <c r="Y1415" s="68">
        <f t="shared" si="179"/>
        <v>1839.5</v>
      </c>
      <c r="Z1415" s="72">
        <f t="shared" si="176"/>
        <v>1.4138221773706981E-3</v>
      </c>
      <c r="AA1415" s="71">
        <f t="shared" si="180"/>
        <v>2.3706788882799949E-3</v>
      </c>
      <c r="AB1415" s="72">
        <f t="shared" si="181"/>
        <v>1.9879286960938471E-2</v>
      </c>
      <c r="AC1415" s="68">
        <f t="shared" si="182"/>
        <v>92533.5</v>
      </c>
      <c r="AD1415" s="72">
        <f t="shared" si="183"/>
        <v>7.1120366648399838E-2</v>
      </c>
    </row>
    <row r="1416" spans="1:30" x14ac:dyDescent="0.25">
      <c r="A1416" s="60">
        <v>43052</v>
      </c>
      <c r="B1416">
        <f t="shared" si="177"/>
        <v>2017</v>
      </c>
      <c r="C1416">
        <f t="shared" si="178"/>
        <v>11</v>
      </c>
      <c r="D1416" s="57" t="s">
        <v>346</v>
      </c>
      <c r="E1416" s="57">
        <v>2375</v>
      </c>
      <c r="F1416" s="57">
        <v>1427</v>
      </c>
      <c r="G1416" s="57">
        <v>107</v>
      </c>
      <c r="H1416" s="57">
        <v>3169</v>
      </c>
      <c r="I1416" s="57">
        <v>2487</v>
      </c>
      <c r="J1416" s="57">
        <v>2337</v>
      </c>
      <c r="K1416" s="57">
        <v>264</v>
      </c>
      <c r="L1416" s="57">
        <v>1065</v>
      </c>
      <c r="M1416" s="57">
        <v>1510</v>
      </c>
      <c r="N1416" s="57">
        <v>1755</v>
      </c>
      <c r="O1416" s="57">
        <v>944</v>
      </c>
      <c r="P1416" s="57" t="s">
        <v>346</v>
      </c>
      <c r="Q1416" s="57" t="s">
        <v>346</v>
      </c>
      <c r="R1416" s="57">
        <v>2337</v>
      </c>
      <c r="Y1416" s="68">
        <f t="shared" si="179"/>
        <v>2234.25</v>
      </c>
      <c r="Z1416" s="72">
        <f t="shared" si="176"/>
        <v>1.7172232670782724E-3</v>
      </c>
      <c r="AA1416" s="71">
        <f t="shared" si="180"/>
        <v>2.3706788882799949E-3</v>
      </c>
      <c r="AB1416" s="72">
        <f t="shared" si="181"/>
        <v>2.4145309536546224E-2</v>
      </c>
      <c r="AC1416" s="68">
        <f t="shared" si="182"/>
        <v>92533.5</v>
      </c>
      <c r="AD1416" s="72">
        <f t="shared" si="183"/>
        <v>7.1120366648399838E-2</v>
      </c>
    </row>
    <row r="1417" spans="1:30" x14ac:dyDescent="0.25">
      <c r="A1417" s="60">
        <v>43053</v>
      </c>
      <c r="B1417">
        <f t="shared" si="177"/>
        <v>2017</v>
      </c>
      <c r="C1417">
        <f t="shared" si="178"/>
        <v>11</v>
      </c>
      <c r="D1417" s="57" t="s">
        <v>346</v>
      </c>
      <c r="E1417" s="57">
        <v>3092</v>
      </c>
      <c r="F1417" s="57">
        <v>1892</v>
      </c>
      <c r="G1417" s="57">
        <v>190</v>
      </c>
      <c r="H1417" s="57">
        <v>5038</v>
      </c>
      <c r="I1417" s="57">
        <v>4209</v>
      </c>
      <c r="J1417" s="57">
        <v>4489</v>
      </c>
      <c r="K1417" s="57">
        <v>367</v>
      </c>
      <c r="L1417" s="57">
        <v>1637</v>
      </c>
      <c r="M1417" s="57">
        <v>2206</v>
      </c>
      <c r="N1417" s="57">
        <v>2438</v>
      </c>
      <c r="O1417" s="57">
        <v>1972</v>
      </c>
      <c r="P1417" s="57" t="s">
        <v>346</v>
      </c>
      <c r="Q1417" s="57" t="s">
        <v>346</v>
      </c>
      <c r="R1417" s="57">
        <v>4489</v>
      </c>
      <c r="Y1417" s="68">
        <f t="shared" si="179"/>
        <v>3927</v>
      </c>
      <c r="Z1417" s="72">
        <f t="shared" si="176"/>
        <v>3.0182547923537544E-3</v>
      </c>
      <c r="AA1417" s="71">
        <f t="shared" si="180"/>
        <v>2.3706788882799949E-3</v>
      </c>
      <c r="AB1417" s="72">
        <f t="shared" si="181"/>
        <v>4.2438684368363892E-2</v>
      </c>
      <c r="AC1417" s="68">
        <f t="shared" si="182"/>
        <v>92533.5</v>
      </c>
      <c r="AD1417" s="72">
        <f t="shared" si="183"/>
        <v>7.1120366648399838E-2</v>
      </c>
    </row>
    <row r="1418" spans="1:30" x14ac:dyDescent="0.25">
      <c r="A1418" s="60">
        <v>43054</v>
      </c>
      <c r="B1418">
        <f t="shared" si="177"/>
        <v>2017</v>
      </c>
      <c r="C1418">
        <f t="shared" si="178"/>
        <v>11</v>
      </c>
      <c r="D1418" s="57" t="s">
        <v>346</v>
      </c>
      <c r="E1418" s="57">
        <v>3227</v>
      </c>
      <c r="F1418" s="57">
        <v>2022</v>
      </c>
      <c r="G1418" s="57">
        <v>193</v>
      </c>
      <c r="H1418" s="57">
        <v>5188</v>
      </c>
      <c r="I1418" s="57">
        <v>4312</v>
      </c>
      <c r="J1418" s="57">
        <v>4609</v>
      </c>
      <c r="K1418" s="57">
        <v>374</v>
      </c>
      <c r="L1418" s="57">
        <v>1734</v>
      </c>
      <c r="M1418" s="57">
        <v>2330</v>
      </c>
      <c r="N1418" s="57">
        <v>2572</v>
      </c>
      <c r="O1418" s="57">
        <v>1903</v>
      </c>
      <c r="P1418" s="57" t="s">
        <v>346</v>
      </c>
      <c r="Q1418" s="57" t="s">
        <v>346</v>
      </c>
      <c r="R1418" s="57">
        <v>4609</v>
      </c>
      <c r="Y1418" s="68">
        <f t="shared" si="179"/>
        <v>4003</v>
      </c>
      <c r="Z1418" s="72">
        <f t="shared" si="176"/>
        <v>3.0766676683962515E-3</v>
      </c>
      <c r="AA1418" s="71">
        <f t="shared" si="180"/>
        <v>2.3706788882799949E-3</v>
      </c>
      <c r="AB1418" s="72">
        <f t="shared" si="181"/>
        <v>4.3260008537448602E-2</v>
      </c>
      <c r="AC1418" s="68">
        <f t="shared" si="182"/>
        <v>92533.5</v>
      </c>
      <c r="AD1418" s="72">
        <f t="shared" si="183"/>
        <v>7.1120366648399838E-2</v>
      </c>
    </row>
    <row r="1419" spans="1:30" x14ac:dyDescent="0.25">
      <c r="A1419" s="60">
        <v>43055</v>
      </c>
      <c r="B1419">
        <f t="shared" si="177"/>
        <v>2017</v>
      </c>
      <c r="C1419">
        <f t="shared" si="178"/>
        <v>11</v>
      </c>
      <c r="D1419" s="57" t="s">
        <v>346</v>
      </c>
      <c r="E1419" s="57">
        <v>2869</v>
      </c>
      <c r="F1419" s="57">
        <v>1787</v>
      </c>
      <c r="G1419" s="57">
        <v>148</v>
      </c>
      <c r="H1419" s="57">
        <v>4221</v>
      </c>
      <c r="I1419" s="57">
        <v>3493</v>
      </c>
      <c r="J1419" s="57">
        <v>3456</v>
      </c>
      <c r="K1419" s="57">
        <v>315</v>
      </c>
      <c r="L1419" s="57">
        <v>1549</v>
      </c>
      <c r="M1419" s="57">
        <v>1880</v>
      </c>
      <c r="N1419" s="57">
        <v>2102</v>
      </c>
      <c r="O1419" s="57">
        <v>1470</v>
      </c>
      <c r="P1419" s="57" t="s">
        <v>346</v>
      </c>
      <c r="Q1419" s="57" t="s">
        <v>346</v>
      </c>
      <c r="R1419" s="57">
        <v>3456</v>
      </c>
      <c r="Y1419" s="68">
        <f t="shared" si="179"/>
        <v>3160</v>
      </c>
      <c r="Z1419" s="72">
        <f t="shared" si="176"/>
        <v>2.4287458986090816E-3</v>
      </c>
      <c r="AA1419" s="71">
        <f t="shared" si="180"/>
        <v>2.3706788882799949E-3</v>
      </c>
      <c r="AB1419" s="72">
        <f t="shared" si="181"/>
        <v>3.4149794398785308E-2</v>
      </c>
      <c r="AC1419" s="68">
        <f t="shared" si="182"/>
        <v>92533.499999999985</v>
      </c>
      <c r="AD1419" s="72">
        <f t="shared" si="183"/>
        <v>7.1120366648399824E-2</v>
      </c>
    </row>
    <row r="1420" spans="1:30" x14ac:dyDescent="0.25">
      <c r="A1420" s="60">
        <v>43056</v>
      </c>
      <c r="B1420">
        <f t="shared" si="177"/>
        <v>2017</v>
      </c>
      <c r="C1420">
        <f t="shared" si="178"/>
        <v>11</v>
      </c>
      <c r="D1420" s="57" t="s">
        <v>346</v>
      </c>
      <c r="E1420" s="57">
        <v>3140</v>
      </c>
      <c r="F1420" s="57">
        <v>1856</v>
      </c>
      <c r="G1420" s="57">
        <v>140</v>
      </c>
      <c r="H1420" s="57">
        <v>4471</v>
      </c>
      <c r="I1420" s="57">
        <v>3822</v>
      </c>
      <c r="J1420" s="57">
        <v>3696</v>
      </c>
      <c r="K1420" s="57">
        <v>311</v>
      </c>
      <c r="L1420" s="57">
        <v>1508</v>
      </c>
      <c r="M1420" s="57">
        <v>2059</v>
      </c>
      <c r="N1420" s="57">
        <v>2308</v>
      </c>
      <c r="O1420" s="57">
        <v>1815</v>
      </c>
      <c r="P1420" s="57" t="s">
        <v>346</v>
      </c>
      <c r="Q1420" s="57" t="s">
        <v>346</v>
      </c>
      <c r="R1420" s="57">
        <v>3696</v>
      </c>
      <c r="Y1420" s="68">
        <f t="shared" si="179"/>
        <v>3451</v>
      </c>
      <c r="Z1420" s="72">
        <f t="shared" si="176"/>
        <v>2.6524057266139054E-3</v>
      </c>
      <c r="AA1420" s="71">
        <f t="shared" si="180"/>
        <v>2.3706788882799949E-3</v>
      </c>
      <c r="AB1420" s="72">
        <f t="shared" si="181"/>
        <v>3.7294601414622812E-2</v>
      </c>
      <c r="AC1420" s="68">
        <f t="shared" si="182"/>
        <v>92533.5</v>
      </c>
      <c r="AD1420" s="72">
        <f t="shared" si="183"/>
        <v>7.1120366648399838E-2</v>
      </c>
    </row>
    <row r="1421" spans="1:30" x14ac:dyDescent="0.25">
      <c r="A1421" s="60">
        <v>43057</v>
      </c>
      <c r="B1421">
        <f t="shared" si="177"/>
        <v>2017</v>
      </c>
      <c r="C1421">
        <f t="shared" si="178"/>
        <v>11</v>
      </c>
      <c r="D1421" s="57" t="s">
        <v>346</v>
      </c>
      <c r="E1421" s="57">
        <v>2237</v>
      </c>
      <c r="F1421" s="57">
        <v>1649</v>
      </c>
      <c r="G1421" s="57">
        <v>97</v>
      </c>
      <c r="H1421" s="57">
        <v>2297</v>
      </c>
      <c r="I1421" s="57">
        <v>1988</v>
      </c>
      <c r="J1421" s="57">
        <v>1613</v>
      </c>
      <c r="K1421" s="57">
        <v>222</v>
      </c>
      <c r="L1421" s="57">
        <v>883</v>
      </c>
      <c r="M1421" s="57">
        <v>1339</v>
      </c>
      <c r="N1421" s="57">
        <v>1381</v>
      </c>
      <c r="O1421" s="57">
        <v>671</v>
      </c>
      <c r="P1421" s="57" t="s">
        <v>346</v>
      </c>
      <c r="Q1421" s="57" t="s">
        <v>346</v>
      </c>
      <c r="R1421" s="57">
        <v>1613</v>
      </c>
      <c r="Y1421" s="68">
        <f t="shared" si="179"/>
        <v>1642.25</v>
      </c>
      <c r="Z1421" s="72">
        <f t="shared" si="176"/>
        <v>1.2622177063261913E-3</v>
      </c>
      <c r="AA1421" s="71">
        <f t="shared" si="180"/>
        <v>2.3706788882799949E-3</v>
      </c>
      <c r="AB1421" s="72">
        <f t="shared" si="181"/>
        <v>1.7747626535254801E-2</v>
      </c>
      <c r="AC1421" s="68">
        <f t="shared" si="182"/>
        <v>92533.499999999985</v>
      </c>
      <c r="AD1421" s="72">
        <f t="shared" si="183"/>
        <v>7.1120366648399824E-2</v>
      </c>
    </row>
    <row r="1422" spans="1:30" x14ac:dyDescent="0.25">
      <c r="A1422" s="60">
        <v>43058</v>
      </c>
      <c r="B1422">
        <f t="shared" si="177"/>
        <v>2017</v>
      </c>
      <c r="C1422">
        <f t="shared" si="178"/>
        <v>11</v>
      </c>
      <c r="D1422" s="57" t="s">
        <v>346</v>
      </c>
      <c r="E1422" s="57">
        <v>2484</v>
      </c>
      <c r="F1422" s="57">
        <v>1533</v>
      </c>
      <c r="G1422" s="57">
        <v>100</v>
      </c>
      <c r="H1422" s="57">
        <v>2403</v>
      </c>
      <c r="I1422" s="57">
        <v>1727</v>
      </c>
      <c r="J1422" s="57">
        <v>1736</v>
      </c>
      <c r="K1422" s="57">
        <v>241</v>
      </c>
      <c r="L1422" s="57">
        <v>901</v>
      </c>
      <c r="M1422" s="57">
        <v>1577</v>
      </c>
      <c r="N1422" s="57">
        <v>1616</v>
      </c>
      <c r="O1422" s="57">
        <v>815</v>
      </c>
      <c r="P1422" s="57" t="s">
        <v>346</v>
      </c>
      <c r="Q1422" s="57" t="s">
        <v>346</v>
      </c>
      <c r="R1422" s="57">
        <v>1736</v>
      </c>
      <c r="Y1422" s="68">
        <f t="shared" si="179"/>
        <v>1670.25</v>
      </c>
      <c r="Z1422" s="72">
        <f t="shared" si="176"/>
        <v>1.283738239605006E-3</v>
      </c>
      <c r="AA1422" s="71">
        <f t="shared" si="180"/>
        <v>2.3706788882799949E-3</v>
      </c>
      <c r="AB1422" s="72">
        <f t="shared" si="181"/>
        <v>1.8050219650180745E-2</v>
      </c>
      <c r="AC1422" s="68">
        <f t="shared" si="182"/>
        <v>92533.5</v>
      </c>
      <c r="AD1422" s="72">
        <f t="shared" si="183"/>
        <v>7.1120366648399838E-2</v>
      </c>
    </row>
    <row r="1423" spans="1:30" x14ac:dyDescent="0.25">
      <c r="A1423" s="60">
        <v>43059</v>
      </c>
      <c r="B1423">
        <f t="shared" si="177"/>
        <v>2017</v>
      </c>
      <c r="C1423">
        <f t="shared" si="178"/>
        <v>11</v>
      </c>
      <c r="D1423" s="57" t="s">
        <v>346</v>
      </c>
      <c r="E1423" s="57">
        <v>2959</v>
      </c>
      <c r="F1423" s="57">
        <v>1779</v>
      </c>
      <c r="G1423" s="57">
        <v>128</v>
      </c>
      <c r="H1423" s="57">
        <v>4133</v>
      </c>
      <c r="I1423" s="57">
        <v>3133</v>
      </c>
      <c r="J1423" s="57">
        <v>3766</v>
      </c>
      <c r="K1423" s="57">
        <v>337</v>
      </c>
      <c r="L1423" s="57">
        <v>1351</v>
      </c>
      <c r="M1423" s="57">
        <v>1873</v>
      </c>
      <c r="N1423" s="57">
        <v>2128</v>
      </c>
      <c r="O1423" s="57">
        <v>1611</v>
      </c>
      <c r="P1423" s="57" t="s">
        <v>346</v>
      </c>
      <c r="Q1423" s="57" t="s">
        <v>346</v>
      </c>
      <c r="R1423" s="57">
        <v>3766</v>
      </c>
      <c r="Y1423" s="68">
        <f t="shared" si="179"/>
        <v>3160.75</v>
      </c>
      <c r="Z1423" s="72">
        <f t="shared" si="176"/>
        <v>2.4293223414647643E-3</v>
      </c>
      <c r="AA1423" s="71">
        <f t="shared" si="180"/>
        <v>2.3706788882799949E-3</v>
      </c>
      <c r="AB1423" s="72">
        <f t="shared" si="181"/>
        <v>3.4157899571506535E-2</v>
      </c>
      <c r="AC1423" s="68">
        <f t="shared" si="182"/>
        <v>92533.5</v>
      </c>
      <c r="AD1423" s="72">
        <f t="shared" si="183"/>
        <v>7.1120366648399838E-2</v>
      </c>
    </row>
    <row r="1424" spans="1:30" x14ac:dyDescent="0.25">
      <c r="A1424" s="60">
        <v>43060</v>
      </c>
      <c r="B1424">
        <f t="shared" si="177"/>
        <v>2017</v>
      </c>
      <c r="C1424">
        <f t="shared" si="178"/>
        <v>11</v>
      </c>
      <c r="D1424" s="57" t="s">
        <v>346</v>
      </c>
      <c r="E1424" s="57">
        <v>3444</v>
      </c>
      <c r="F1424" s="57">
        <v>2055</v>
      </c>
      <c r="G1424" s="57">
        <v>137</v>
      </c>
      <c r="H1424" s="57">
        <v>4968</v>
      </c>
      <c r="I1424" s="57">
        <v>4195</v>
      </c>
      <c r="J1424" s="57">
        <v>4435</v>
      </c>
      <c r="K1424" s="57">
        <v>383</v>
      </c>
      <c r="L1424" s="57">
        <v>1645</v>
      </c>
      <c r="M1424" s="57">
        <v>2259</v>
      </c>
      <c r="N1424" s="57">
        <v>2517</v>
      </c>
      <c r="O1424" s="57">
        <v>2196</v>
      </c>
      <c r="P1424" s="57" t="s">
        <v>346</v>
      </c>
      <c r="Q1424" s="57" t="s">
        <v>346</v>
      </c>
      <c r="R1424" s="57">
        <v>4435</v>
      </c>
      <c r="Y1424" s="68">
        <f t="shared" si="179"/>
        <v>3948.5</v>
      </c>
      <c r="Z1424" s="72">
        <f t="shared" si="176"/>
        <v>3.0347794875499874E-3</v>
      </c>
      <c r="AA1424" s="71">
        <f t="shared" si="180"/>
        <v>2.3706788882799949E-3</v>
      </c>
      <c r="AB1424" s="72">
        <f t="shared" si="181"/>
        <v>4.2671032653039169E-2</v>
      </c>
      <c r="AC1424" s="68">
        <f t="shared" si="182"/>
        <v>92533.5</v>
      </c>
      <c r="AD1424" s="72">
        <f t="shared" si="183"/>
        <v>7.1120366648399838E-2</v>
      </c>
    </row>
    <row r="1425" spans="1:30" x14ac:dyDescent="0.25">
      <c r="A1425" s="60">
        <v>43061</v>
      </c>
      <c r="B1425">
        <f t="shared" si="177"/>
        <v>2017</v>
      </c>
      <c r="C1425">
        <f t="shared" si="178"/>
        <v>11</v>
      </c>
      <c r="D1425" s="57" t="s">
        <v>346</v>
      </c>
      <c r="E1425" s="57">
        <v>2120</v>
      </c>
      <c r="F1425" s="57">
        <v>1353</v>
      </c>
      <c r="G1425" s="57">
        <v>102</v>
      </c>
      <c r="H1425" s="57">
        <v>2596</v>
      </c>
      <c r="I1425" s="57">
        <v>2274</v>
      </c>
      <c r="J1425" s="57">
        <v>1959</v>
      </c>
      <c r="K1425" s="57">
        <v>340</v>
      </c>
      <c r="L1425" s="57">
        <v>902</v>
      </c>
      <c r="M1425" s="57">
        <v>1248</v>
      </c>
      <c r="N1425" s="57">
        <v>1539</v>
      </c>
      <c r="O1425" s="57">
        <v>932</v>
      </c>
      <c r="P1425" s="57" t="s">
        <v>346</v>
      </c>
      <c r="Q1425" s="57" t="s">
        <v>346</v>
      </c>
      <c r="R1425" s="57">
        <v>1959</v>
      </c>
      <c r="Y1425" s="68">
        <f t="shared" si="179"/>
        <v>1940.25</v>
      </c>
      <c r="Z1425" s="72">
        <f t="shared" si="176"/>
        <v>1.4912576676507187E-3</v>
      </c>
      <c r="AA1425" s="71">
        <f t="shared" si="180"/>
        <v>2.3706788882799949E-3</v>
      </c>
      <c r="AB1425" s="72">
        <f t="shared" si="181"/>
        <v>2.0968081829823793E-2</v>
      </c>
      <c r="AC1425" s="68">
        <f t="shared" si="182"/>
        <v>92533.5</v>
      </c>
      <c r="AD1425" s="72">
        <f t="shared" si="183"/>
        <v>7.1120366648399838E-2</v>
      </c>
    </row>
    <row r="1426" spans="1:30" x14ac:dyDescent="0.25">
      <c r="A1426" s="60">
        <v>43062</v>
      </c>
      <c r="B1426">
        <f t="shared" si="177"/>
        <v>2017</v>
      </c>
      <c r="C1426">
        <f t="shared" si="178"/>
        <v>11</v>
      </c>
      <c r="D1426" s="57" t="s">
        <v>346</v>
      </c>
      <c r="E1426" s="57">
        <v>682</v>
      </c>
      <c r="F1426" s="57">
        <v>678</v>
      </c>
      <c r="G1426" s="57">
        <v>88</v>
      </c>
      <c r="H1426" s="57">
        <v>1076</v>
      </c>
      <c r="I1426" s="57">
        <v>937</v>
      </c>
      <c r="J1426" s="57">
        <v>826</v>
      </c>
      <c r="K1426" s="57">
        <v>156</v>
      </c>
      <c r="L1426" s="57">
        <v>375</v>
      </c>
      <c r="M1426" s="57">
        <v>618</v>
      </c>
      <c r="N1426" s="57">
        <v>523</v>
      </c>
      <c r="O1426" s="57">
        <v>455</v>
      </c>
      <c r="P1426" s="57" t="s">
        <v>346</v>
      </c>
      <c r="Q1426" s="57" t="s">
        <v>346</v>
      </c>
      <c r="R1426" s="57">
        <v>826</v>
      </c>
      <c r="Y1426" s="68">
        <f t="shared" si="179"/>
        <v>823.5</v>
      </c>
      <c r="Z1426" s="72">
        <f t="shared" si="176"/>
        <v>6.3293425553942364E-4</v>
      </c>
      <c r="AA1426" s="71">
        <f t="shared" si="180"/>
        <v>2.3706788882799949E-3</v>
      </c>
      <c r="AB1426" s="72">
        <f t="shared" si="181"/>
        <v>8.8994796479112976E-3</v>
      </c>
      <c r="AC1426" s="68">
        <f t="shared" si="182"/>
        <v>92533.5</v>
      </c>
      <c r="AD1426" s="72">
        <f t="shared" si="183"/>
        <v>7.1120366648399838E-2</v>
      </c>
    </row>
    <row r="1427" spans="1:30" x14ac:dyDescent="0.25">
      <c r="A1427" s="60">
        <v>43063</v>
      </c>
      <c r="B1427">
        <f t="shared" si="177"/>
        <v>2017</v>
      </c>
      <c r="C1427">
        <f t="shared" si="178"/>
        <v>11</v>
      </c>
      <c r="D1427" s="57" t="s">
        <v>346</v>
      </c>
      <c r="E1427" s="57">
        <v>1484</v>
      </c>
      <c r="F1427" s="57">
        <v>1240</v>
      </c>
      <c r="G1427" s="57">
        <v>116</v>
      </c>
      <c r="H1427" s="57">
        <v>2115</v>
      </c>
      <c r="I1427" s="57">
        <v>1736</v>
      </c>
      <c r="J1427" s="57">
        <v>1540</v>
      </c>
      <c r="K1427" s="57">
        <v>253</v>
      </c>
      <c r="L1427" s="57">
        <v>686</v>
      </c>
      <c r="M1427" s="57">
        <v>1127</v>
      </c>
      <c r="N1427" s="57">
        <v>983</v>
      </c>
      <c r="O1427" s="57">
        <v>867</v>
      </c>
      <c r="P1427" s="57" t="s">
        <v>346</v>
      </c>
      <c r="Q1427" s="57" t="s">
        <v>346</v>
      </c>
      <c r="R1427" s="57">
        <v>1540</v>
      </c>
      <c r="Y1427" s="68">
        <f t="shared" si="179"/>
        <v>1564.5</v>
      </c>
      <c r="Z1427" s="72">
        <f t="shared" si="176"/>
        <v>1.2024597969537685E-3</v>
      </c>
      <c r="AA1427" s="71">
        <f t="shared" si="180"/>
        <v>2.3706788882799949E-3</v>
      </c>
      <c r="AB1427" s="72">
        <f t="shared" si="181"/>
        <v>1.6907390296487218E-2</v>
      </c>
      <c r="AC1427" s="68">
        <f t="shared" si="182"/>
        <v>92533.5</v>
      </c>
      <c r="AD1427" s="72">
        <f t="shared" si="183"/>
        <v>7.1120366648399838E-2</v>
      </c>
    </row>
    <row r="1428" spans="1:30" x14ac:dyDescent="0.25">
      <c r="A1428" s="60">
        <v>43064</v>
      </c>
      <c r="B1428">
        <f t="shared" si="177"/>
        <v>2017</v>
      </c>
      <c r="C1428">
        <f t="shared" si="178"/>
        <v>11</v>
      </c>
      <c r="D1428" s="57" t="s">
        <v>346</v>
      </c>
      <c r="E1428" s="57">
        <v>1952</v>
      </c>
      <c r="F1428" s="57">
        <v>1847</v>
      </c>
      <c r="G1428" s="57">
        <v>171</v>
      </c>
      <c r="H1428" s="57">
        <v>2860</v>
      </c>
      <c r="I1428" s="57">
        <v>2307</v>
      </c>
      <c r="J1428" s="57">
        <v>2085</v>
      </c>
      <c r="K1428" s="57">
        <v>283</v>
      </c>
      <c r="L1428" s="57">
        <v>1036</v>
      </c>
      <c r="M1428" s="57">
        <v>1734</v>
      </c>
      <c r="N1428" s="57">
        <v>1385</v>
      </c>
      <c r="O1428" s="57">
        <v>1208</v>
      </c>
      <c r="P1428" s="57" t="s">
        <v>346</v>
      </c>
      <c r="Q1428" s="57" t="s">
        <v>346</v>
      </c>
      <c r="R1428" s="57">
        <v>2085</v>
      </c>
      <c r="Y1428" s="68">
        <f t="shared" si="179"/>
        <v>2115</v>
      </c>
      <c r="Z1428" s="72">
        <f t="shared" si="176"/>
        <v>1.6255688530247493E-3</v>
      </c>
      <c r="AA1428" s="71">
        <f t="shared" si="180"/>
        <v>2.3706788882799949E-3</v>
      </c>
      <c r="AB1428" s="72">
        <f t="shared" si="181"/>
        <v>2.2856587073870543E-2</v>
      </c>
      <c r="AC1428" s="68">
        <f t="shared" si="182"/>
        <v>92533.5</v>
      </c>
      <c r="AD1428" s="72">
        <f t="shared" si="183"/>
        <v>7.1120366648399838E-2</v>
      </c>
    </row>
    <row r="1429" spans="1:30" x14ac:dyDescent="0.25">
      <c r="A1429" s="60">
        <v>43065</v>
      </c>
      <c r="B1429">
        <f t="shared" si="177"/>
        <v>2017</v>
      </c>
      <c r="C1429">
        <f t="shared" si="178"/>
        <v>11</v>
      </c>
      <c r="D1429" s="57" t="s">
        <v>346</v>
      </c>
      <c r="E1429" s="57">
        <v>2059</v>
      </c>
      <c r="F1429" s="57">
        <v>1533</v>
      </c>
      <c r="G1429" s="57">
        <v>98</v>
      </c>
      <c r="H1429" s="57">
        <v>2354</v>
      </c>
      <c r="I1429" s="57">
        <v>1755</v>
      </c>
      <c r="J1429" s="57">
        <v>1724</v>
      </c>
      <c r="K1429" s="57">
        <v>261</v>
      </c>
      <c r="L1429" s="57">
        <v>902</v>
      </c>
      <c r="M1429" s="57">
        <v>1398</v>
      </c>
      <c r="N1429" s="57">
        <v>1353</v>
      </c>
      <c r="O1429" s="57">
        <v>898</v>
      </c>
      <c r="P1429" s="57" t="s">
        <v>346</v>
      </c>
      <c r="Q1429" s="57" t="s">
        <v>346</v>
      </c>
      <c r="R1429" s="57">
        <v>1724</v>
      </c>
      <c r="Y1429" s="68">
        <f t="shared" si="179"/>
        <v>1682.75</v>
      </c>
      <c r="Z1429" s="72">
        <f t="shared" si="176"/>
        <v>1.2933456205330483E-3</v>
      </c>
      <c r="AA1429" s="71">
        <f t="shared" si="180"/>
        <v>2.3706788882799949E-3</v>
      </c>
      <c r="AB1429" s="72">
        <f t="shared" si="181"/>
        <v>1.8185305862201257E-2</v>
      </c>
      <c r="AC1429" s="68">
        <f t="shared" si="182"/>
        <v>92533.5</v>
      </c>
      <c r="AD1429" s="72">
        <f t="shared" si="183"/>
        <v>7.1120366648399838E-2</v>
      </c>
    </row>
    <row r="1430" spans="1:30" x14ac:dyDescent="0.25">
      <c r="A1430" s="60">
        <v>43066</v>
      </c>
      <c r="B1430">
        <f t="shared" si="177"/>
        <v>2017</v>
      </c>
      <c r="C1430">
        <f t="shared" si="178"/>
        <v>11</v>
      </c>
      <c r="D1430" s="57" t="s">
        <v>346</v>
      </c>
      <c r="E1430" s="57">
        <v>3091</v>
      </c>
      <c r="F1430" s="57">
        <v>1933</v>
      </c>
      <c r="G1430" s="57">
        <v>175</v>
      </c>
      <c r="H1430" s="57">
        <v>4602</v>
      </c>
      <c r="I1430" s="57">
        <v>3486</v>
      </c>
      <c r="J1430" s="57">
        <v>4127</v>
      </c>
      <c r="K1430" s="57">
        <v>362</v>
      </c>
      <c r="L1430" s="57">
        <v>1483</v>
      </c>
      <c r="M1430" s="57">
        <v>2031</v>
      </c>
      <c r="N1430" s="57">
        <v>2315</v>
      </c>
      <c r="O1430" s="57">
        <v>1894</v>
      </c>
      <c r="P1430" s="57" t="s">
        <v>346</v>
      </c>
      <c r="Q1430" s="57" t="s">
        <v>346</v>
      </c>
      <c r="R1430" s="57">
        <v>4127</v>
      </c>
      <c r="Y1430" s="68">
        <f t="shared" si="179"/>
        <v>3527.25</v>
      </c>
      <c r="Z1430" s="72">
        <f t="shared" si="176"/>
        <v>2.7110107502749631E-3</v>
      </c>
      <c r="AA1430" s="71">
        <f t="shared" si="180"/>
        <v>2.3706788882799949E-3</v>
      </c>
      <c r="AB1430" s="72">
        <f t="shared" si="181"/>
        <v>3.8118627307947933E-2</v>
      </c>
      <c r="AC1430" s="68">
        <f t="shared" si="182"/>
        <v>92533.5</v>
      </c>
      <c r="AD1430" s="72">
        <f t="shared" si="183"/>
        <v>7.1120366648399838E-2</v>
      </c>
    </row>
    <row r="1431" spans="1:30" x14ac:dyDescent="0.25">
      <c r="A1431" s="60">
        <v>43067</v>
      </c>
      <c r="B1431">
        <f t="shared" si="177"/>
        <v>2017</v>
      </c>
      <c r="C1431">
        <f t="shared" si="178"/>
        <v>11</v>
      </c>
      <c r="D1431" s="57" t="s">
        <v>346</v>
      </c>
      <c r="E1431" s="57">
        <v>3253</v>
      </c>
      <c r="F1431" s="57">
        <v>1946</v>
      </c>
      <c r="G1431" s="57">
        <v>155</v>
      </c>
      <c r="H1431" s="57">
        <v>5077</v>
      </c>
      <c r="I1431" s="57">
        <v>4190</v>
      </c>
      <c r="J1431" s="57">
        <v>4477</v>
      </c>
      <c r="K1431" s="57">
        <v>380</v>
      </c>
      <c r="L1431" s="57">
        <v>1730</v>
      </c>
      <c r="M1431" s="57">
        <v>2259</v>
      </c>
      <c r="N1431" s="57">
        <v>2503</v>
      </c>
      <c r="O1431" s="57">
        <v>1922</v>
      </c>
      <c r="P1431" s="57" t="s">
        <v>346</v>
      </c>
      <c r="Q1431" s="57" t="s">
        <v>346</v>
      </c>
      <c r="R1431" s="57">
        <v>4477</v>
      </c>
      <c r="Y1431" s="68">
        <f t="shared" si="179"/>
        <v>3916.5</v>
      </c>
      <c r="Z1431" s="72">
        <f t="shared" si="176"/>
        <v>3.0101845923741991E-3</v>
      </c>
      <c r="AA1431" s="71">
        <f t="shared" si="180"/>
        <v>2.3706788882799949E-3</v>
      </c>
      <c r="AB1431" s="72">
        <f t="shared" si="181"/>
        <v>4.2325211950266659E-2</v>
      </c>
      <c r="AC1431" s="68">
        <f t="shared" si="182"/>
        <v>92533.5</v>
      </c>
      <c r="AD1431" s="72">
        <f t="shared" si="183"/>
        <v>7.1120366648399838E-2</v>
      </c>
    </row>
    <row r="1432" spans="1:30" x14ac:dyDescent="0.25">
      <c r="A1432" s="60">
        <v>43068</v>
      </c>
      <c r="B1432">
        <f t="shared" si="177"/>
        <v>2017</v>
      </c>
      <c r="C1432">
        <f t="shared" si="178"/>
        <v>11</v>
      </c>
      <c r="D1432" s="57" t="s">
        <v>346</v>
      </c>
      <c r="E1432" s="57">
        <v>3579</v>
      </c>
      <c r="F1432" s="57">
        <v>2221</v>
      </c>
      <c r="G1432" s="57">
        <v>195</v>
      </c>
      <c r="H1432" s="57">
        <v>5713</v>
      </c>
      <c r="I1432" s="57">
        <v>4731</v>
      </c>
      <c r="J1432" s="57">
        <v>5032</v>
      </c>
      <c r="K1432" s="57">
        <v>429</v>
      </c>
      <c r="L1432" s="57">
        <v>1828</v>
      </c>
      <c r="M1432" s="57">
        <v>2602</v>
      </c>
      <c r="N1432" s="57">
        <v>2725</v>
      </c>
      <c r="O1432" s="57">
        <v>2229</v>
      </c>
      <c r="P1432" s="57" t="s">
        <v>346</v>
      </c>
      <c r="Q1432" s="57" t="s">
        <v>346</v>
      </c>
      <c r="R1432" s="57">
        <v>5032</v>
      </c>
      <c r="Y1432" s="68">
        <f t="shared" si="179"/>
        <v>4426.25</v>
      </c>
      <c r="Z1432" s="72">
        <f t="shared" si="176"/>
        <v>3.4019735866197623E-3</v>
      </c>
      <c r="AA1432" s="71">
        <f t="shared" si="180"/>
        <v>2.3706788882799949E-3</v>
      </c>
      <c r="AB1432" s="72">
        <f t="shared" si="181"/>
        <v>4.7834027676463116E-2</v>
      </c>
      <c r="AC1432" s="68">
        <f t="shared" si="182"/>
        <v>92533.5</v>
      </c>
      <c r="AD1432" s="72">
        <f t="shared" si="183"/>
        <v>7.1120366648399838E-2</v>
      </c>
    </row>
    <row r="1433" spans="1:30" x14ac:dyDescent="0.25">
      <c r="A1433" s="60">
        <v>43069</v>
      </c>
      <c r="B1433">
        <f t="shared" si="177"/>
        <v>2017</v>
      </c>
      <c r="C1433">
        <f t="shared" si="178"/>
        <v>11</v>
      </c>
      <c r="D1433" s="57" t="s">
        <v>346</v>
      </c>
      <c r="E1433" s="57">
        <v>3283</v>
      </c>
      <c r="F1433" s="57">
        <v>1968</v>
      </c>
      <c r="G1433" s="57">
        <v>153</v>
      </c>
      <c r="H1433" s="57">
        <v>4981</v>
      </c>
      <c r="I1433" s="57">
        <v>4327</v>
      </c>
      <c r="J1433" s="57">
        <v>4266</v>
      </c>
      <c r="K1433" s="57">
        <v>392</v>
      </c>
      <c r="L1433" s="57">
        <v>1678</v>
      </c>
      <c r="M1433" s="57">
        <v>2272</v>
      </c>
      <c r="N1433" s="57">
        <v>2439</v>
      </c>
      <c r="O1433" s="57">
        <v>1819</v>
      </c>
      <c r="P1433" s="57" t="s">
        <v>346</v>
      </c>
      <c r="Q1433" s="57" t="s">
        <v>346</v>
      </c>
      <c r="R1433" s="57">
        <v>4266</v>
      </c>
      <c r="Y1433" s="68">
        <f t="shared" si="179"/>
        <v>3848.25</v>
      </c>
      <c r="Z1433" s="72">
        <f t="shared" si="176"/>
        <v>2.9577282925070882E-3</v>
      </c>
      <c r="AA1433" s="71">
        <f t="shared" si="180"/>
        <v>2.3706788882799949E-3</v>
      </c>
      <c r="AB1433" s="72">
        <f t="shared" si="181"/>
        <v>4.158764123263467E-2</v>
      </c>
      <c r="AC1433" s="68">
        <f t="shared" si="182"/>
        <v>92533.5</v>
      </c>
      <c r="AD1433" s="72">
        <f t="shared" si="183"/>
        <v>7.1120366648399838E-2</v>
      </c>
    </row>
    <row r="1434" spans="1:30" x14ac:dyDescent="0.25">
      <c r="A1434" s="60">
        <v>43070</v>
      </c>
      <c r="B1434">
        <f t="shared" si="177"/>
        <v>2017</v>
      </c>
      <c r="C1434">
        <f t="shared" si="178"/>
        <v>12</v>
      </c>
      <c r="D1434" s="57" t="s">
        <v>346</v>
      </c>
      <c r="E1434" s="57">
        <v>3234</v>
      </c>
      <c r="F1434" s="57">
        <v>1965</v>
      </c>
      <c r="G1434" s="57">
        <v>159</v>
      </c>
      <c r="H1434" s="57">
        <v>4653</v>
      </c>
      <c r="I1434" s="57">
        <v>4522</v>
      </c>
      <c r="J1434" s="57">
        <v>3955</v>
      </c>
      <c r="K1434" s="57">
        <v>388</v>
      </c>
      <c r="L1434" s="57">
        <v>1624</v>
      </c>
      <c r="M1434" s="57">
        <v>2268</v>
      </c>
      <c r="N1434" s="57">
        <v>2490</v>
      </c>
      <c r="O1434" s="57">
        <v>1856</v>
      </c>
      <c r="P1434" s="57" t="s">
        <v>346</v>
      </c>
      <c r="Q1434" s="57" t="s">
        <v>346</v>
      </c>
      <c r="R1434" s="57">
        <v>3955</v>
      </c>
      <c r="Y1434" s="68">
        <f t="shared" si="179"/>
        <v>3746.5</v>
      </c>
      <c r="Z1434" s="72">
        <f t="shared" si="176"/>
        <v>2.8795242117528245E-3</v>
      </c>
      <c r="AA1434" s="71">
        <f t="shared" si="180"/>
        <v>1.4510244356481885E-3</v>
      </c>
      <c r="AB1434" s="72">
        <f t="shared" si="181"/>
        <v>6.4015378043571117E-2</v>
      </c>
      <c r="AC1434" s="68">
        <f t="shared" si="182"/>
        <v>58525.000000000007</v>
      </c>
      <c r="AD1434" s="72">
        <f t="shared" si="183"/>
        <v>4.4981757505093839E-2</v>
      </c>
    </row>
    <row r="1435" spans="1:30" x14ac:dyDescent="0.25">
      <c r="A1435" s="60">
        <v>43071</v>
      </c>
      <c r="B1435">
        <f t="shared" si="177"/>
        <v>2017</v>
      </c>
      <c r="C1435">
        <f t="shared" si="178"/>
        <v>12</v>
      </c>
      <c r="D1435" s="57" t="s">
        <v>346</v>
      </c>
      <c r="E1435" s="57">
        <v>2455</v>
      </c>
      <c r="F1435" s="57">
        <v>2238</v>
      </c>
      <c r="G1435" s="57">
        <v>159</v>
      </c>
      <c r="H1435" s="57">
        <v>3193</v>
      </c>
      <c r="I1435" s="57">
        <v>3367</v>
      </c>
      <c r="J1435" s="57">
        <v>2486</v>
      </c>
      <c r="K1435" s="57">
        <v>251</v>
      </c>
      <c r="L1435" s="57">
        <v>1361</v>
      </c>
      <c r="M1435" s="57">
        <v>2308</v>
      </c>
      <c r="N1435" s="57">
        <v>1696</v>
      </c>
      <c r="O1435" s="57">
        <v>1167</v>
      </c>
      <c r="P1435" s="57" t="s">
        <v>346</v>
      </c>
      <c r="Q1435" s="57" t="s">
        <v>346</v>
      </c>
      <c r="R1435" s="57">
        <v>2486</v>
      </c>
      <c r="Y1435" s="68">
        <f t="shared" si="179"/>
        <v>2553.25</v>
      </c>
      <c r="Z1435" s="72">
        <f t="shared" si="176"/>
        <v>1.9624036283619108E-3</v>
      </c>
      <c r="AA1435" s="71">
        <f t="shared" si="180"/>
        <v>1.4510244356481885E-3</v>
      </c>
      <c r="AB1435" s="72">
        <f t="shared" si="181"/>
        <v>4.3626655275523278E-2</v>
      </c>
      <c r="AC1435" s="68">
        <f t="shared" si="182"/>
        <v>58525</v>
      </c>
      <c r="AD1435" s="72">
        <f t="shared" si="183"/>
        <v>4.4981757505093832E-2</v>
      </c>
    </row>
    <row r="1436" spans="1:30" x14ac:dyDescent="0.25">
      <c r="A1436" s="60">
        <v>43072</v>
      </c>
      <c r="B1436">
        <f t="shared" si="177"/>
        <v>2017</v>
      </c>
      <c r="C1436">
        <f t="shared" si="178"/>
        <v>12</v>
      </c>
      <c r="D1436" s="57" t="s">
        <v>346</v>
      </c>
      <c r="E1436" s="57">
        <v>2396</v>
      </c>
      <c r="F1436" s="57">
        <v>1715</v>
      </c>
      <c r="G1436" s="57">
        <v>117</v>
      </c>
      <c r="H1436" s="57">
        <v>2796</v>
      </c>
      <c r="I1436" s="57">
        <v>2700</v>
      </c>
      <c r="J1436" s="57">
        <v>2229</v>
      </c>
      <c r="K1436" s="57">
        <v>261</v>
      </c>
      <c r="L1436" s="57">
        <v>1072</v>
      </c>
      <c r="M1436" s="57">
        <v>1926</v>
      </c>
      <c r="N1436" s="57">
        <v>1590</v>
      </c>
      <c r="O1436" s="57">
        <v>906</v>
      </c>
      <c r="P1436" s="57" t="s">
        <v>346</v>
      </c>
      <c r="Q1436" s="57" t="s">
        <v>346</v>
      </c>
      <c r="R1436" s="57">
        <v>2229</v>
      </c>
      <c r="Y1436" s="68">
        <f t="shared" si="179"/>
        <v>2157.75</v>
      </c>
      <c r="Z1436" s="72">
        <f t="shared" si="176"/>
        <v>1.6584260957986539E-3</v>
      </c>
      <c r="AA1436" s="71">
        <f t="shared" si="180"/>
        <v>1.4510244356481885E-3</v>
      </c>
      <c r="AB1436" s="72">
        <f t="shared" si="181"/>
        <v>3.6868859461768475E-2</v>
      </c>
      <c r="AC1436" s="68">
        <f t="shared" si="182"/>
        <v>58525</v>
      </c>
      <c r="AD1436" s="72">
        <f t="shared" si="183"/>
        <v>4.4981757505093832E-2</v>
      </c>
    </row>
    <row r="1437" spans="1:30" x14ac:dyDescent="0.25">
      <c r="A1437" s="60">
        <v>43073</v>
      </c>
      <c r="B1437">
        <f t="shared" si="177"/>
        <v>2017</v>
      </c>
      <c r="C1437">
        <f t="shared" si="178"/>
        <v>12</v>
      </c>
      <c r="D1437" s="57" t="s">
        <v>346</v>
      </c>
      <c r="E1437" s="57">
        <v>3075</v>
      </c>
      <c r="F1437" s="57">
        <v>1968</v>
      </c>
      <c r="G1437" s="57">
        <v>157</v>
      </c>
      <c r="H1437" s="57">
        <v>4782</v>
      </c>
      <c r="I1437" s="57">
        <v>4644</v>
      </c>
      <c r="J1437" s="57">
        <v>4430</v>
      </c>
      <c r="K1437" s="57">
        <v>368</v>
      </c>
      <c r="L1437" s="57">
        <v>1868</v>
      </c>
      <c r="M1437" s="57">
        <v>2196</v>
      </c>
      <c r="N1437" s="57">
        <v>2293</v>
      </c>
      <c r="O1437" s="57">
        <v>2018</v>
      </c>
      <c r="P1437" s="57" t="s">
        <v>346</v>
      </c>
      <c r="Q1437" s="57" t="s">
        <v>346</v>
      </c>
      <c r="R1437" s="57">
        <v>4430</v>
      </c>
      <c r="Y1437" s="68">
        <f t="shared" si="179"/>
        <v>3968.5</v>
      </c>
      <c r="Z1437" s="72">
        <f t="shared" si="176"/>
        <v>3.0501512970348547E-3</v>
      </c>
      <c r="AA1437" s="71">
        <f t="shared" si="180"/>
        <v>1.4510244356481885E-3</v>
      </c>
      <c r="AB1437" s="72">
        <f t="shared" si="181"/>
        <v>6.7808628791114905E-2</v>
      </c>
      <c r="AC1437" s="68">
        <f t="shared" si="182"/>
        <v>58525</v>
      </c>
      <c r="AD1437" s="72">
        <f t="shared" si="183"/>
        <v>4.4981757505093832E-2</v>
      </c>
    </row>
    <row r="1438" spans="1:30" x14ac:dyDescent="0.25">
      <c r="A1438" s="60">
        <v>43074</v>
      </c>
      <c r="B1438">
        <f t="shared" si="177"/>
        <v>2017</v>
      </c>
      <c r="C1438">
        <f t="shared" si="178"/>
        <v>12</v>
      </c>
      <c r="D1438" s="57" t="s">
        <v>346</v>
      </c>
      <c r="E1438" s="57">
        <v>2574</v>
      </c>
      <c r="F1438" s="57">
        <v>1568</v>
      </c>
      <c r="G1438" s="57">
        <v>115</v>
      </c>
      <c r="H1438" s="57">
        <v>3363</v>
      </c>
      <c r="I1438" s="57">
        <v>3242</v>
      </c>
      <c r="J1438" s="57">
        <v>2728</v>
      </c>
      <c r="K1438" s="57">
        <v>285</v>
      </c>
      <c r="L1438" s="57">
        <v>1150</v>
      </c>
      <c r="M1438" s="57">
        <v>1605</v>
      </c>
      <c r="N1438" s="57">
        <v>1762</v>
      </c>
      <c r="O1438" s="57">
        <v>1213</v>
      </c>
      <c r="P1438" s="57" t="s">
        <v>346</v>
      </c>
      <c r="Q1438" s="57" t="s">
        <v>346</v>
      </c>
      <c r="R1438" s="57">
        <v>2728</v>
      </c>
      <c r="Y1438" s="68">
        <f t="shared" si="179"/>
        <v>2636.5</v>
      </c>
      <c r="Z1438" s="72">
        <f t="shared" si="176"/>
        <v>2.026388785342672E-3</v>
      </c>
      <c r="AA1438" s="71">
        <f t="shared" si="180"/>
        <v>1.4510244356481885E-3</v>
      </c>
      <c r="AB1438" s="72">
        <f t="shared" si="181"/>
        <v>4.5049124305852201E-2</v>
      </c>
      <c r="AC1438" s="68">
        <f t="shared" si="182"/>
        <v>58525</v>
      </c>
      <c r="AD1438" s="72">
        <f t="shared" si="183"/>
        <v>4.4981757505093832E-2</v>
      </c>
    </row>
    <row r="1439" spans="1:30" x14ac:dyDescent="0.25">
      <c r="A1439" s="60">
        <v>43075</v>
      </c>
      <c r="B1439">
        <f t="shared" si="177"/>
        <v>2017</v>
      </c>
      <c r="C1439">
        <f t="shared" si="178"/>
        <v>12</v>
      </c>
      <c r="D1439" s="57" t="s">
        <v>346</v>
      </c>
      <c r="E1439" s="57">
        <v>3156</v>
      </c>
      <c r="F1439" s="57">
        <v>1733</v>
      </c>
      <c r="G1439" s="57">
        <v>145</v>
      </c>
      <c r="H1439" s="57">
        <v>4234</v>
      </c>
      <c r="I1439" s="57">
        <v>4067</v>
      </c>
      <c r="J1439" s="57">
        <v>3775</v>
      </c>
      <c r="K1439" s="57">
        <v>354</v>
      </c>
      <c r="L1439" s="57">
        <v>1451</v>
      </c>
      <c r="M1439" s="57">
        <v>1971</v>
      </c>
      <c r="N1439" s="57">
        <v>2302</v>
      </c>
      <c r="O1439" s="57">
        <v>1838</v>
      </c>
      <c r="P1439" s="57" t="s">
        <v>346</v>
      </c>
      <c r="Q1439" s="57" t="s">
        <v>346</v>
      </c>
      <c r="R1439" s="57">
        <v>3775</v>
      </c>
      <c r="Y1439" s="68">
        <f t="shared" si="179"/>
        <v>3478.5</v>
      </c>
      <c r="Z1439" s="72">
        <f t="shared" si="176"/>
        <v>2.6735419646555987E-3</v>
      </c>
      <c r="AA1439" s="71">
        <f t="shared" si="180"/>
        <v>1.4510244356481885E-3</v>
      </c>
      <c r="AB1439" s="72">
        <f t="shared" si="181"/>
        <v>5.943613840239214E-2</v>
      </c>
      <c r="AC1439" s="68">
        <f t="shared" si="182"/>
        <v>58525</v>
      </c>
      <c r="AD1439" s="72">
        <f t="shared" si="183"/>
        <v>4.4981757505093832E-2</v>
      </c>
    </row>
    <row r="1440" spans="1:30" x14ac:dyDescent="0.25">
      <c r="A1440" s="60">
        <v>43076</v>
      </c>
      <c r="B1440">
        <f t="shared" si="177"/>
        <v>2017</v>
      </c>
      <c r="C1440">
        <f t="shared" si="178"/>
        <v>12</v>
      </c>
      <c r="D1440" s="57" t="s">
        <v>346</v>
      </c>
      <c r="E1440" s="57">
        <v>3072</v>
      </c>
      <c r="F1440" s="57">
        <v>1817</v>
      </c>
      <c r="G1440" s="57">
        <v>131</v>
      </c>
      <c r="H1440" s="57">
        <v>4273</v>
      </c>
      <c r="I1440" s="57">
        <v>4137</v>
      </c>
      <c r="J1440" s="57">
        <v>3694</v>
      </c>
      <c r="K1440" s="57">
        <v>353</v>
      </c>
      <c r="L1440" s="57">
        <v>1521</v>
      </c>
      <c r="M1440" s="57">
        <v>1917</v>
      </c>
      <c r="N1440" s="57">
        <v>2144</v>
      </c>
      <c r="O1440" s="57">
        <v>1748</v>
      </c>
      <c r="P1440" s="57" t="s">
        <v>346</v>
      </c>
      <c r="Q1440" s="57" t="s">
        <v>346</v>
      </c>
      <c r="R1440" s="57">
        <v>3694</v>
      </c>
      <c r="Y1440" s="68">
        <f t="shared" si="179"/>
        <v>3463</v>
      </c>
      <c r="Z1440" s="72">
        <f t="shared" si="176"/>
        <v>2.6616288123048259E-3</v>
      </c>
      <c r="AA1440" s="71">
        <f t="shared" si="180"/>
        <v>1.4510244356481885E-3</v>
      </c>
      <c r="AB1440" s="72">
        <f t="shared" si="181"/>
        <v>5.9171294318667238E-2</v>
      </c>
      <c r="AC1440" s="68">
        <f t="shared" si="182"/>
        <v>58525</v>
      </c>
      <c r="AD1440" s="72">
        <f t="shared" si="183"/>
        <v>4.4981757505093832E-2</v>
      </c>
    </row>
    <row r="1441" spans="1:30" x14ac:dyDescent="0.25">
      <c r="A1441" s="60">
        <v>43077</v>
      </c>
      <c r="B1441">
        <f t="shared" si="177"/>
        <v>2017</v>
      </c>
      <c r="C1441">
        <f t="shared" si="178"/>
        <v>12</v>
      </c>
      <c r="D1441" s="57" t="s">
        <v>346</v>
      </c>
      <c r="E1441" s="57">
        <v>2781</v>
      </c>
      <c r="F1441" s="57">
        <v>1636</v>
      </c>
      <c r="G1441" s="57">
        <v>117</v>
      </c>
      <c r="H1441" s="57">
        <v>3685</v>
      </c>
      <c r="I1441" s="57">
        <v>3582</v>
      </c>
      <c r="J1441" s="57">
        <v>2938</v>
      </c>
      <c r="K1441" s="57">
        <v>323</v>
      </c>
      <c r="L1441" s="57">
        <v>1214</v>
      </c>
      <c r="M1441" s="57">
        <v>1729</v>
      </c>
      <c r="N1441" s="57">
        <v>2010</v>
      </c>
      <c r="O1441" s="57">
        <v>1368</v>
      </c>
      <c r="P1441" s="57" t="s">
        <v>346</v>
      </c>
      <c r="Q1441" s="57" t="s">
        <v>346</v>
      </c>
      <c r="R1441" s="57">
        <v>2938</v>
      </c>
      <c r="Y1441" s="68">
        <f t="shared" si="179"/>
        <v>2893.25</v>
      </c>
      <c r="Z1441" s="72">
        <f t="shared" si="176"/>
        <v>2.22372438960466E-3</v>
      </c>
      <c r="AA1441" s="71">
        <f t="shared" si="180"/>
        <v>1.4510244356481885E-3</v>
      </c>
      <c r="AB1441" s="72">
        <f t="shared" si="181"/>
        <v>4.9436138402392138E-2</v>
      </c>
      <c r="AC1441" s="68">
        <f t="shared" si="182"/>
        <v>58525</v>
      </c>
      <c r="AD1441" s="72">
        <f t="shared" si="183"/>
        <v>4.4981757505093832E-2</v>
      </c>
    </row>
    <row r="1442" spans="1:30" x14ac:dyDescent="0.25">
      <c r="A1442" s="60">
        <v>43078</v>
      </c>
      <c r="B1442">
        <f t="shared" si="177"/>
        <v>2017</v>
      </c>
      <c r="C1442">
        <f t="shared" si="178"/>
        <v>12</v>
      </c>
      <c r="D1442" s="57" t="s">
        <v>346</v>
      </c>
      <c r="E1442" s="57">
        <v>1565</v>
      </c>
      <c r="F1442" s="57">
        <v>864</v>
      </c>
      <c r="G1442" s="57">
        <v>39</v>
      </c>
      <c r="H1442" s="57">
        <v>1003</v>
      </c>
      <c r="I1442" s="57">
        <v>1160</v>
      </c>
      <c r="J1442" s="57">
        <v>640</v>
      </c>
      <c r="K1442" s="57">
        <v>140</v>
      </c>
      <c r="L1442" s="57">
        <v>380</v>
      </c>
      <c r="M1442" s="57">
        <v>633</v>
      </c>
      <c r="N1442" s="57">
        <v>824</v>
      </c>
      <c r="O1442" s="57">
        <v>196</v>
      </c>
      <c r="P1442" s="57" t="s">
        <v>346</v>
      </c>
      <c r="Q1442" s="57" t="s">
        <v>346</v>
      </c>
      <c r="R1442" s="57">
        <v>640</v>
      </c>
      <c r="Y1442" s="68">
        <f t="shared" si="179"/>
        <v>749.75</v>
      </c>
      <c r="Z1442" s="72">
        <f t="shared" si="176"/>
        <v>5.7625070806397436E-4</v>
      </c>
      <c r="AA1442" s="71">
        <f t="shared" si="180"/>
        <v>1.4510244356481885E-3</v>
      </c>
      <c r="AB1442" s="72">
        <f t="shared" si="181"/>
        <v>1.2810764630499787E-2</v>
      </c>
      <c r="AC1442" s="68">
        <f t="shared" si="182"/>
        <v>58525</v>
      </c>
      <c r="AD1442" s="72">
        <f t="shared" si="183"/>
        <v>4.4981757505093832E-2</v>
      </c>
    </row>
    <row r="1443" spans="1:30" x14ac:dyDescent="0.25">
      <c r="A1443" s="60">
        <v>43079</v>
      </c>
      <c r="B1443">
        <f t="shared" si="177"/>
        <v>2017</v>
      </c>
      <c r="C1443">
        <f t="shared" si="178"/>
        <v>12</v>
      </c>
      <c r="D1443" s="57" t="s">
        <v>346</v>
      </c>
      <c r="E1443" s="57">
        <v>1885</v>
      </c>
      <c r="F1443" s="57">
        <v>1145</v>
      </c>
      <c r="G1443" s="57">
        <v>63</v>
      </c>
      <c r="H1443" s="57">
        <v>1333</v>
      </c>
      <c r="I1443" s="57">
        <v>1290</v>
      </c>
      <c r="J1443" s="57">
        <v>918</v>
      </c>
      <c r="K1443" s="57">
        <v>156</v>
      </c>
      <c r="L1443" s="57">
        <v>684</v>
      </c>
      <c r="M1443" s="57">
        <v>1005</v>
      </c>
      <c r="N1443" s="57">
        <v>1040</v>
      </c>
      <c r="O1443" s="57">
        <v>388</v>
      </c>
      <c r="P1443" s="57" t="s">
        <v>346</v>
      </c>
      <c r="Q1443" s="57" t="s">
        <v>346</v>
      </c>
      <c r="R1443" s="57">
        <v>918</v>
      </c>
      <c r="Y1443" s="68">
        <f t="shared" si="179"/>
        <v>982.25</v>
      </c>
      <c r="Z1443" s="72">
        <f t="shared" si="176"/>
        <v>7.5494799332556032E-4</v>
      </c>
      <c r="AA1443" s="71">
        <f t="shared" si="180"/>
        <v>1.4510244356481885E-3</v>
      </c>
      <c r="AB1443" s="72">
        <f t="shared" si="181"/>
        <v>1.6783425886373344E-2</v>
      </c>
      <c r="AC1443" s="68">
        <f t="shared" si="182"/>
        <v>58525</v>
      </c>
      <c r="AD1443" s="72">
        <f t="shared" si="183"/>
        <v>4.4981757505093832E-2</v>
      </c>
    </row>
    <row r="1444" spans="1:30" x14ac:dyDescent="0.25">
      <c r="A1444" s="60">
        <v>43080</v>
      </c>
      <c r="B1444">
        <f t="shared" si="177"/>
        <v>2017</v>
      </c>
      <c r="C1444">
        <f t="shared" si="178"/>
        <v>12</v>
      </c>
      <c r="D1444" s="57" t="s">
        <v>346</v>
      </c>
      <c r="E1444" s="57">
        <v>2745</v>
      </c>
      <c r="F1444" s="57">
        <v>1564</v>
      </c>
      <c r="G1444" s="57">
        <v>139</v>
      </c>
      <c r="H1444" s="57">
        <v>3733</v>
      </c>
      <c r="I1444" s="57">
        <v>3640</v>
      </c>
      <c r="J1444" s="57">
        <v>3351</v>
      </c>
      <c r="K1444" s="57">
        <v>288</v>
      </c>
      <c r="L1444" s="57">
        <v>1215</v>
      </c>
      <c r="M1444" s="57">
        <v>1553</v>
      </c>
      <c r="N1444" s="57">
        <v>2103</v>
      </c>
      <c r="O1444" s="57">
        <v>1439</v>
      </c>
      <c r="P1444" s="57" t="s">
        <v>346</v>
      </c>
      <c r="Q1444" s="57" t="s">
        <v>346</v>
      </c>
      <c r="R1444" s="57">
        <v>3351</v>
      </c>
      <c r="Y1444" s="68">
        <f t="shared" si="179"/>
        <v>3040.75</v>
      </c>
      <c r="Z1444" s="72">
        <f t="shared" si="176"/>
        <v>2.3370914845555588E-3</v>
      </c>
      <c r="AA1444" s="71">
        <f t="shared" si="180"/>
        <v>1.4510244356481885E-3</v>
      </c>
      <c r="AB1444" s="72">
        <f t="shared" si="181"/>
        <v>5.1956428876548486E-2</v>
      </c>
      <c r="AC1444" s="68">
        <f t="shared" si="182"/>
        <v>58525</v>
      </c>
      <c r="AD1444" s="72">
        <f t="shared" si="183"/>
        <v>4.4981757505093832E-2</v>
      </c>
    </row>
    <row r="1445" spans="1:30" x14ac:dyDescent="0.25">
      <c r="A1445" s="60">
        <v>43081</v>
      </c>
      <c r="B1445">
        <f t="shared" si="177"/>
        <v>2017</v>
      </c>
      <c r="C1445">
        <f t="shared" si="178"/>
        <v>12</v>
      </c>
      <c r="D1445" s="57" t="s">
        <v>346</v>
      </c>
      <c r="E1445" s="57">
        <v>2803</v>
      </c>
      <c r="F1445" s="57">
        <v>1582</v>
      </c>
      <c r="G1445" s="57">
        <v>114</v>
      </c>
      <c r="H1445" s="57">
        <v>3661</v>
      </c>
      <c r="I1445" s="57">
        <v>3380</v>
      </c>
      <c r="J1445" s="57">
        <v>3125</v>
      </c>
      <c r="K1445" s="57">
        <v>285</v>
      </c>
      <c r="L1445" s="57">
        <v>1285</v>
      </c>
      <c r="M1445" s="57">
        <v>1674</v>
      </c>
      <c r="N1445" s="57">
        <v>1940</v>
      </c>
      <c r="O1445" s="57">
        <v>1351</v>
      </c>
      <c r="P1445" s="57" t="s">
        <v>346</v>
      </c>
      <c r="Q1445" s="57" t="s">
        <v>346</v>
      </c>
      <c r="R1445" s="57">
        <v>3125</v>
      </c>
      <c r="Y1445" s="68">
        <f t="shared" si="179"/>
        <v>2879.25</v>
      </c>
      <c r="Z1445" s="72">
        <f t="shared" si="176"/>
        <v>2.212964122965253E-3</v>
      </c>
      <c r="AA1445" s="71">
        <f t="shared" si="180"/>
        <v>1.4510244356481885E-3</v>
      </c>
      <c r="AB1445" s="72">
        <f t="shared" si="181"/>
        <v>4.9196924391285778E-2</v>
      </c>
      <c r="AC1445" s="68">
        <f t="shared" si="182"/>
        <v>58525</v>
      </c>
      <c r="AD1445" s="72">
        <f t="shared" si="183"/>
        <v>4.4981757505093832E-2</v>
      </c>
    </row>
    <row r="1446" spans="1:30" x14ac:dyDescent="0.25">
      <c r="A1446" s="60">
        <v>43082</v>
      </c>
      <c r="B1446">
        <f t="shared" si="177"/>
        <v>2017</v>
      </c>
      <c r="C1446">
        <f t="shared" si="178"/>
        <v>12</v>
      </c>
      <c r="D1446" s="57" t="s">
        <v>346</v>
      </c>
      <c r="E1446" s="57">
        <v>2323</v>
      </c>
      <c r="F1446" s="57">
        <v>1243</v>
      </c>
      <c r="G1446" s="57">
        <v>74</v>
      </c>
      <c r="H1446" s="57">
        <v>2593</v>
      </c>
      <c r="I1446" s="57">
        <v>2490</v>
      </c>
      <c r="J1446" s="57">
        <v>2045</v>
      </c>
      <c r="K1446" s="57">
        <v>244</v>
      </c>
      <c r="L1446" s="57">
        <v>930</v>
      </c>
      <c r="M1446" s="57">
        <v>1170</v>
      </c>
      <c r="N1446" s="57">
        <v>1680</v>
      </c>
      <c r="O1446" s="57">
        <v>902</v>
      </c>
      <c r="P1446" s="57" t="s">
        <v>346</v>
      </c>
      <c r="Q1446" s="57" t="s">
        <v>346</v>
      </c>
      <c r="R1446" s="57">
        <v>2045</v>
      </c>
      <c r="Y1446" s="68">
        <f t="shared" si="179"/>
        <v>2007.5</v>
      </c>
      <c r="Z1446" s="72">
        <f t="shared" si="176"/>
        <v>1.542945377043586E-3</v>
      </c>
      <c r="AA1446" s="71">
        <f t="shared" si="180"/>
        <v>1.4510244356481885E-3</v>
      </c>
      <c r="AB1446" s="72">
        <f t="shared" si="181"/>
        <v>3.4301580521144813E-2</v>
      </c>
      <c r="AC1446" s="68">
        <f t="shared" si="182"/>
        <v>58524.999999999993</v>
      </c>
      <c r="AD1446" s="72">
        <f t="shared" si="183"/>
        <v>4.4981757505093825E-2</v>
      </c>
    </row>
    <row r="1447" spans="1:30" x14ac:dyDescent="0.25">
      <c r="A1447" s="60">
        <v>43083</v>
      </c>
      <c r="B1447">
        <f t="shared" si="177"/>
        <v>2017</v>
      </c>
      <c r="C1447">
        <f t="shared" si="178"/>
        <v>12</v>
      </c>
      <c r="D1447" s="57" t="s">
        <v>346</v>
      </c>
      <c r="E1447" s="57">
        <v>1929</v>
      </c>
      <c r="F1447" s="57">
        <v>939</v>
      </c>
      <c r="G1447" s="57">
        <v>89</v>
      </c>
      <c r="H1447" s="57">
        <v>1853</v>
      </c>
      <c r="I1447" s="57">
        <v>1830</v>
      </c>
      <c r="J1447" s="57">
        <v>1392</v>
      </c>
      <c r="K1447" s="57">
        <v>199</v>
      </c>
      <c r="L1447" s="57">
        <v>657</v>
      </c>
      <c r="M1447" s="57">
        <v>891</v>
      </c>
      <c r="N1447" s="57">
        <v>1250</v>
      </c>
      <c r="O1447" s="57">
        <v>530</v>
      </c>
      <c r="P1447" s="57" t="s">
        <v>346</v>
      </c>
      <c r="Q1447" s="57" t="s">
        <v>346</v>
      </c>
      <c r="R1447" s="57">
        <v>1392</v>
      </c>
      <c r="Y1447" s="68">
        <f t="shared" si="179"/>
        <v>1401.25</v>
      </c>
      <c r="Z1447" s="72">
        <f t="shared" si="176"/>
        <v>1.0769874020335366E-3</v>
      </c>
      <c r="AA1447" s="71">
        <f t="shared" si="180"/>
        <v>1.4510244356481885E-3</v>
      </c>
      <c r="AB1447" s="72">
        <f t="shared" si="181"/>
        <v>2.3942759504485264E-2</v>
      </c>
      <c r="AC1447" s="68">
        <f t="shared" si="182"/>
        <v>58525</v>
      </c>
      <c r="AD1447" s="72">
        <f t="shared" si="183"/>
        <v>4.4981757505093832E-2</v>
      </c>
    </row>
    <row r="1448" spans="1:30" x14ac:dyDescent="0.25">
      <c r="A1448" s="60">
        <v>43084</v>
      </c>
      <c r="B1448">
        <f t="shared" si="177"/>
        <v>2017</v>
      </c>
      <c r="C1448">
        <f t="shared" si="178"/>
        <v>12</v>
      </c>
      <c r="D1448" s="57" t="s">
        <v>346</v>
      </c>
      <c r="E1448" s="57">
        <v>1819</v>
      </c>
      <c r="F1448" s="57">
        <v>897</v>
      </c>
      <c r="G1448" s="57">
        <v>79</v>
      </c>
      <c r="H1448" s="57">
        <v>1724</v>
      </c>
      <c r="I1448" s="57">
        <v>1720</v>
      </c>
      <c r="J1448" s="57">
        <v>1262</v>
      </c>
      <c r="K1448" s="57">
        <v>214</v>
      </c>
      <c r="L1448" s="57">
        <v>643</v>
      </c>
      <c r="M1448" s="57">
        <v>903</v>
      </c>
      <c r="N1448" s="57">
        <v>1203</v>
      </c>
      <c r="O1448" s="57">
        <v>580</v>
      </c>
      <c r="P1448" s="57" t="s">
        <v>346</v>
      </c>
      <c r="Q1448" s="57" t="s">
        <v>346</v>
      </c>
      <c r="R1448" s="57">
        <v>1262</v>
      </c>
      <c r="Y1448" s="68">
        <f t="shared" si="179"/>
        <v>1321.5</v>
      </c>
      <c r="Z1448" s="72">
        <f t="shared" si="176"/>
        <v>1.0156923117126272E-3</v>
      </c>
      <c r="AA1448" s="71">
        <f t="shared" si="180"/>
        <v>1.4510244356481885E-3</v>
      </c>
      <c r="AB1448" s="72">
        <f t="shared" si="181"/>
        <v>2.2580093976932936E-2</v>
      </c>
      <c r="AC1448" s="68">
        <f t="shared" si="182"/>
        <v>58524.999999999993</v>
      </c>
      <c r="AD1448" s="72">
        <f t="shared" si="183"/>
        <v>4.4981757505093825E-2</v>
      </c>
    </row>
    <row r="1449" spans="1:30" x14ac:dyDescent="0.25">
      <c r="A1449" s="60">
        <v>43085</v>
      </c>
      <c r="B1449">
        <f t="shared" si="177"/>
        <v>2017</v>
      </c>
      <c r="C1449">
        <f t="shared" si="178"/>
        <v>12</v>
      </c>
      <c r="D1449" s="57" t="s">
        <v>346</v>
      </c>
      <c r="E1449" s="57">
        <v>1659</v>
      </c>
      <c r="F1449" s="57">
        <v>769</v>
      </c>
      <c r="G1449" s="57">
        <v>74</v>
      </c>
      <c r="H1449" s="57">
        <v>1168</v>
      </c>
      <c r="I1449" s="57">
        <v>1217</v>
      </c>
      <c r="J1449" s="57">
        <v>863</v>
      </c>
      <c r="K1449" s="57">
        <v>180</v>
      </c>
      <c r="L1449" s="57">
        <v>498</v>
      </c>
      <c r="M1449" s="57">
        <v>753</v>
      </c>
      <c r="N1449" s="57">
        <v>994</v>
      </c>
      <c r="O1449" s="57">
        <v>285</v>
      </c>
      <c r="P1449" s="57" t="s">
        <v>346</v>
      </c>
      <c r="Q1449" s="57" t="s">
        <v>346</v>
      </c>
      <c r="R1449" s="57">
        <v>863</v>
      </c>
      <c r="Y1449" s="68">
        <f t="shared" si="179"/>
        <v>883.25</v>
      </c>
      <c r="Z1449" s="72">
        <f t="shared" si="176"/>
        <v>6.7885753637546569E-4</v>
      </c>
      <c r="AA1449" s="71">
        <f t="shared" si="180"/>
        <v>1.4510244356481885E-3</v>
      </c>
      <c r="AB1449" s="72">
        <f t="shared" si="181"/>
        <v>1.5091841093549765E-2</v>
      </c>
      <c r="AC1449" s="68">
        <f t="shared" si="182"/>
        <v>58525</v>
      </c>
      <c r="AD1449" s="72">
        <f t="shared" si="183"/>
        <v>4.4981757505093832E-2</v>
      </c>
    </row>
    <row r="1450" spans="1:30" x14ac:dyDescent="0.25">
      <c r="A1450" s="60">
        <v>43086</v>
      </c>
      <c r="B1450">
        <f t="shared" si="177"/>
        <v>2017</v>
      </c>
      <c r="C1450">
        <f t="shared" si="178"/>
        <v>12</v>
      </c>
      <c r="D1450" s="57" t="s">
        <v>346</v>
      </c>
      <c r="E1450" s="57">
        <v>2036</v>
      </c>
      <c r="F1450" s="57">
        <v>1216</v>
      </c>
      <c r="G1450" s="57">
        <v>83</v>
      </c>
      <c r="H1450" s="57">
        <v>1609</v>
      </c>
      <c r="I1450" s="57">
        <v>1548</v>
      </c>
      <c r="J1450" s="57">
        <v>1117</v>
      </c>
      <c r="K1450" s="57">
        <v>163</v>
      </c>
      <c r="L1450" s="57">
        <v>680</v>
      </c>
      <c r="M1450" s="57">
        <v>1093</v>
      </c>
      <c r="N1450" s="57">
        <v>1227</v>
      </c>
      <c r="O1450" s="57">
        <v>352</v>
      </c>
      <c r="P1450" s="57" t="s">
        <v>346</v>
      </c>
      <c r="Q1450" s="57" t="s">
        <v>346</v>
      </c>
      <c r="R1450" s="57">
        <v>1117</v>
      </c>
      <c r="Y1450" s="68">
        <f t="shared" si="179"/>
        <v>1156.5</v>
      </c>
      <c r="Z1450" s="72">
        <f t="shared" si="176"/>
        <v>8.8887488346246931E-4</v>
      </c>
      <c r="AA1450" s="71">
        <f t="shared" si="180"/>
        <v>1.4510244356481885E-3</v>
      </c>
      <c r="AB1450" s="72">
        <f t="shared" si="181"/>
        <v>1.9760785988893637E-2</v>
      </c>
      <c r="AC1450" s="68">
        <f t="shared" si="182"/>
        <v>58524.999999999993</v>
      </c>
      <c r="AD1450" s="72">
        <f t="shared" si="183"/>
        <v>4.4981757505093825E-2</v>
      </c>
    </row>
    <row r="1451" spans="1:30" x14ac:dyDescent="0.25">
      <c r="A1451" s="60">
        <v>43087</v>
      </c>
      <c r="B1451">
        <f t="shared" si="177"/>
        <v>2017</v>
      </c>
      <c r="C1451">
        <f t="shared" si="178"/>
        <v>12</v>
      </c>
      <c r="D1451" s="57" t="s">
        <v>346</v>
      </c>
      <c r="E1451" s="57">
        <v>2613</v>
      </c>
      <c r="F1451" s="57">
        <v>1529</v>
      </c>
      <c r="G1451" s="57">
        <v>103</v>
      </c>
      <c r="H1451" s="57">
        <v>3403</v>
      </c>
      <c r="I1451" s="57">
        <v>3246</v>
      </c>
      <c r="J1451" s="57">
        <v>2865</v>
      </c>
      <c r="K1451" s="57">
        <v>306</v>
      </c>
      <c r="L1451" s="57">
        <v>1103</v>
      </c>
      <c r="M1451" s="57">
        <v>1437</v>
      </c>
      <c r="N1451" s="57">
        <v>1817</v>
      </c>
      <c r="O1451" s="57">
        <v>1337</v>
      </c>
      <c r="P1451" s="57" t="s">
        <v>346</v>
      </c>
      <c r="Q1451" s="57" t="s">
        <v>346</v>
      </c>
      <c r="R1451" s="57">
        <v>2865</v>
      </c>
      <c r="Y1451" s="68">
        <f t="shared" si="179"/>
        <v>2712.75</v>
      </c>
      <c r="Z1451" s="72">
        <f t="shared" si="176"/>
        <v>2.0849938090037302E-3</v>
      </c>
      <c r="AA1451" s="71">
        <f t="shared" si="180"/>
        <v>1.4510244356481885E-3</v>
      </c>
      <c r="AB1451" s="72">
        <f t="shared" si="181"/>
        <v>4.6351986330627939E-2</v>
      </c>
      <c r="AC1451" s="68">
        <f t="shared" si="182"/>
        <v>58525</v>
      </c>
      <c r="AD1451" s="72">
        <f t="shared" si="183"/>
        <v>4.4981757505093832E-2</v>
      </c>
    </row>
    <row r="1452" spans="1:30" x14ac:dyDescent="0.25">
      <c r="A1452" s="60">
        <v>43088</v>
      </c>
      <c r="B1452">
        <f t="shared" si="177"/>
        <v>2017</v>
      </c>
      <c r="C1452">
        <f t="shared" si="178"/>
        <v>12</v>
      </c>
      <c r="D1452" s="57" t="s">
        <v>346</v>
      </c>
      <c r="E1452" s="57">
        <v>3079</v>
      </c>
      <c r="F1452" s="57">
        <v>1862</v>
      </c>
      <c r="G1452" s="57">
        <v>151</v>
      </c>
      <c r="H1452" s="57">
        <v>4137</v>
      </c>
      <c r="I1452" s="57">
        <v>3859</v>
      </c>
      <c r="J1452" s="57">
        <v>3724</v>
      </c>
      <c r="K1452" s="57">
        <v>331</v>
      </c>
      <c r="L1452" s="57">
        <v>1423</v>
      </c>
      <c r="M1452" s="57">
        <v>1796</v>
      </c>
      <c r="N1452" s="57">
        <v>2062</v>
      </c>
      <c r="O1452" s="57">
        <v>1711</v>
      </c>
      <c r="P1452" s="57" t="s">
        <v>346</v>
      </c>
      <c r="Q1452" s="57" t="s">
        <v>346</v>
      </c>
      <c r="R1452" s="57">
        <v>3724</v>
      </c>
      <c r="Y1452" s="68">
        <f t="shared" si="179"/>
        <v>3357.75</v>
      </c>
      <c r="Z1452" s="72">
        <f t="shared" si="176"/>
        <v>2.5807346648907101E-3</v>
      </c>
      <c r="AA1452" s="71">
        <f t="shared" si="180"/>
        <v>1.4510244356481885E-3</v>
      </c>
      <c r="AB1452" s="72">
        <f t="shared" si="181"/>
        <v>5.7372917556599741E-2</v>
      </c>
      <c r="AC1452" s="68">
        <f t="shared" si="182"/>
        <v>58525</v>
      </c>
      <c r="AD1452" s="72">
        <f t="shared" si="183"/>
        <v>4.4981757505093832E-2</v>
      </c>
    </row>
    <row r="1453" spans="1:30" x14ac:dyDescent="0.25">
      <c r="A1453" s="60">
        <v>43089</v>
      </c>
      <c r="B1453">
        <f t="shared" si="177"/>
        <v>2017</v>
      </c>
      <c r="C1453">
        <f t="shared" si="178"/>
        <v>12</v>
      </c>
      <c r="D1453" s="57" t="s">
        <v>346</v>
      </c>
      <c r="E1453" s="57">
        <v>2667</v>
      </c>
      <c r="F1453" s="57">
        <v>1650</v>
      </c>
      <c r="G1453" s="57">
        <v>117</v>
      </c>
      <c r="H1453" s="57">
        <v>3471</v>
      </c>
      <c r="I1453" s="57">
        <v>3373</v>
      </c>
      <c r="J1453" s="57">
        <v>3116</v>
      </c>
      <c r="K1453" s="57">
        <v>313</v>
      </c>
      <c r="L1453" s="57">
        <v>1199</v>
      </c>
      <c r="M1453" s="57">
        <v>1581</v>
      </c>
      <c r="N1453" s="57">
        <v>1941</v>
      </c>
      <c r="O1453" s="57">
        <v>1505</v>
      </c>
      <c r="P1453" s="57" t="s">
        <v>346</v>
      </c>
      <c r="Q1453" s="57" t="s">
        <v>346</v>
      </c>
      <c r="R1453" s="57">
        <v>3116</v>
      </c>
      <c r="Y1453" s="68">
        <f t="shared" si="179"/>
        <v>2866.25</v>
      </c>
      <c r="Z1453" s="72">
        <f t="shared" si="176"/>
        <v>2.2029724468000888E-3</v>
      </c>
      <c r="AA1453" s="71">
        <f t="shared" si="180"/>
        <v>1.4510244356481885E-3</v>
      </c>
      <c r="AB1453" s="72">
        <f t="shared" si="181"/>
        <v>4.8974797095258434E-2</v>
      </c>
      <c r="AC1453" s="68">
        <f t="shared" si="182"/>
        <v>58525</v>
      </c>
      <c r="AD1453" s="72">
        <f t="shared" si="183"/>
        <v>4.4981757505093832E-2</v>
      </c>
    </row>
    <row r="1454" spans="1:30" x14ac:dyDescent="0.25">
      <c r="A1454" s="60">
        <v>43090</v>
      </c>
      <c r="B1454">
        <f t="shared" si="177"/>
        <v>2017</v>
      </c>
      <c r="C1454">
        <f t="shared" si="178"/>
        <v>12</v>
      </c>
      <c r="D1454" s="57" t="s">
        <v>346</v>
      </c>
      <c r="E1454" s="57">
        <v>2383</v>
      </c>
      <c r="F1454" s="57">
        <v>1527</v>
      </c>
      <c r="G1454" s="57">
        <v>96</v>
      </c>
      <c r="H1454" s="57">
        <v>2977</v>
      </c>
      <c r="I1454" s="57">
        <v>2907</v>
      </c>
      <c r="J1454" s="57">
        <v>2552</v>
      </c>
      <c r="K1454" s="57">
        <v>366</v>
      </c>
      <c r="L1454" s="57">
        <v>1081</v>
      </c>
      <c r="M1454" s="57">
        <v>1529</v>
      </c>
      <c r="N1454" s="57">
        <v>1747</v>
      </c>
      <c r="O1454" s="57">
        <v>1206</v>
      </c>
      <c r="P1454" s="57" t="s">
        <v>346</v>
      </c>
      <c r="Q1454" s="57" t="s">
        <v>346</v>
      </c>
      <c r="R1454" s="57">
        <v>2552</v>
      </c>
      <c r="Y1454" s="68">
        <f t="shared" si="179"/>
        <v>2410.5</v>
      </c>
      <c r="Z1454" s="72">
        <f t="shared" si="176"/>
        <v>1.8526873381636683E-3</v>
      </c>
      <c r="AA1454" s="71">
        <f t="shared" si="180"/>
        <v>1.4510244356481885E-3</v>
      </c>
      <c r="AB1454" s="72">
        <f t="shared" si="181"/>
        <v>4.1187526697992312E-2</v>
      </c>
      <c r="AC1454" s="68">
        <f t="shared" si="182"/>
        <v>58525</v>
      </c>
      <c r="AD1454" s="72">
        <f t="shared" si="183"/>
        <v>4.4981757505093832E-2</v>
      </c>
    </row>
    <row r="1455" spans="1:30" x14ac:dyDescent="0.25">
      <c r="A1455" s="60">
        <v>43091</v>
      </c>
      <c r="B1455">
        <f t="shared" si="177"/>
        <v>2017</v>
      </c>
      <c r="C1455">
        <f t="shared" si="178"/>
        <v>12</v>
      </c>
      <c r="D1455" s="57" t="s">
        <v>346</v>
      </c>
      <c r="E1455" s="57">
        <v>2327</v>
      </c>
      <c r="F1455" s="57">
        <v>1517</v>
      </c>
      <c r="G1455" s="57">
        <v>116</v>
      </c>
      <c r="H1455" s="57">
        <v>2577</v>
      </c>
      <c r="I1455" s="57">
        <v>2500</v>
      </c>
      <c r="J1455" s="57">
        <v>2233</v>
      </c>
      <c r="K1455" s="57">
        <v>306</v>
      </c>
      <c r="L1455" s="57">
        <v>880</v>
      </c>
      <c r="M1455" s="57">
        <v>1372</v>
      </c>
      <c r="N1455" s="57">
        <v>1613</v>
      </c>
      <c r="O1455" s="57">
        <v>992</v>
      </c>
      <c r="P1455" s="57" t="s">
        <v>346</v>
      </c>
      <c r="Q1455" s="57" t="s">
        <v>346</v>
      </c>
      <c r="R1455" s="57">
        <v>2233</v>
      </c>
      <c r="Y1455" s="68">
        <f t="shared" si="179"/>
        <v>2075.5</v>
      </c>
      <c r="Z1455" s="72">
        <f t="shared" si="176"/>
        <v>1.5952095292921359E-3</v>
      </c>
      <c r="AA1455" s="71">
        <f t="shared" si="180"/>
        <v>1.4510244356481885E-3</v>
      </c>
      <c r="AB1455" s="72">
        <f t="shared" si="181"/>
        <v>3.5463477146518582E-2</v>
      </c>
      <c r="AC1455" s="68">
        <f t="shared" si="182"/>
        <v>58525</v>
      </c>
      <c r="AD1455" s="72">
        <f t="shared" si="183"/>
        <v>4.4981757505093832E-2</v>
      </c>
    </row>
    <row r="1456" spans="1:30" x14ac:dyDescent="0.25">
      <c r="A1456" s="60">
        <v>43092</v>
      </c>
      <c r="B1456">
        <f t="shared" si="177"/>
        <v>2017</v>
      </c>
      <c r="C1456">
        <f t="shared" si="178"/>
        <v>12</v>
      </c>
      <c r="D1456" s="57" t="s">
        <v>346</v>
      </c>
      <c r="E1456" s="57">
        <v>1026</v>
      </c>
      <c r="F1456" s="57">
        <v>760</v>
      </c>
      <c r="G1456" s="57">
        <v>36</v>
      </c>
      <c r="H1456" s="57">
        <v>824</v>
      </c>
      <c r="I1456" s="57">
        <v>896</v>
      </c>
      <c r="J1456" s="57">
        <v>512</v>
      </c>
      <c r="K1456" s="57">
        <v>151</v>
      </c>
      <c r="L1456" s="57">
        <v>291</v>
      </c>
      <c r="M1456" s="57">
        <v>477</v>
      </c>
      <c r="N1456" s="57">
        <v>671</v>
      </c>
      <c r="O1456" s="57">
        <v>164</v>
      </c>
      <c r="P1456" s="57" t="s">
        <v>346</v>
      </c>
      <c r="Q1456" s="57" t="s">
        <v>346</v>
      </c>
      <c r="R1456" s="57">
        <v>512</v>
      </c>
      <c r="Y1456" s="68">
        <f t="shared" si="179"/>
        <v>599</v>
      </c>
      <c r="Z1456" s="72">
        <f t="shared" si="176"/>
        <v>4.603856940717848E-4</v>
      </c>
      <c r="AA1456" s="71">
        <f t="shared" si="180"/>
        <v>1.4510244356481885E-3</v>
      </c>
      <c r="AB1456" s="72">
        <f t="shared" si="181"/>
        <v>1.0234942332336608E-2</v>
      </c>
      <c r="AC1456" s="68">
        <f t="shared" si="182"/>
        <v>58525</v>
      </c>
      <c r="AD1456" s="72">
        <f t="shared" si="183"/>
        <v>4.4981757505093832E-2</v>
      </c>
    </row>
    <row r="1457" spans="1:30" x14ac:dyDescent="0.25">
      <c r="A1457" s="60">
        <v>43093</v>
      </c>
      <c r="B1457">
        <f t="shared" si="177"/>
        <v>2017</v>
      </c>
      <c r="C1457">
        <f t="shared" si="178"/>
        <v>12</v>
      </c>
      <c r="D1457" s="57" t="s">
        <v>346</v>
      </c>
      <c r="E1457" s="57">
        <v>925</v>
      </c>
      <c r="F1457" s="57">
        <v>798</v>
      </c>
      <c r="G1457" s="57">
        <v>77</v>
      </c>
      <c r="H1457" s="57">
        <v>968</v>
      </c>
      <c r="I1457" s="57">
        <v>934</v>
      </c>
      <c r="J1457" s="57">
        <v>908</v>
      </c>
      <c r="K1457" s="57">
        <v>160</v>
      </c>
      <c r="L1457" s="57">
        <v>407</v>
      </c>
      <c r="M1457" s="57">
        <v>673</v>
      </c>
      <c r="N1457" s="57">
        <v>571</v>
      </c>
      <c r="O1457" s="57">
        <v>448</v>
      </c>
      <c r="P1457" s="57" t="s">
        <v>346</v>
      </c>
      <c r="Q1457" s="57" t="s">
        <v>346</v>
      </c>
      <c r="R1457" s="57">
        <v>908</v>
      </c>
      <c r="Y1457" s="68">
        <f t="shared" si="179"/>
        <v>814.5</v>
      </c>
      <c r="Z1457" s="72">
        <f t="shared" si="176"/>
        <v>6.2601694127123323E-4</v>
      </c>
      <c r="AA1457" s="71">
        <f t="shared" si="180"/>
        <v>1.4510244356481885E-3</v>
      </c>
      <c r="AB1457" s="72">
        <f t="shared" si="181"/>
        <v>1.3917129431866723E-2</v>
      </c>
      <c r="AC1457" s="68">
        <f t="shared" si="182"/>
        <v>58525</v>
      </c>
      <c r="AD1457" s="72">
        <f t="shared" si="183"/>
        <v>4.4981757505093832E-2</v>
      </c>
    </row>
    <row r="1458" spans="1:30" x14ac:dyDescent="0.25">
      <c r="A1458" s="60">
        <v>43094</v>
      </c>
      <c r="B1458">
        <f t="shared" si="177"/>
        <v>2017</v>
      </c>
      <c r="C1458">
        <f t="shared" si="178"/>
        <v>12</v>
      </c>
      <c r="D1458" s="57" t="s">
        <v>346</v>
      </c>
      <c r="E1458" s="57">
        <v>557</v>
      </c>
      <c r="F1458" s="57">
        <v>312</v>
      </c>
      <c r="G1458" s="57">
        <v>52</v>
      </c>
      <c r="H1458" s="57">
        <v>473</v>
      </c>
      <c r="I1458" s="57">
        <v>456</v>
      </c>
      <c r="J1458" s="57">
        <v>409</v>
      </c>
      <c r="K1458" s="57">
        <v>62</v>
      </c>
      <c r="L1458" s="57">
        <v>160</v>
      </c>
      <c r="M1458" s="57">
        <v>217</v>
      </c>
      <c r="N1458" s="57">
        <v>383</v>
      </c>
      <c r="O1458" s="57">
        <v>211</v>
      </c>
      <c r="P1458" s="57" t="s">
        <v>346</v>
      </c>
      <c r="Q1458" s="57" t="s">
        <v>346</v>
      </c>
      <c r="R1458" s="57">
        <v>409</v>
      </c>
      <c r="Y1458" s="68">
        <f t="shared" si="179"/>
        <v>387.25</v>
      </c>
      <c r="Z1458" s="72">
        <f t="shared" si="176"/>
        <v>2.9763666115074905E-4</v>
      </c>
      <c r="AA1458" s="71">
        <f t="shared" si="180"/>
        <v>1.4510244356481885E-3</v>
      </c>
      <c r="AB1458" s="72">
        <f t="shared" si="181"/>
        <v>6.6168304143528409E-3</v>
      </c>
      <c r="AC1458" s="68">
        <f t="shared" si="182"/>
        <v>58525</v>
      </c>
      <c r="AD1458" s="72">
        <f t="shared" si="183"/>
        <v>4.4981757505093832E-2</v>
      </c>
    </row>
    <row r="1459" spans="1:30" x14ac:dyDescent="0.25">
      <c r="A1459" s="60">
        <v>43095</v>
      </c>
      <c r="B1459">
        <f t="shared" si="177"/>
        <v>2017</v>
      </c>
      <c r="C1459">
        <f t="shared" si="178"/>
        <v>12</v>
      </c>
      <c r="D1459" s="57" t="s">
        <v>346</v>
      </c>
      <c r="E1459" s="57">
        <v>1345</v>
      </c>
      <c r="F1459" s="57">
        <v>795</v>
      </c>
      <c r="G1459" s="57">
        <v>71</v>
      </c>
      <c r="H1459" s="57">
        <v>1092</v>
      </c>
      <c r="I1459" s="57">
        <v>1020</v>
      </c>
      <c r="J1459" s="57">
        <v>878</v>
      </c>
      <c r="K1459" s="57">
        <v>206</v>
      </c>
      <c r="L1459" s="57">
        <v>425</v>
      </c>
      <c r="M1459" s="57">
        <v>506</v>
      </c>
      <c r="N1459" s="57">
        <v>817</v>
      </c>
      <c r="O1459" s="57">
        <v>440</v>
      </c>
      <c r="P1459" s="57" t="s">
        <v>346</v>
      </c>
      <c r="Q1459" s="57" t="s">
        <v>346</v>
      </c>
      <c r="R1459" s="57">
        <v>878</v>
      </c>
      <c r="Y1459" s="68">
        <f t="shared" si="179"/>
        <v>857.5</v>
      </c>
      <c r="Z1459" s="72">
        <f t="shared" si="176"/>
        <v>6.590663316636986E-4</v>
      </c>
      <c r="AA1459" s="71">
        <f t="shared" si="180"/>
        <v>1.4510244356481885E-3</v>
      </c>
      <c r="AB1459" s="72">
        <f t="shared" si="181"/>
        <v>1.4651858180264843E-2</v>
      </c>
      <c r="AC1459" s="68">
        <f t="shared" si="182"/>
        <v>58525</v>
      </c>
      <c r="AD1459" s="72">
        <f t="shared" si="183"/>
        <v>4.4981757505093832E-2</v>
      </c>
    </row>
    <row r="1460" spans="1:30" x14ac:dyDescent="0.25">
      <c r="A1460" s="60">
        <v>43096</v>
      </c>
      <c r="B1460">
        <f t="shared" si="177"/>
        <v>2017</v>
      </c>
      <c r="C1460">
        <f t="shared" si="178"/>
        <v>12</v>
      </c>
      <c r="D1460" s="57" t="s">
        <v>346</v>
      </c>
      <c r="E1460" s="57">
        <v>1451</v>
      </c>
      <c r="F1460" s="57">
        <v>857</v>
      </c>
      <c r="G1460" s="57">
        <v>68</v>
      </c>
      <c r="H1460" s="57">
        <v>1164</v>
      </c>
      <c r="I1460" s="57">
        <v>1157</v>
      </c>
      <c r="J1460" s="57">
        <v>914</v>
      </c>
      <c r="K1460" s="57">
        <v>192</v>
      </c>
      <c r="L1460" s="57">
        <v>473</v>
      </c>
      <c r="M1460" s="57">
        <v>643</v>
      </c>
      <c r="N1460" s="57">
        <v>876</v>
      </c>
      <c r="O1460" s="57">
        <v>470</v>
      </c>
      <c r="P1460" s="57" t="s">
        <v>346</v>
      </c>
      <c r="Q1460" s="57" t="s">
        <v>346</v>
      </c>
      <c r="R1460" s="57">
        <v>914</v>
      </c>
      <c r="Y1460" s="68">
        <f t="shared" si="179"/>
        <v>926.25</v>
      </c>
      <c r="Z1460" s="72">
        <f t="shared" si="176"/>
        <v>7.1190692676793106E-4</v>
      </c>
      <c r="AA1460" s="71">
        <f t="shared" si="180"/>
        <v>1.4510244356481885E-3</v>
      </c>
      <c r="AB1460" s="72">
        <f t="shared" si="181"/>
        <v>1.5826569841947885E-2</v>
      </c>
      <c r="AC1460" s="68">
        <f t="shared" si="182"/>
        <v>58525</v>
      </c>
      <c r="AD1460" s="72">
        <f t="shared" si="183"/>
        <v>4.4981757505093832E-2</v>
      </c>
    </row>
    <row r="1461" spans="1:30" x14ac:dyDescent="0.25">
      <c r="A1461" s="60">
        <v>43097</v>
      </c>
      <c r="B1461">
        <f t="shared" si="177"/>
        <v>2017</v>
      </c>
      <c r="C1461">
        <f t="shared" si="178"/>
        <v>12</v>
      </c>
      <c r="D1461" s="57" t="s">
        <v>346</v>
      </c>
      <c r="E1461" s="57">
        <v>1366</v>
      </c>
      <c r="F1461" s="57">
        <v>757</v>
      </c>
      <c r="G1461" s="57">
        <v>48</v>
      </c>
      <c r="H1461" s="57">
        <v>961</v>
      </c>
      <c r="I1461" s="57">
        <v>947</v>
      </c>
      <c r="J1461" s="57">
        <v>686</v>
      </c>
      <c r="K1461" s="57">
        <v>167</v>
      </c>
      <c r="L1461" s="57">
        <v>401</v>
      </c>
      <c r="M1461" s="57">
        <v>470</v>
      </c>
      <c r="N1461" s="57">
        <v>779</v>
      </c>
      <c r="O1461" s="57">
        <v>395</v>
      </c>
      <c r="P1461" s="57" t="s">
        <v>346</v>
      </c>
      <c r="Q1461" s="57" t="s">
        <v>346</v>
      </c>
      <c r="R1461" s="57">
        <v>686</v>
      </c>
      <c r="Y1461" s="68">
        <f t="shared" si="179"/>
        <v>747.25</v>
      </c>
      <c r="Z1461" s="72">
        <f t="shared" si="176"/>
        <v>5.7432923187836595E-4</v>
      </c>
      <c r="AA1461" s="71">
        <f t="shared" si="180"/>
        <v>1.4510244356481885E-3</v>
      </c>
      <c r="AB1461" s="72">
        <f t="shared" si="181"/>
        <v>1.2768047842802221E-2</v>
      </c>
      <c r="AC1461" s="68">
        <f t="shared" si="182"/>
        <v>58525</v>
      </c>
      <c r="AD1461" s="72">
        <f t="shared" si="183"/>
        <v>4.4981757505093832E-2</v>
      </c>
    </row>
    <row r="1462" spans="1:30" x14ac:dyDescent="0.25">
      <c r="A1462" s="60">
        <v>43098</v>
      </c>
      <c r="B1462">
        <f t="shared" si="177"/>
        <v>2017</v>
      </c>
      <c r="C1462">
        <f t="shared" si="178"/>
        <v>12</v>
      </c>
      <c r="D1462" s="57" t="s">
        <v>346</v>
      </c>
      <c r="E1462" s="57">
        <v>1380</v>
      </c>
      <c r="F1462" s="57">
        <v>771</v>
      </c>
      <c r="G1462" s="57">
        <v>44</v>
      </c>
      <c r="H1462" s="57">
        <v>958</v>
      </c>
      <c r="I1462" s="57">
        <v>926</v>
      </c>
      <c r="J1462" s="57">
        <v>720</v>
      </c>
      <c r="K1462" s="57">
        <v>169</v>
      </c>
      <c r="L1462" s="57">
        <v>421</v>
      </c>
      <c r="M1462" s="57">
        <v>571</v>
      </c>
      <c r="N1462" s="57">
        <v>800</v>
      </c>
      <c r="O1462" s="57">
        <v>275</v>
      </c>
      <c r="P1462" s="57" t="s">
        <v>346</v>
      </c>
      <c r="Q1462" s="57" t="s">
        <v>346</v>
      </c>
      <c r="R1462" s="57">
        <v>720</v>
      </c>
      <c r="Y1462" s="68">
        <f t="shared" si="179"/>
        <v>719.75</v>
      </c>
      <c r="Z1462" s="72">
        <f t="shared" si="176"/>
        <v>5.5319299383667299E-4</v>
      </c>
      <c r="AA1462" s="71">
        <f t="shared" si="180"/>
        <v>1.4510244356481885E-3</v>
      </c>
      <c r="AB1462" s="72">
        <f t="shared" si="181"/>
        <v>1.2298163178129005E-2</v>
      </c>
      <c r="AC1462" s="68">
        <f t="shared" si="182"/>
        <v>58525</v>
      </c>
      <c r="AD1462" s="72">
        <f t="shared" si="183"/>
        <v>4.4981757505093832E-2</v>
      </c>
    </row>
    <row r="1463" spans="1:30" x14ac:dyDescent="0.25">
      <c r="A1463" s="60">
        <v>43099</v>
      </c>
      <c r="B1463">
        <f t="shared" si="177"/>
        <v>2017</v>
      </c>
      <c r="C1463">
        <f t="shared" si="178"/>
        <v>12</v>
      </c>
      <c r="D1463" s="57" t="s">
        <v>346</v>
      </c>
      <c r="E1463" s="57">
        <v>992</v>
      </c>
      <c r="F1463" s="57">
        <v>561</v>
      </c>
      <c r="G1463" s="57">
        <v>37</v>
      </c>
      <c r="H1463" s="57">
        <v>549</v>
      </c>
      <c r="I1463" s="57">
        <v>592</v>
      </c>
      <c r="J1463" s="57">
        <v>350</v>
      </c>
      <c r="K1463" s="57">
        <v>130</v>
      </c>
      <c r="L1463" s="57">
        <v>243</v>
      </c>
      <c r="M1463" s="57">
        <v>291</v>
      </c>
      <c r="N1463" s="57">
        <v>531</v>
      </c>
      <c r="O1463" s="57">
        <v>117</v>
      </c>
      <c r="P1463" s="57" t="s">
        <v>346</v>
      </c>
      <c r="Q1463" s="57" t="s">
        <v>346</v>
      </c>
      <c r="R1463" s="57">
        <v>350</v>
      </c>
      <c r="Y1463" s="68">
        <f t="shared" si="179"/>
        <v>402</v>
      </c>
      <c r="Z1463" s="72">
        <f t="shared" si="176"/>
        <v>3.0897337064583887E-4</v>
      </c>
      <c r="AA1463" s="71">
        <f t="shared" si="180"/>
        <v>1.4510244356481885E-3</v>
      </c>
      <c r="AB1463" s="72">
        <f t="shared" si="181"/>
        <v>6.8688594617684747E-3</v>
      </c>
      <c r="AC1463" s="68">
        <f t="shared" si="182"/>
        <v>58525</v>
      </c>
      <c r="AD1463" s="72">
        <f t="shared" si="183"/>
        <v>4.4981757505093832E-2</v>
      </c>
    </row>
    <row r="1464" spans="1:30" x14ac:dyDescent="0.25">
      <c r="A1464" s="60">
        <v>43100</v>
      </c>
      <c r="B1464">
        <f t="shared" si="177"/>
        <v>2017</v>
      </c>
      <c r="C1464">
        <f t="shared" si="178"/>
        <v>12</v>
      </c>
      <c r="D1464" s="57" t="s">
        <v>346</v>
      </c>
      <c r="E1464" s="57">
        <v>970</v>
      </c>
      <c r="F1464" s="57">
        <v>572</v>
      </c>
      <c r="G1464" s="57">
        <v>34</v>
      </c>
      <c r="H1464" s="57">
        <v>441</v>
      </c>
      <c r="I1464" s="57">
        <v>427</v>
      </c>
      <c r="J1464" s="57">
        <v>314</v>
      </c>
      <c r="K1464" s="57">
        <v>98</v>
      </c>
      <c r="L1464" s="57">
        <v>197</v>
      </c>
      <c r="M1464" s="57">
        <v>323</v>
      </c>
      <c r="N1464" s="57">
        <v>539</v>
      </c>
      <c r="O1464" s="57">
        <v>136</v>
      </c>
      <c r="P1464" s="57" t="s">
        <v>346</v>
      </c>
      <c r="Q1464" s="57" t="s">
        <v>346</v>
      </c>
      <c r="R1464" s="57">
        <v>314</v>
      </c>
      <c r="Y1464" s="68">
        <f t="shared" si="179"/>
        <v>329.5</v>
      </c>
      <c r="Z1464" s="72">
        <f t="shared" si="176"/>
        <v>2.532505612631938E-4</v>
      </c>
      <c r="AA1464" s="71">
        <f t="shared" si="180"/>
        <v>1.4510244356481885E-3</v>
      </c>
      <c r="AB1464" s="72">
        <f t="shared" si="181"/>
        <v>5.6300726185390861E-3</v>
      </c>
      <c r="AC1464" s="68">
        <f t="shared" si="182"/>
        <v>58525</v>
      </c>
      <c r="AD1464" s="72">
        <f t="shared" si="183"/>
        <v>4.4981757505093832E-2</v>
      </c>
    </row>
    <row r="1465" spans="1:30" x14ac:dyDescent="0.25">
      <c r="A1465" s="60">
        <v>43101</v>
      </c>
      <c r="B1465">
        <f t="shared" si="177"/>
        <v>2018</v>
      </c>
      <c r="C1465">
        <f t="shared" si="178"/>
        <v>1</v>
      </c>
      <c r="D1465" s="57" t="s">
        <v>346</v>
      </c>
      <c r="E1465" s="57">
        <v>998</v>
      </c>
      <c r="F1465" s="57">
        <v>521</v>
      </c>
      <c r="G1465" s="57">
        <v>30</v>
      </c>
      <c r="H1465" s="57">
        <v>360</v>
      </c>
      <c r="I1465" s="57">
        <v>374</v>
      </c>
      <c r="J1465" s="57">
        <v>286</v>
      </c>
      <c r="K1465" s="57">
        <v>89</v>
      </c>
      <c r="L1465" s="57">
        <v>179</v>
      </c>
      <c r="M1465" s="57">
        <v>263</v>
      </c>
      <c r="N1465" s="57">
        <v>528</v>
      </c>
      <c r="O1465" s="57">
        <v>128</v>
      </c>
      <c r="P1465" s="57" t="s">
        <v>346</v>
      </c>
      <c r="Q1465" s="57" t="s">
        <v>346</v>
      </c>
      <c r="R1465" s="57">
        <v>286</v>
      </c>
      <c r="Y1465" s="68">
        <f t="shared" si="179"/>
        <v>287</v>
      </c>
      <c r="Z1465" s="72">
        <f t="shared" si="176"/>
        <v>2.3924611631445943E-4</v>
      </c>
      <c r="AA1465" s="71">
        <f t="shared" si="180"/>
        <v>1.1711416047799638E-3</v>
      </c>
      <c r="AB1465" s="72">
        <f t="shared" si="181"/>
        <v>6.58982365907421E-3</v>
      </c>
      <c r="AC1465" s="68">
        <f t="shared" si="182"/>
        <v>43552</v>
      </c>
      <c r="AD1465" s="72">
        <f t="shared" si="183"/>
        <v>3.6305389748178873E-2</v>
      </c>
    </row>
    <row r="1466" spans="1:30" x14ac:dyDescent="0.25">
      <c r="A1466" s="60">
        <v>43102</v>
      </c>
      <c r="B1466">
        <f t="shared" si="177"/>
        <v>2018</v>
      </c>
      <c r="C1466">
        <f t="shared" si="178"/>
        <v>1</v>
      </c>
      <c r="D1466" s="57" t="s">
        <v>346</v>
      </c>
      <c r="E1466" s="57">
        <v>1390</v>
      </c>
      <c r="F1466" s="57">
        <v>904</v>
      </c>
      <c r="G1466" s="57">
        <v>39</v>
      </c>
      <c r="H1466" s="57">
        <v>1278</v>
      </c>
      <c r="I1466" s="57">
        <v>1438</v>
      </c>
      <c r="J1466" s="57">
        <v>1107</v>
      </c>
      <c r="K1466" s="57">
        <v>214</v>
      </c>
      <c r="L1466" s="57">
        <v>544</v>
      </c>
      <c r="M1466" s="57">
        <v>608</v>
      </c>
      <c r="N1466" s="57">
        <v>956</v>
      </c>
      <c r="O1466" s="57">
        <v>538</v>
      </c>
      <c r="P1466" s="57" t="s">
        <v>346</v>
      </c>
      <c r="Q1466" s="57" t="s">
        <v>346</v>
      </c>
      <c r="R1466" s="57">
        <v>1107</v>
      </c>
      <c r="Y1466" s="68">
        <f t="shared" si="179"/>
        <v>1090.25</v>
      </c>
      <c r="Z1466" s="72">
        <f t="shared" si="176"/>
        <v>9.0884347843846473E-4</v>
      </c>
      <c r="AA1466" s="71">
        <f t="shared" si="180"/>
        <v>1.1711416047799638E-3</v>
      </c>
      <c r="AB1466" s="72">
        <f t="shared" si="181"/>
        <v>2.5033293534166053E-2</v>
      </c>
      <c r="AC1466" s="68">
        <f t="shared" si="182"/>
        <v>43552</v>
      </c>
      <c r="AD1466" s="72">
        <f t="shared" si="183"/>
        <v>3.6305389748178873E-2</v>
      </c>
    </row>
    <row r="1467" spans="1:30" x14ac:dyDescent="0.25">
      <c r="A1467" s="60">
        <v>43103</v>
      </c>
      <c r="B1467">
        <f t="shared" si="177"/>
        <v>2018</v>
      </c>
      <c r="C1467">
        <f t="shared" si="178"/>
        <v>1</v>
      </c>
      <c r="D1467" s="57" t="s">
        <v>346</v>
      </c>
      <c r="E1467" s="57">
        <v>1726</v>
      </c>
      <c r="F1467" s="57">
        <v>999</v>
      </c>
      <c r="G1467" s="57">
        <v>68</v>
      </c>
      <c r="H1467" s="57">
        <v>1718</v>
      </c>
      <c r="I1467" s="57">
        <v>1926</v>
      </c>
      <c r="J1467" s="57">
        <v>1539</v>
      </c>
      <c r="K1467" s="57">
        <v>221</v>
      </c>
      <c r="L1467" s="57">
        <v>656</v>
      </c>
      <c r="M1467" s="57">
        <v>850</v>
      </c>
      <c r="N1467" s="57">
        <v>1174</v>
      </c>
      <c r="O1467" s="57">
        <v>691</v>
      </c>
      <c r="P1467" s="57" t="s">
        <v>346</v>
      </c>
      <c r="Q1467" s="57" t="s">
        <v>346</v>
      </c>
      <c r="R1467" s="57">
        <v>1539</v>
      </c>
      <c r="Y1467" s="68">
        <f t="shared" si="179"/>
        <v>1468.5</v>
      </c>
      <c r="Z1467" s="72">
        <f t="shared" si="176"/>
        <v>1.2241565219783402E-3</v>
      </c>
      <c r="AA1467" s="71">
        <f t="shared" si="180"/>
        <v>1.1711416047799638E-3</v>
      </c>
      <c r="AB1467" s="72">
        <f t="shared" si="181"/>
        <v>3.3718313739897136E-2</v>
      </c>
      <c r="AC1467" s="68">
        <f t="shared" si="182"/>
        <v>43552</v>
      </c>
      <c r="AD1467" s="72">
        <f t="shared" si="183"/>
        <v>3.6305389748178873E-2</v>
      </c>
    </row>
    <row r="1468" spans="1:30" x14ac:dyDescent="0.25">
      <c r="A1468" s="60">
        <v>43104</v>
      </c>
      <c r="B1468">
        <f t="shared" si="177"/>
        <v>2018</v>
      </c>
      <c r="C1468">
        <f t="shared" si="178"/>
        <v>1</v>
      </c>
      <c r="D1468" s="57" t="s">
        <v>346</v>
      </c>
      <c r="E1468" s="57">
        <v>260</v>
      </c>
      <c r="F1468" s="57">
        <v>112</v>
      </c>
      <c r="G1468" s="57">
        <v>25</v>
      </c>
      <c r="H1468" s="57">
        <v>325</v>
      </c>
      <c r="I1468" s="57">
        <v>346</v>
      </c>
      <c r="J1468" s="57">
        <v>170</v>
      </c>
      <c r="K1468" s="57">
        <v>83</v>
      </c>
      <c r="L1468" s="57">
        <v>77</v>
      </c>
      <c r="M1468" s="57">
        <v>66</v>
      </c>
      <c r="N1468" s="57">
        <v>159</v>
      </c>
      <c r="O1468" s="57">
        <v>67</v>
      </c>
      <c r="P1468" s="57" t="s">
        <v>346</v>
      </c>
      <c r="Q1468" s="57" t="s">
        <v>346</v>
      </c>
      <c r="R1468" s="57">
        <v>170</v>
      </c>
      <c r="Y1468" s="68">
        <f t="shared" si="179"/>
        <v>227</v>
      </c>
      <c r="Z1468" s="72">
        <f t="shared" si="176"/>
        <v>1.8922950663199405E-4</v>
      </c>
      <c r="AA1468" s="71">
        <f t="shared" si="180"/>
        <v>1.1711416047799638E-3</v>
      </c>
      <c r="AB1468" s="72">
        <f t="shared" si="181"/>
        <v>5.2121601763409258E-3</v>
      </c>
      <c r="AC1468" s="68">
        <f t="shared" si="182"/>
        <v>43552</v>
      </c>
      <c r="AD1468" s="72">
        <f t="shared" si="183"/>
        <v>3.6305389748178873E-2</v>
      </c>
    </row>
    <row r="1469" spans="1:30" x14ac:dyDescent="0.25">
      <c r="A1469" s="60">
        <v>43105</v>
      </c>
      <c r="B1469">
        <f t="shared" si="177"/>
        <v>2018</v>
      </c>
      <c r="C1469">
        <f t="shared" si="178"/>
        <v>1</v>
      </c>
      <c r="D1469" s="57" t="s">
        <v>346</v>
      </c>
      <c r="E1469" s="57">
        <v>817</v>
      </c>
      <c r="F1469" s="57">
        <v>372</v>
      </c>
      <c r="G1469" s="57">
        <v>32</v>
      </c>
      <c r="H1469" s="57">
        <v>409</v>
      </c>
      <c r="I1469" s="57">
        <v>374</v>
      </c>
      <c r="J1469" s="57">
        <v>303</v>
      </c>
      <c r="K1469" s="57">
        <v>115</v>
      </c>
      <c r="L1469" s="57">
        <v>164</v>
      </c>
      <c r="M1469" s="57">
        <v>130</v>
      </c>
      <c r="N1469" s="57">
        <v>503</v>
      </c>
      <c r="O1469" s="57">
        <v>121</v>
      </c>
      <c r="P1469" s="57" t="s">
        <v>346</v>
      </c>
      <c r="Q1469" s="57" t="s">
        <v>346</v>
      </c>
      <c r="R1469" s="57">
        <v>303</v>
      </c>
      <c r="Y1469" s="68">
        <f t="shared" si="179"/>
        <v>301.75</v>
      </c>
      <c r="Z1469" s="72">
        <f t="shared" si="176"/>
        <v>2.5154186619473219E-4</v>
      </c>
      <c r="AA1469" s="71">
        <f t="shared" si="180"/>
        <v>1.1711416047799638E-3</v>
      </c>
      <c r="AB1469" s="72">
        <f t="shared" si="181"/>
        <v>6.9284992652461422E-3</v>
      </c>
      <c r="AC1469" s="68">
        <f t="shared" si="182"/>
        <v>43552</v>
      </c>
      <c r="AD1469" s="72">
        <f t="shared" si="183"/>
        <v>3.6305389748178873E-2</v>
      </c>
    </row>
    <row r="1470" spans="1:30" x14ac:dyDescent="0.25">
      <c r="A1470" s="60">
        <v>43106</v>
      </c>
      <c r="B1470">
        <f t="shared" si="177"/>
        <v>2018</v>
      </c>
      <c r="C1470">
        <f t="shared" si="178"/>
        <v>1</v>
      </c>
      <c r="D1470" s="57" t="s">
        <v>346</v>
      </c>
      <c r="E1470" s="57">
        <v>843</v>
      </c>
      <c r="F1470" s="57">
        <v>486</v>
      </c>
      <c r="G1470" s="57">
        <v>22</v>
      </c>
      <c r="H1470" s="57">
        <v>331</v>
      </c>
      <c r="I1470" s="57">
        <v>374</v>
      </c>
      <c r="J1470" s="57">
        <v>258</v>
      </c>
      <c r="K1470" s="57">
        <v>113</v>
      </c>
      <c r="L1470" s="57">
        <v>173</v>
      </c>
      <c r="M1470" s="57">
        <v>128</v>
      </c>
      <c r="N1470" s="57">
        <v>439</v>
      </c>
      <c r="O1470" s="57">
        <v>49</v>
      </c>
      <c r="P1470" s="57" t="s">
        <v>346</v>
      </c>
      <c r="Q1470" s="57" t="s">
        <v>346</v>
      </c>
      <c r="R1470" s="57">
        <v>258</v>
      </c>
      <c r="Y1470" s="68">
        <f t="shared" si="179"/>
        <v>253</v>
      </c>
      <c r="Z1470" s="72">
        <f t="shared" si="176"/>
        <v>2.1090337082772903E-4</v>
      </c>
      <c r="AA1470" s="71">
        <f t="shared" si="180"/>
        <v>1.1711416047799638E-3</v>
      </c>
      <c r="AB1470" s="72">
        <f t="shared" si="181"/>
        <v>5.8091476855253489E-3</v>
      </c>
      <c r="AC1470" s="68">
        <f t="shared" si="182"/>
        <v>43552</v>
      </c>
      <c r="AD1470" s="72">
        <f t="shared" si="183"/>
        <v>3.6305389748178873E-2</v>
      </c>
    </row>
    <row r="1471" spans="1:30" x14ac:dyDescent="0.25">
      <c r="A1471" s="60">
        <v>43107</v>
      </c>
      <c r="B1471">
        <f t="shared" si="177"/>
        <v>2018</v>
      </c>
      <c r="C1471">
        <f t="shared" si="178"/>
        <v>1</v>
      </c>
      <c r="D1471" s="57" t="s">
        <v>346</v>
      </c>
      <c r="E1471" s="57">
        <v>983</v>
      </c>
      <c r="F1471" s="57">
        <v>539</v>
      </c>
      <c r="G1471" s="57">
        <v>29</v>
      </c>
      <c r="H1471" s="57">
        <v>372</v>
      </c>
      <c r="I1471" s="57">
        <v>342</v>
      </c>
      <c r="J1471" s="57">
        <v>318</v>
      </c>
      <c r="K1471" s="57">
        <v>126</v>
      </c>
      <c r="L1471" s="57">
        <v>157</v>
      </c>
      <c r="M1471" s="57">
        <v>212</v>
      </c>
      <c r="N1471" s="57">
        <v>516</v>
      </c>
      <c r="O1471" s="57">
        <v>73</v>
      </c>
      <c r="P1471" s="57" t="s">
        <v>346</v>
      </c>
      <c r="Q1471" s="57" t="s">
        <v>346</v>
      </c>
      <c r="R1471" s="57">
        <v>318</v>
      </c>
      <c r="Y1471" s="68">
        <f t="shared" si="179"/>
        <v>276.25</v>
      </c>
      <c r="Z1471" s="72">
        <f t="shared" si="176"/>
        <v>2.3028480707968437E-4</v>
      </c>
      <c r="AA1471" s="71">
        <f t="shared" si="180"/>
        <v>1.1711416047799638E-3</v>
      </c>
      <c r="AB1471" s="72">
        <f t="shared" si="181"/>
        <v>6.3429922850844964E-3</v>
      </c>
      <c r="AC1471" s="68">
        <f t="shared" si="182"/>
        <v>43552</v>
      </c>
      <c r="AD1471" s="72">
        <f t="shared" si="183"/>
        <v>3.6305389748178873E-2</v>
      </c>
    </row>
    <row r="1472" spans="1:30" x14ac:dyDescent="0.25">
      <c r="A1472" s="60">
        <v>43108</v>
      </c>
      <c r="B1472">
        <f t="shared" si="177"/>
        <v>2018</v>
      </c>
      <c r="C1472">
        <f t="shared" si="178"/>
        <v>1</v>
      </c>
      <c r="D1472" s="57" t="s">
        <v>346</v>
      </c>
      <c r="E1472" s="57">
        <v>1272</v>
      </c>
      <c r="F1472" s="57">
        <v>730</v>
      </c>
      <c r="G1472" s="57">
        <v>43</v>
      </c>
      <c r="H1472" s="57">
        <v>1113</v>
      </c>
      <c r="I1472" s="57">
        <v>1105</v>
      </c>
      <c r="J1472" s="57">
        <v>902</v>
      </c>
      <c r="K1472" s="57">
        <v>155</v>
      </c>
      <c r="L1472" s="57">
        <v>395</v>
      </c>
      <c r="M1472" s="57">
        <v>515</v>
      </c>
      <c r="N1472" s="57">
        <v>719</v>
      </c>
      <c r="O1472" s="57">
        <v>334</v>
      </c>
      <c r="P1472" s="57" t="s">
        <v>346</v>
      </c>
      <c r="Q1472" s="57" t="s">
        <v>346</v>
      </c>
      <c r="R1472" s="57">
        <v>902</v>
      </c>
      <c r="Y1472" s="68">
        <f t="shared" si="179"/>
        <v>863.5</v>
      </c>
      <c r="Z1472" s="72">
        <f t="shared" si="176"/>
        <v>7.1982237434681435E-4</v>
      </c>
      <c r="AA1472" s="71">
        <f t="shared" si="180"/>
        <v>1.1711416047799638E-3</v>
      </c>
      <c r="AB1472" s="72">
        <f t="shared" si="181"/>
        <v>1.9826873622336517E-2</v>
      </c>
      <c r="AC1472" s="68">
        <f t="shared" si="182"/>
        <v>43552</v>
      </c>
      <c r="AD1472" s="72">
        <f t="shared" si="183"/>
        <v>3.6305389748178873E-2</v>
      </c>
    </row>
    <row r="1473" spans="1:30" x14ac:dyDescent="0.25">
      <c r="A1473" s="60">
        <v>43109</v>
      </c>
      <c r="B1473">
        <f t="shared" si="177"/>
        <v>2018</v>
      </c>
      <c r="C1473">
        <f t="shared" si="178"/>
        <v>1</v>
      </c>
      <c r="D1473" s="57" t="s">
        <v>346</v>
      </c>
      <c r="E1473" s="57">
        <v>1637</v>
      </c>
      <c r="F1473" s="57">
        <v>1032</v>
      </c>
      <c r="G1473" s="57">
        <v>93</v>
      </c>
      <c r="H1473" s="57">
        <v>1762</v>
      </c>
      <c r="I1473" s="57">
        <v>1627</v>
      </c>
      <c r="J1473" s="57">
        <v>1520</v>
      </c>
      <c r="K1473" s="57">
        <v>209</v>
      </c>
      <c r="L1473" s="57">
        <v>652</v>
      </c>
      <c r="M1473" s="57">
        <v>828</v>
      </c>
      <c r="N1473" s="57">
        <v>1073</v>
      </c>
      <c r="O1473" s="57">
        <v>678</v>
      </c>
      <c r="P1473" s="57" t="s">
        <v>346</v>
      </c>
      <c r="Q1473" s="57" t="s">
        <v>346</v>
      </c>
      <c r="R1473" s="57">
        <v>1520</v>
      </c>
      <c r="Y1473" s="68">
        <f t="shared" si="179"/>
        <v>1396.75</v>
      </c>
      <c r="Z1473" s="72">
        <f t="shared" si="176"/>
        <v>1.1643449928997254E-3</v>
      </c>
      <c r="AA1473" s="71">
        <f t="shared" si="180"/>
        <v>1.1711416047799638E-3</v>
      </c>
      <c r="AB1473" s="72">
        <f t="shared" si="181"/>
        <v>3.2070857825128585E-2</v>
      </c>
      <c r="AC1473" s="68">
        <f t="shared" si="182"/>
        <v>43551.999999999993</v>
      </c>
      <c r="AD1473" s="72">
        <f t="shared" si="183"/>
        <v>3.6305389748178866E-2</v>
      </c>
    </row>
    <row r="1474" spans="1:30" x14ac:dyDescent="0.25">
      <c r="A1474" s="60">
        <v>43110</v>
      </c>
      <c r="B1474">
        <f t="shared" si="177"/>
        <v>2018</v>
      </c>
      <c r="C1474">
        <f t="shared" si="178"/>
        <v>1</v>
      </c>
      <c r="D1474" s="57" t="s">
        <v>346</v>
      </c>
      <c r="E1474" s="57">
        <v>1861</v>
      </c>
      <c r="F1474" s="57">
        <v>1113</v>
      </c>
      <c r="G1474" s="57">
        <v>85</v>
      </c>
      <c r="H1474" s="57">
        <v>1993</v>
      </c>
      <c r="I1474" s="57">
        <v>1616</v>
      </c>
      <c r="J1474" s="57">
        <v>1858</v>
      </c>
      <c r="K1474" s="57">
        <v>213</v>
      </c>
      <c r="L1474" s="57">
        <v>807</v>
      </c>
      <c r="M1474" s="57">
        <v>1016</v>
      </c>
      <c r="N1474" s="57">
        <v>1305</v>
      </c>
      <c r="O1474" s="57">
        <v>787</v>
      </c>
      <c r="P1474" s="57" t="s">
        <v>346</v>
      </c>
      <c r="Q1474" s="57" t="s">
        <v>346</v>
      </c>
      <c r="R1474" s="57">
        <v>1858</v>
      </c>
      <c r="Y1474" s="68">
        <f t="shared" si="179"/>
        <v>1563.5</v>
      </c>
      <c r="Z1474" s="72">
        <f t="shared" si="176"/>
        <v>1.3033494873089105E-3</v>
      </c>
      <c r="AA1474" s="71">
        <f t="shared" si="180"/>
        <v>1.1711416047799638E-3</v>
      </c>
      <c r="AB1474" s="72">
        <f t="shared" si="181"/>
        <v>3.5899614254224832E-2</v>
      </c>
      <c r="AC1474" s="68">
        <f t="shared" si="182"/>
        <v>43552</v>
      </c>
      <c r="AD1474" s="72">
        <f t="shared" si="183"/>
        <v>3.6305389748178873E-2</v>
      </c>
    </row>
    <row r="1475" spans="1:30" x14ac:dyDescent="0.25">
      <c r="A1475" s="60">
        <v>43111</v>
      </c>
      <c r="B1475">
        <f t="shared" si="177"/>
        <v>2018</v>
      </c>
      <c r="C1475">
        <f t="shared" si="178"/>
        <v>1</v>
      </c>
      <c r="D1475" s="57" t="s">
        <v>346</v>
      </c>
      <c r="E1475" s="57">
        <v>2092</v>
      </c>
      <c r="F1475" s="57">
        <v>1309</v>
      </c>
      <c r="G1475" s="57">
        <v>115</v>
      </c>
      <c r="H1475" s="57">
        <v>2623</v>
      </c>
      <c r="I1475" s="57">
        <v>1944</v>
      </c>
      <c r="J1475" s="57">
        <v>2310</v>
      </c>
      <c r="K1475" s="57">
        <v>279</v>
      </c>
      <c r="L1475" s="57">
        <v>941</v>
      </c>
      <c r="M1475" s="57">
        <v>1208</v>
      </c>
      <c r="N1475" s="57">
        <v>1331</v>
      </c>
      <c r="O1475" s="57">
        <v>1165</v>
      </c>
      <c r="P1475" s="57" t="s">
        <v>346</v>
      </c>
      <c r="Q1475" s="57" t="s">
        <v>346</v>
      </c>
      <c r="R1475" s="57">
        <v>2310</v>
      </c>
      <c r="Y1475" s="68">
        <f t="shared" si="179"/>
        <v>2010.5</v>
      </c>
      <c r="Z1475" s="72">
        <f t="shared" si="176"/>
        <v>1.6759732294432776E-3</v>
      </c>
      <c r="AA1475" s="71">
        <f t="shared" si="180"/>
        <v>1.1711416047799638E-3</v>
      </c>
      <c r="AB1475" s="72">
        <f t="shared" si="181"/>
        <v>4.6163207200587801E-2</v>
      </c>
      <c r="AC1475" s="68">
        <f t="shared" si="182"/>
        <v>43552</v>
      </c>
      <c r="AD1475" s="72">
        <f t="shared" si="183"/>
        <v>3.6305389748178873E-2</v>
      </c>
    </row>
    <row r="1476" spans="1:30" x14ac:dyDescent="0.25">
      <c r="A1476" s="60">
        <v>43112</v>
      </c>
      <c r="B1476">
        <f t="shared" si="177"/>
        <v>2018</v>
      </c>
      <c r="C1476">
        <f t="shared" si="178"/>
        <v>1</v>
      </c>
      <c r="D1476" s="57" t="s">
        <v>346</v>
      </c>
      <c r="E1476" s="57">
        <v>1598</v>
      </c>
      <c r="F1476" s="57">
        <v>895</v>
      </c>
      <c r="G1476" s="57">
        <v>63</v>
      </c>
      <c r="H1476" s="57">
        <v>1542</v>
      </c>
      <c r="I1476" s="57">
        <v>1266</v>
      </c>
      <c r="J1476" s="57">
        <v>1062</v>
      </c>
      <c r="K1476" s="57">
        <v>182</v>
      </c>
      <c r="L1476" s="57">
        <v>546</v>
      </c>
      <c r="M1476" s="57">
        <v>799</v>
      </c>
      <c r="N1476" s="57">
        <v>1067</v>
      </c>
      <c r="O1476" s="57">
        <v>485</v>
      </c>
      <c r="P1476" s="57" t="s">
        <v>346</v>
      </c>
      <c r="Q1476" s="57" t="s">
        <v>346</v>
      </c>
      <c r="R1476" s="57">
        <v>1062</v>
      </c>
      <c r="Y1476" s="68">
        <f t="shared" si="179"/>
        <v>1088.75</v>
      </c>
      <c r="Z1476" s="72">
        <f t="shared" ref="Z1476:Z1539" si="184">+Y1476/SUMIF($B$4:$B$1829,B1476,$Y$4:$Y$1829)</f>
        <v>9.0759306319640313E-4</v>
      </c>
      <c r="AA1476" s="71">
        <f t="shared" si="180"/>
        <v>1.1711416047799638E-3</v>
      </c>
      <c r="AB1476" s="72">
        <f t="shared" si="181"/>
        <v>2.4998851947097722E-2</v>
      </c>
      <c r="AC1476" s="68">
        <f t="shared" si="182"/>
        <v>43552</v>
      </c>
      <c r="AD1476" s="72">
        <f t="shared" si="183"/>
        <v>3.6305389748178873E-2</v>
      </c>
    </row>
    <row r="1477" spans="1:30" x14ac:dyDescent="0.25">
      <c r="A1477" s="60">
        <v>43113</v>
      </c>
      <c r="B1477">
        <f t="shared" ref="B1477:B1540" si="185">+YEAR(A1477)</f>
        <v>2018</v>
      </c>
      <c r="C1477">
        <f t="shared" ref="C1477:C1540" si="186">+MONTH(A1477)</f>
        <v>1</v>
      </c>
      <c r="D1477" s="57" t="s">
        <v>346</v>
      </c>
      <c r="E1477" s="57">
        <v>1564</v>
      </c>
      <c r="F1477" s="57">
        <v>1080</v>
      </c>
      <c r="G1477" s="57">
        <v>70</v>
      </c>
      <c r="H1477" s="57">
        <v>1251</v>
      </c>
      <c r="I1477" s="57">
        <v>1258</v>
      </c>
      <c r="J1477" s="57">
        <v>1064</v>
      </c>
      <c r="K1477" s="57">
        <v>177</v>
      </c>
      <c r="L1477" s="57">
        <v>518</v>
      </c>
      <c r="M1477" s="57">
        <v>743</v>
      </c>
      <c r="N1477" s="57">
        <v>903</v>
      </c>
      <c r="O1477" s="57">
        <v>374</v>
      </c>
      <c r="P1477" s="57" t="s">
        <v>346</v>
      </c>
      <c r="Q1477" s="57" t="s">
        <v>346</v>
      </c>
      <c r="R1477" s="57">
        <v>1064</v>
      </c>
      <c r="Y1477" s="68">
        <f t="shared" ref="Y1477:Y1540" si="187">AVERAGE(H1477,I1477,O1477,R1477)</f>
        <v>986.75</v>
      </c>
      <c r="Z1477" s="72">
        <f t="shared" si="184"/>
        <v>8.2256482673621195E-4</v>
      </c>
      <c r="AA1477" s="71">
        <f t="shared" ref="AA1477:AA1540" si="188">+AVERAGEIFS($Z$4:$Z$1829,$B$4:$B$1829,B1477,$C$4:$C$1829,C1477)</f>
        <v>1.1711416047799638E-3</v>
      </c>
      <c r="AB1477" s="72">
        <f t="shared" ref="AB1477:AB1540" si="189">+Y1477/SUMIFS($Y$4:$Y$1829,$B$4:$B$1829,B1477,$C$4:$C$1829,C1477)</f>
        <v>2.2656824026451139E-2</v>
      </c>
      <c r="AC1477" s="68">
        <f t="shared" ref="AC1477:AC1540" si="190">+Y1477/AB1477</f>
        <v>43552</v>
      </c>
      <c r="AD1477" s="72">
        <f t="shared" ref="AD1477:AD1540" si="191">+AC1477/SUMIF($B$4:$B$1829,B1477,$Y$4:$Y$1829)</f>
        <v>3.6305389748178873E-2</v>
      </c>
    </row>
    <row r="1478" spans="1:30" x14ac:dyDescent="0.25">
      <c r="A1478" s="60">
        <v>43114</v>
      </c>
      <c r="B1478">
        <f t="shared" si="185"/>
        <v>2018</v>
      </c>
      <c r="C1478">
        <f t="shared" si="186"/>
        <v>1</v>
      </c>
      <c r="D1478" s="57" t="s">
        <v>346</v>
      </c>
      <c r="E1478" s="57">
        <v>1242</v>
      </c>
      <c r="F1478" s="57">
        <v>846</v>
      </c>
      <c r="G1478" s="57">
        <v>49</v>
      </c>
      <c r="H1478" s="57">
        <v>889</v>
      </c>
      <c r="I1478" s="57">
        <v>717</v>
      </c>
      <c r="J1478" s="57">
        <v>687</v>
      </c>
      <c r="K1478" s="57">
        <v>125</v>
      </c>
      <c r="L1478" s="57">
        <v>375</v>
      </c>
      <c r="M1478" s="57">
        <v>616</v>
      </c>
      <c r="N1478" s="57">
        <v>667</v>
      </c>
      <c r="O1478" s="57">
        <v>200</v>
      </c>
      <c r="P1478" s="57" t="s">
        <v>346</v>
      </c>
      <c r="Q1478" s="57" t="s">
        <v>346</v>
      </c>
      <c r="R1478" s="57">
        <v>687</v>
      </c>
      <c r="Y1478" s="68">
        <f t="shared" si="187"/>
        <v>623.25</v>
      </c>
      <c r="Z1478" s="72">
        <f t="shared" si="184"/>
        <v>5.195475330766092E-4</v>
      </c>
      <c r="AA1478" s="71">
        <f t="shared" si="188"/>
        <v>1.1711416047799638E-3</v>
      </c>
      <c r="AB1478" s="72">
        <f t="shared" si="189"/>
        <v>1.4310479426891991E-2</v>
      </c>
      <c r="AC1478" s="68">
        <f t="shared" si="190"/>
        <v>43552</v>
      </c>
      <c r="AD1478" s="72">
        <f t="shared" si="191"/>
        <v>3.6305389748178873E-2</v>
      </c>
    </row>
    <row r="1479" spans="1:30" x14ac:dyDescent="0.25">
      <c r="A1479" s="60">
        <v>43115</v>
      </c>
      <c r="B1479">
        <f t="shared" si="185"/>
        <v>2018</v>
      </c>
      <c r="C1479">
        <f t="shared" si="186"/>
        <v>1</v>
      </c>
      <c r="D1479" s="57" t="s">
        <v>346</v>
      </c>
      <c r="E1479" s="57">
        <v>1442</v>
      </c>
      <c r="F1479" s="57">
        <v>977</v>
      </c>
      <c r="G1479" s="57">
        <v>54</v>
      </c>
      <c r="H1479" s="57">
        <v>1332</v>
      </c>
      <c r="I1479" s="57">
        <v>1221</v>
      </c>
      <c r="J1479" s="57">
        <v>1034</v>
      </c>
      <c r="K1479" s="57">
        <v>198</v>
      </c>
      <c r="L1479" s="57">
        <v>582</v>
      </c>
      <c r="M1479" s="57">
        <v>866</v>
      </c>
      <c r="N1479" s="57">
        <v>916</v>
      </c>
      <c r="O1479" s="57">
        <v>336</v>
      </c>
      <c r="P1479" s="57" t="s">
        <v>346</v>
      </c>
      <c r="Q1479" s="57" t="s">
        <v>346</v>
      </c>
      <c r="R1479" s="57">
        <v>1034</v>
      </c>
      <c r="Y1479" s="68">
        <f t="shared" si="187"/>
        <v>980.75</v>
      </c>
      <c r="Z1479" s="72">
        <f t="shared" si="184"/>
        <v>8.1756316576796543E-4</v>
      </c>
      <c r="AA1479" s="71">
        <f t="shared" si="188"/>
        <v>1.1711416047799638E-3</v>
      </c>
      <c r="AB1479" s="72">
        <f t="shared" si="189"/>
        <v>2.2519057678177811E-2</v>
      </c>
      <c r="AC1479" s="68">
        <f t="shared" si="190"/>
        <v>43552</v>
      </c>
      <c r="AD1479" s="72">
        <f t="shared" si="191"/>
        <v>3.6305389748178873E-2</v>
      </c>
    </row>
    <row r="1480" spans="1:30" x14ac:dyDescent="0.25">
      <c r="A1480" s="60">
        <v>43116</v>
      </c>
      <c r="B1480">
        <f t="shared" si="185"/>
        <v>2018</v>
      </c>
      <c r="C1480">
        <f t="shared" si="186"/>
        <v>1</v>
      </c>
      <c r="D1480" s="57" t="s">
        <v>346</v>
      </c>
      <c r="E1480" s="57">
        <v>1853</v>
      </c>
      <c r="F1480" s="57">
        <v>1047</v>
      </c>
      <c r="G1480" s="57">
        <v>93</v>
      </c>
      <c r="H1480" s="57">
        <v>2291</v>
      </c>
      <c r="I1480" s="57">
        <v>2338</v>
      </c>
      <c r="J1480" s="57">
        <v>2009</v>
      </c>
      <c r="K1480" s="57">
        <v>221</v>
      </c>
      <c r="L1480" s="57">
        <v>803</v>
      </c>
      <c r="M1480" s="57">
        <v>1081</v>
      </c>
      <c r="N1480" s="57">
        <v>1313</v>
      </c>
      <c r="O1480" s="57">
        <v>874</v>
      </c>
      <c r="P1480" s="57" t="s">
        <v>346</v>
      </c>
      <c r="Q1480" s="57" t="s">
        <v>346</v>
      </c>
      <c r="R1480" s="57">
        <v>2009</v>
      </c>
      <c r="Y1480" s="68">
        <f t="shared" si="187"/>
        <v>1878</v>
      </c>
      <c r="Z1480" s="72">
        <f t="shared" si="184"/>
        <v>1.5655198830611665E-3</v>
      </c>
      <c r="AA1480" s="71">
        <f t="shared" si="188"/>
        <v>1.1711416047799638E-3</v>
      </c>
      <c r="AB1480" s="72">
        <f t="shared" si="189"/>
        <v>4.3120867009551797E-2</v>
      </c>
      <c r="AC1480" s="68">
        <f t="shared" si="190"/>
        <v>43552</v>
      </c>
      <c r="AD1480" s="72">
        <f t="shared" si="191"/>
        <v>3.6305389748178873E-2</v>
      </c>
    </row>
    <row r="1481" spans="1:30" x14ac:dyDescent="0.25">
      <c r="A1481" s="60">
        <v>43117</v>
      </c>
      <c r="B1481">
        <f t="shared" si="185"/>
        <v>2018</v>
      </c>
      <c r="C1481">
        <f t="shared" si="186"/>
        <v>1</v>
      </c>
      <c r="D1481" s="57" t="s">
        <v>346</v>
      </c>
      <c r="E1481" s="57">
        <v>1371</v>
      </c>
      <c r="F1481" s="57">
        <v>843</v>
      </c>
      <c r="G1481" s="57">
        <v>65</v>
      </c>
      <c r="H1481" s="57">
        <v>1344</v>
      </c>
      <c r="I1481" s="57">
        <v>1200</v>
      </c>
      <c r="J1481" s="57">
        <v>1062</v>
      </c>
      <c r="K1481" s="57">
        <v>162</v>
      </c>
      <c r="L1481" s="57">
        <v>563</v>
      </c>
      <c r="M1481" s="57">
        <v>747</v>
      </c>
      <c r="N1481" s="57">
        <v>860</v>
      </c>
      <c r="O1481" s="57">
        <v>401</v>
      </c>
      <c r="P1481" s="57" t="s">
        <v>346</v>
      </c>
      <c r="Q1481" s="57" t="s">
        <v>346</v>
      </c>
      <c r="R1481" s="57">
        <v>1062</v>
      </c>
      <c r="Y1481" s="68">
        <f t="shared" si="187"/>
        <v>1001.75</v>
      </c>
      <c r="Z1481" s="72">
        <f t="shared" si="184"/>
        <v>8.3506897915682833E-4</v>
      </c>
      <c r="AA1481" s="71">
        <f t="shared" si="188"/>
        <v>1.1711416047799638E-3</v>
      </c>
      <c r="AB1481" s="72">
        <f t="shared" si="189"/>
        <v>2.300123989713446E-2</v>
      </c>
      <c r="AC1481" s="68">
        <f t="shared" si="190"/>
        <v>43552</v>
      </c>
      <c r="AD1481" s="72">
        <f t="shared" si="191"/>
        <v>3.6305389748178873E-2</v>
      </c>
    </row>
    <row r="1482" spans="1:30" x14ac:dyDescent="0.25">
      <c r="A1482" s="60">
        <v>43118</v>
      </c>
      <c r="B1482">
        <f t="shared" si="185"/>
        <v>2018</v>
      </c>
      <c r="C1482">
        <f t="shared" si="186"/>
        <v>1</v>
      </c>
      <c r="D1482" s="57" t="s">
        <v>346</v>
      </c>
      <c r="E1482" s="57">
        <v>1902</v>
      </c>
      <c r="F1482" s="57">
        <v>1101</v>
      </c>
      <c r="G1482" s="57">
        <v>73</v>
      </c>
      <c r="H1482" s="57">
        <v>2280</v>
      </c>
      <c r="I1482" s="57">
        <v>1818</v>
      </c>
      <c r="J1482" s="57">
        <v>1862</v>
      </c>
      <c r="K1482" s="57">
        <v>245</v>
      </c>
      <c r="L1482" s="57">
        <v>806</v>
      </c>
      <c r="M1482" s="57">
        <v>1099</v>
      </c>
      <c r="N1482" s="57">
        <v>1346</v>
      </c>
      <c r="O1482" s="57">
        <v>874</v>
      </c>
      <c r="P1482" s="57" t="s">
        <v>346</v>
      </c>
      <c r="Q1482" s="57" t="s">
        <v>346</v>
      </c>
      <c r="R1482" s="57">
        <v>1862</v>
      </c>
      <c r="Y1482" s="68">
        <f t="shared" si="187"/>
        <v>1708.5</v>
      </c>
      <c r="Z1482" s="72">
        <f t="shared" si="184"/>
        <v>1.424222960708202E-3</v>
      </c>
      <c r="AA1482" s="71">
        <f t="shared" si="188"/>
        <v>1.1711416047799638E-3</v>
      </c>
      <c r="AB1482" s="72">
        <f t="shared" si="189"/>
        <v>3.922896767083027E-2</v>
      </c>
      <c r="AC1482" s="68">
        <f t="shared" si="190"/>
        <v>43552</v>
      </c>
      <c r="AD1482" s="72">
        <f t="shared" si="191"/>
        <v>3.6305389748178873E-2</v>
      </c>
    </row>
    <row r="1483" spans="1:30" x14ac:dyDescent="0.25">
      <c r="A1483" s="60">
        <v>43119</v>
      </c>
      <c r="B1483">
        <f t="shared" si="185"/>
        <v>2018</v>
      </c>
      <c r="C1483">
        <f t="shared" si="186"/>
        <v>1</v>
      </c>
      <c r="D1483" s="57" t="s">
        <v>346</v>
      </c>
      <c r="E1483" s="57">
        <v>2211</v>
      </c>
      <c r="F1483" s="57">
        <v>1309</v>
      </c>
      <c r="G1483" s="57">
        <v>89</v>
      </c>
      <c r="H1483" s="57">
        <v>2435</v>
      </c>
      <c r="I1483" s="57">
        <v>2329</v>
      </c>
      <c r="J1483" s="57">
        <v>2182</v>
      </c>
      <c r="K1483" s="57">
        <v>250</v>
      </c>
      <c r="L1483" s="57">
        <v>898</v>
      </c>
      <c r="M1483" s="57">
        <v>1199</v>
      </c>
      <c r="N1483" s="57">
        <v>1484</v>
      </c>
      <c r="O1483" s="57">
        <v>889</v>
      </c>
      <c r="P1483" s="57" t="s">
        <v>346</v>
      </c>
      <c r="Q1483" s="57" t="s">
        <v>346</v>
      </c>
      <c r="R1483" s="57">
        <v>2182</v>
      </c>
      <c r="Y1483" s="68">
        <f t="shared" si="187"/>
        <v>1958.75</v>
      </c>
      <c r="Z1483" s="72">
        <f t="shared" si="184"/>
        <v>1.6328339035921512E-3</v>
      </c>
      <c r="AA1483" s="71">
        <f t="shared" si="188"/>
        <v>1.1711416047799638E-3</v>
      </c>
      <c r="AB1483" s="72">
        <f t="shared" si="189"/>
        <v>4.4974972446730342E-2</v>
      </c>
      <c r="AC1483" s="68">
        <f t="shared" si="190"/>
        <v>43552</v>
      </c>
      <c r="AD1483" s="72">
        <f t="shared" si="191"/>
        <v>3.6305389748178873E-2</v>
      </c>
    </row>
    <row r="1484" spans="1:30" x14ac:dyDescent="0.25">
      <c r="A1484" s="60">
        <v>43120</v>
      </c>
      <c r="B1484">
        <f t="shared" si="185"/>
        <v>2018</v>
      </c>
      <c r="C1484">
        <f t="shared" si="186"/>
        <v>1</v>
      </c>
      <c r="D1484" s="57" t="s">
        <v>346</v>
      </c>
      <c r="E1484" s="57">
        <v>2292</v>
      </c>
      <c r="F1484" s="57">
        <v>1662</v>
      </c>
      <c r="G1484" s="57">
        <v>161</v>
      </c>
      <c r="H1484" s="57">
        <v>2477</v>
      </c>
      <c r="I1484" s="57">
        <v>2290</v>
      </c>
      <c r="J1484" s="57">
        <v>2029</v>
      </c>
      <c r="K1484" s="57">
        <v>230</v>
      </c>
      <c r="L1484" s="57">
        <v>1039</v>
      </c>
      <c r="M1484" s="57">
        <v>1594</v>
      </c>
      <c r="N1484" s="57">
        <v>1304</v>
      </c>
      <c r="O1484" s="57">
        <v>743</v>
      </c>
      <c r="P1484" s="57" t="s">
        <v>346</v>
      </c>
      <c r="Q1484" s="57" t="s">
        <v>346</v>
      </c>
      <c r="R1484" s="57">
        <v>2029</v>
      </c>
      <c r="Y1484" s="68">
        <f t="shared" si="187"/>
        <v>1884.75</v>
      </c>
      <c r="Z1484" s="72">
        <f t="shared" si="184"/>
        <v>1.571146751650444E-3</v>
      </c>
      <c r="AA1484" s="71">
        <f t="shared" si="188"/>
        <v>1.1711416047799638E-3</v>
      </c>
      <c r="AB1484" s="72">
        <f t="shared" si="189"/>
        <v>4.3275854151359296E-2</v>
      </c>
      <c r="AC1484" s="68">
        <f t="shared" si="190"/>
        <v>43552</v>
      </c>
      <c r="AD1484" s="72">
        <f t="shared" si="191"/>
        <v>3.6305389748178873E-2</v>
      </c>
    </row>
    <row r="1485" spans="1:30" x14ac:dyDescent="0.25">
      <c r="A1485" s="60">
        <v>43121</v>
      </c>
      <c r="B1485">
        <f t="shared" si="185"/>
        <v>2018</v>
      </c>
      <c r="C1485">
        <f t="shared" si="186"/>
        <v>1</v>
      </c>
      <c r="D1485" s="57" t="s">
        <v>346</v>
      </c>
      <c r="E1485" s="57">
        <v>2084</v>
      </c>
      <c r="F1485" s="57">
        <v>1570</v>
      </c>
      <c r="G1485" s="57">
        <v>82</v>
      </c>
      <c r="H1485" s="57">
        <v>2393</v>
      </c>
      <c r="I1485" s="57">
        <v>2225</v>
      </c>
      <c r="J1485" s="57">
        <v>1975</v>
      </c>
      <c r="K1485" s="57">
        <v>207</v>
      </c>
      <c r="L1485" s="57">
        <v>1019</v>
      </c>
      <c r="M1485" s="57">
        <v>1689</v>
      </c>
      <c r="N1485" s="57">
        <v>1199</v>
      </c>
      <c r="O1485" s="57">
        <v>751</v>
      </c>
      <c r="P1485" s="57" t="s">
        <v>346</v>
      </c>
      <c r="Q1485" s="57" t="s">
        <v>346</v>
      </c>
      <c r="R1485" s="57">
        <v>1975</v>
      </c>
      <c r="Y1485" s="68">
        <f t="shared" si="187"/>
        <v>1836</v>
      </c>
      <c r="Z1485" s="72">
        <f t="shared" si="184"/>
        <v>1.5305082562834407E-3</v>
      </c>
      <c r="AA1485" s="71">
        <f t="shared" si="188"/>
        <v>1.1711416047799638E-3</v>
      </c>
      <c r="AB1485" s="72">
        <f t="shared" si="189"/>
        <v>4.2156502571638499E-2</v>
      </c>
      <c r="AC1485" s="68">
        <f t="shared" si="190"/>
        <v>43552</v>
      </c>
      <c r="AD1485" s="72">
        <f t="shared" si="191"/>
        <v>3.6305389748178873E-2</v>
      </c>
    </row>
    <row r="1486" spans="1:30" x14ac:dyDescent="0.25">
      <c r="A1486" s="60">
        <v>43122</v>
      </c>
      <c r="B1486">
        <f t="shared" si="185"/>
        <v>2018</v>
      </c>
      <c r="C1486">
        <f t="shared" si="186"/>
        <v>1</v>
      </c>
      <c r="D1486" s="57" t="s">
        <v>346</v>
      </c>
      <c r="E1486" s="57">
        <v>2298</v>
      </c>
      <c r="F1486" s="57">
        <v>1469</v>
      </c>
      <c r="G1486" s="57">
        <v>129</v>
      </c>
      <c r="H1486" s="57">
        <v>3305</v>
      </c>
      <c r="I1486" s="57">
        <v>2949</v>
      </c>
      <c r="J1486" s="57">
        <v>3184</v>
      </c>
      <c r="K1486" s="57">
        <v>282</v>
      </c>
      <c r="L1486" s="57">
        <v>1146</v>
      </c>
      <c r="M1486" s="57">
        <v>1579</v>
      </c>
      <c r="N1486" s="57">
        <v>1698</v>
      </c>
      <c r="O1486" s="57">
        <v>1361</v>
      </c>
      <c r="P1486" s="57" t="s">
        <v>346</v>
      </c>
      <c r="Q1486" s="57" t="s">
        <v>346</v>
      </c>
      <c r="R1486" s="57">
        <v>3184</v>
      </c>
      <c r="Y1486" s="68">
        <f t="shared" si="187"/>
        <v>2699.75</v>
      </c>
      <c r="Z1486" s="72">
        <f t="shared" si="184"/>
        <v>2.2505390331705988E-3</v>
      </c>
      <c r="AA1486" s="71">
        <f t="shared" si="188"/>
        <v>1.1711416047799638E-3</v>
      </c>
      <c r="AB1486" s="72">
        <f t="shared" si="189"/>
        <v>6.1989116458486405E-2</v>
      </c>
      <c r="AC1486" s="68">
        <f t="shared" si="190"/>
        <v>43552</v>
      </c>
      <c r="AD1486" s="72">
        <f t="shared" si="191"/>
        <v>3.6305389748178873E-2</v>
      </c>
    </row>
    <row r="1487" spans="1:30" x14ac:dyDescent="0.25">
      <c r="A1487" s="60">
        <v>43123</v>
      </c>
      <c r="B1487">
        <f t="shared" si="185"/>
        <v>2018</v>
      </c>
      <c r="C1487">
        <f t="shared" si="186"/>
        <v>1</v>
      </c>
      <c r="D1487" s="57" t="s">
        <v>346</v>
      </c>
      <c r="E1487" s="57">
        <v>1806</v>
      </c>
      <c r="F1487" s="57">
        <v>1083</v>
      </c>
      <c r="G1487" s="57">
        <v>90</v>
      </c>
      <c r="H1487" s="57">
        <v>2074</v>
      </c>
      <c r="I1487" s="57">
        <v>2131</v>
      </c>
      <c r="J1487" s="57">
        <v>1642</v>
      </c>
      <c r="K1487" s="57">
        <v>209</v>
      </c>
      <c r="L1487" s="57">
        <v>727</v>
      </c>
      <c r="M1487" s="57">
        <v>999</v>
      </c>
      <c r="N1487" s="57">
        <v>1143</v>
      </c>
      <c r="O1487" s="57">
        <v>721</v>
      </c>
      <c r="P1487" s="57" t="s">
        <v>346</v>
      </c>
      <c r="Q1487" s="57" t="s">
        <v>346</v>
      </c>
      <c r="R1487" s="57">
        <v>1642</v>
      </c>
      <c r="Y1487" s="68">
        <f t="shared" si="187"/>
        <v>1642</v>
      </c>
      <c r="Z1487" s="72">
        <f t="shared" si="184"/>
        <v>1.3687878849768028E-3</v>
      </c>
      <c r="AA1487" s="71">
        <f t="shared" si="188"/>
        <v>1.1711416047799638E-3</v>
      </c>
      <c r="AB1487" s="72">
        <f t="shared" si="189"/>
        <v>3.7702057310800882E-2</v>
      </c>
      <c r="AC1487" s="68">
        <f t="shared" si="190"/>
        <v>43552</v>
      </c>
      <c r="AD1487" s="72">
        <f t="shared" si="191"/>
        <v>3.6305389748178873E-2</v>
      </c>
    </row>
    <row r="1488" spans="1:30" x14ac:dyDescent="0.25">
      <c r="A1488" s="60">
        <v>43124</v>
      </c>
      <c r="B1488">
        <f t="shared" si="185"/>
        <v>2018</v>
      </c>
      <c r="C1488">
        <f t="shared" si="186"/>
        <v>1</v>
      </c>
      <c r="D1488" s="57" t="s">
        <v>346</v>
      </c>
      <c r="E1488" s="57">
        <v>2363</v>
      </c>
      <c r="F1488" s="57">
        <v>1488</v>
      </c>
      <c r="G1488" s="57">
        <v>129</v>
      </c>
      <c r="H1488" s="57">
        <v>3278</v>
      </c>
      <c r="I1488" s="57">
        <v>2545</v>
      </c>
      <c r="J1488" s="57">
        <v>2995</v>
      </c>
      <c r="K1488" s="57">
        <v>288</v>
      </c>
      <c r="L1488" s="57">
        <v>1192</v>
      </c>
      <c r="M1488" s="57">
        <v>1481</v>
      </c>
      <c r="N1488" s="57">
        <v>1897</v>
      </c>
      <c r="O1488" s="57">
        <v>1441</v>
      </c>
      <c r="P1488" s="57" t="s">
        <v>346</v>
      </c>
      <c r="Q1488" s="57" t="s">
        <v>346</v>
      </c>
      <c r="R1488" s="57">
        <v>2995</v>
      </c>
      <c r="Y1488" s="68">
        <f t="shared" si="187"/>
        <v>2564.75</v>
      </c>
      <c r="Z1488" s="72">
        <f t="shared" si="184"/>
        <v>2.1380016613850518E-3</v>
      </c>
      <c r="AA1488" s="71">
        <f t="shared" si="188"/>
        <v>1.1711416047799638E-3</v>
      </c>
      <c r="AB1488" s="72">
        <f t="shared" si="189"/>
        <v>5.8889373622336517E-2</v>
      </c>
      <c r="AC1488" s="68">
        <f t="shared" si="190"/>
        <v>43552</v>
      </c>
      <c r="AD1488" s="72">
        <f t="shared" si="191"/>
        <v>3.6305389748178873E-2</v>
      </c>
    </row>
    <row r="1489" spans="1:30" x14ac:dyDescent="0.25">
      <c r="A1489" s="60">
        <v>43125</v>
      </c>
      <c r="B1489">
        <f t="shared" si="185"/>
        <v>2018</v>
      </c>
      <c r="C1489">
        <f t="shared" si="186"/>
        <v>1</v>
      </c>
      <c r="D1489" s="57" t="s">
        <v>346</v>
      </c>
      <c r="E1489" s="57">
        <v>2211</v>
      </c>
      <c r="F1489" s="57">
        <v>1289</v>
      </c>
      <c r="G1489" s="57">
        <v>108</v>
      </c>
      <c r="H1489" s="57">
        <v>2534</v>
      </c>
      <c r="I1489" s="57">
        <v>2036</v>
      </c>
      <c r="J1489" s="57">
        <v>2204</v>
      </c>
      <c r="K1489" s="57">
        <v>286</v>
      </c>
      <c r="L1489" s="57">
        <v>942</v>
      </c>
      <c r="M1489" s="57">
        <v>1189</v>
      </c>
      <c r="N1489" s="57">
        <v>1501</v>
      </c>
      <c r="O1489" s="57">
        <v>1043</v>
      </c>
      <c r="P1489" s="57" t="s">
        <v>346</v>
      </c>
      <c r="Q1489" s="57" t="s">
        <v>346</v>
      </c>
      <c r="R1489" s="57">
        <v>2204</v>
      </c>
      <c r="Y1489" s="68">
        <f t="shared" si="187"/>
        <v>1954.25</v>
      </c>
      <c r="Z1489" s="72">
        <f t="shared" si="184"/>
        <v>1.6290826578659664E-3</v>
      </c>
      <c r="AA1489" s="71">
        <f t="shared" si="188"/>
        <v>1.1711416047799638E-3</v>
      </c>
      <c r="AB1489" s="72">
        <f t="shared" si="189"/>
        <v>4.4871647685525352E-2</v>
      </c>
      <c r="AC1489" s="68">
        <f t="shared" si="190"/>
        <v>43552</v>
      </c>
      <c r="AD1489" s="72">
        <f t="shared" si="191"/>
        <v>3.6305389748178873E-2</v>
      </c>
    </row>
    <row r="1490" spans="1:30" x14ac:dyDescent="0.25">
      <c r="A1490" s="60">
        <v>43126</v>
      </c>
      <c r="B1490">
        <f t="shared" si="185"/>
        <v>2018</v>
      </c>
      <c r="C1490">
        <f t="shared" si="186"/>
        <v>1</v>
      </c>
      <c r="D1490" s="57" t="s">
        <v>346</v>
      </c>
      <c r="E1490" s="57">
        <v>2374</v>
      </c>
      <c r="F1490" s="57">
        <v>1368</v>
      </c>
      <c r="G1490" s="57">
        <v>119</v>
      </c>
      <c r="H1490" s="57">
        <v>2759</v>
      </c>
      <c r="I1490" s="57">
        <v>2105</v>
      </c>
      <c r="J1490" s="57">
        <v>2220</v>
      </c>
      <c r="K1490" s="57">
        <v>246</v>
      </c>
      <c r="L1490" s="57">
        <v>997</v>
      </c>
      <c r="M1490" s="57">
        <v>1337</v>
      </c>
      <c r="N1490" s="57">
        <v>1569</v>
      </c>
      <c r="O1490" s="57">
        <v>1075</v>
      </c>
      <c r="P1490" s="57" t="s">
        <v>346</v>
      </c>
      <c r="Q1490" s="57" t="s">
        <v>346</v>
      </c>
      <c r="R1490" s="57">
        <v>2220</v>
      </c>
      <c r="Y1490" s="68">
        <f t="shared" si="187"/>
        <v>2039.75</v>
      </c>
      <c r="Z1490" s="72">
        <f t="shared" si="184"/>
        <v>1.7003563266634796E-3</v>
      </c>
      <c r="AA1490" s="71">
        <f t="shared" si="188"/>
        <v>1.1711416047799638E-3</v>
      </c>
      <c r="AB1490" s="72">
        <f t="shared" si="189"/>
        <v>4.6834818148420276E-2</v>
      </c>
      <c r="AC1490" s="68">
        <f t="shared" si="190"/>
        <v>43552</v>
      </c>
      <c r="AD1490" s="72">
        <f t="shared" si="191"/>
        <v>3.6305389748178873E-2</v>
      </c>
    </row>
    <row r="1491" spans="1:30" x14ac:dyDescent="0.25">
      <c r="A1491" s="60">
        <v>43127</v>
      </c>
      <c r="B1491">
        <f t="shared" si="185"/>
        <v>2018</v>
      </c>
      <c r="C1491">
        <f t="shared" si="186"/>
        <v>1</v>
      </c>
      <c r="D1491" s="57" t="s">
        <v>346</v>
      </c>
      <c r="E1491" s="57">
        <v>2317</v>
      </c>
      <c r="F1491" s="57">
        <v>1920</v>
      </c>
      <c r="G1491" s="57">
        <v>148</v>
      </c>
      <c r="H1491" s="57">
        <v>2812</v>
      </c>
      <c r="I1491" s="57">
        <v>2175</v>
      </c>
      <c r="J1491" s="57">
        <v>2281</v>
      </c>
      <c r="K1491" s="57">
        <v>269</v>
      </c>
      <c r="L1491" s="57">
        <v>1190</v>
      </c>
      <c r="M1491" s="57">
        <v>1888</v>
      </c>
      <c r="N1491" s="57">
        <v>1456</v>
      </c>
      <c r="O1491" s="57">
        <v>941</v>
      </c>
      <c r="P1491" s="57" t="s">
        <v>346</v>
      </c>
      <c r="Q1491" s="57" t="s">
        <v>346</v>
      </c>
      <c r="R1491" s="57">
        <v>2281</v>
      </c>
      <c r="Y1491" s="68">
        <f t="shared" si="187"/>
        <v>2052.25</v>
      </c>
      <c r="Z1491" s="72">
        <f t="shared" si="184"/>
        <v>1.7107764536806599E-3</v>
      </c>
      <c r="AA1491" s="71">
        <f t="shared" si="188"/>
        <v>1.1711416047799638E-3</v>
      </c>
      <c r="AB1491" s="72">
        <f t="shared" si="189"/>
        <v>4.712183137398971E-2</v>
      </c>
      <c r="AC1491" s="68">
        <f t="shared" si="190"/>
        <v>43552</v>
      </c>
      <c r="AD1491" s="72">
        <f t="shared" si="191"/>
        <v>3.6305389748178873E-2</v>
      </c>
    </row>
    <row r="1492" spans="1:30" x14ac:dyDescent="0.25">
      <c r="A1492" s="60">
        <v>43128</v>
      </c>
      <c r="B1492">
        <f t="shared" si="185"/>
        <v>2018</v>
      </c>
      <c r="C1492">
        <f t="shared" si="186"/>
        <v>1</v>
      </c>
      <c r="D1492" s="57" t="s">
        <v>346</v>
      </c>
      <c r="E1492" s="57">
        <v>1777</v>
      </c>
      <c r="F1492" s="57">
        <v>1029</v>
      </c>
      <c r="G1492" s="57">
        <v>80</v>
      </c>
      <c r="H1492" s="57">
        <v>1392</v>
      </c>
      <c r="I1492" s="57">
        <v>1084</v>
      </c>
      <c r="J1492" s="57">
        <v>925</v>
      </c>
      <c r="K1492" s="57">
        <v>115</v>
      </c>
      <c r="L1492" s="57">
        <v>522</v>
      </c>
      <c r="M1492" s="57">
        <v>920</v>
      </c>
      <c r="N1492" s="57">
        <v>1033</v>
      </c>
      <c r="O1492" s="57">
        <v>324</v>
      </c>
      <c r="P1492" s="57" t="s">
        <v>346</v>
      </c>
      <c r="Q1492" s="57" t="s">
        <v>346</v>
      </c>
      <c r="R1492" s="57">
        <v>925</v>
      </c>
      <c r="Y1492" s="68">
        <f t="shared" si="187"/>
        <v>931.25</v>
      </c>
      <c r="Z1492" s="72">
        <f t="shared" si="184"/>
        <v>7.762994627799315E-4</v>
      </c>
      <c r="AA1492" s="71">
        <f t="shared" si="188"/>
        <v>1.1711416047799638E-3</v>
      </c>
      <c r="AB1492" s="72">
        <f t="shared" si="189"/>
        <v>2.1382485304922851E-2</v>
      </c>
      <c r="AC1492" s="68">
        <f t="shared" si="190"/>
        <v>43552</v>
      </c>
      <c r="AD1492" s="72">
        <f t="shared" si="191"/>
        <v>3.6305389748178873E-2</v>
      </c>
    </row>
    <row r="1493" spans="1:30" x14ac:dyDescent="0.25">
      <c r="A1493" s="60">
        <v>43129</v>
      </c>
      <c r="B1493">
        <f t="shared" si="185"/>
        <v>2018</v>
      </c>
      <c r="C1493">
        <f t="shared" si="186"/>
        <v>1</v>
      </c>
      <c r="D1493" s="57" t="s">
        <v>346</v>
      </c>
      <c r="E1493" s="57">
        <v>2333</v>
      </c>
      <c r="F1493" s="57">
        <v>1447</v>
      </c>
      <c r="G1493" s="57">
        <v>123</v>
      </c>
      <c r="H1493" s="57">
        <v>3375</v>
      </c>
      <c r="I1493" s="57">
        <v>2679</v>
      </c>
      <c r="J1493" s="57">
        <v>2987</v>
      </c>
      <c r="K1493" s="57">
        <v>240</v>
      </c>
      <c r="L1493" s="57">
        <v>1052</v>
      </c>
      <c r="M1493" s="57">
        <v>1422</v>
      </c>
      <c r="N1493" s="57">
        <v>1791</v>
      </c>
      <c r="O1493" s="57">
        <v>1417</v>
      </c>
      <c r="P1493" s="57" t="s">
        <v>346</v>
      </c>
      <c r="Q1493" s="57" t="s">
        <v>346</v>
      </c>
      <c r="R1493" s="57">
        <v>2987</v>
      </c>
      <c r="Y1493" s="68">
        <f t="shared" si="187"/>
        <v>2614.5</v>
      </c>
      <c r="Z1493" s="72">
        <f t="shared" si="184"/>
        <v>2.1794737669134294E-3</v>
      </c>
      <c r="AA1493" s="71">
        <f t="shared" si="188"/>
        <v>1.1711416047799638E-3</v>
      </c>
      <c r="AB1493" s="72">
        <f t="shared" si="189"/>
        <v>6.0031686260102864E-2</v>
      </c>
      <c r="AC1493" s="68">
        <f t="shared" si="190"/>
        <v>43552</v>
      </c>
      <c r="AD1493" s="72">
        <f t="shared" si="191"/>
        <v>3.6305389748178873E-2</v>
      </c>
    </row>
    <row r="1494" spans="1:30" x14ac:dyDescent="0.25">
      <c r="A1494" s="60">
        <v>43130</v>
      </c>
      <c r="B1494">
        <f t="shared" si="185"/>
        <v>2018</v>
      </c>
      <c r="C1494">
        <f t="shared" si="186"/>
        <v>1</v>
      </c>
      <c r="D1494" s="57" t="s">
        <v>346</v>
      </c>
      <c r="E1494" s="57">
        <v>1903</v>
      </c>
      <c r="F1494" s="57">
        <v>1119</v>
      </c>
      <c r="G1494" s="57">
        <v>66</v>
      </c>
      <c r="H1494" s="57">
        <v>2046</v>
      </c>
      <c r="I1494" s="57">
        <v>1630</v>
      </c>
      <c r="J1494" s="57">
        <v>1640</v>
      </c>
      <c r="K1494" s="57">
        <v>208</v>
      </c>
      <c r="L1494" s="57">
        <v>679</v>
      </c>
      <c r="M1494" s="57">
        <v>925</v>
      </c>
      <c r="N1494" s="57">
        <v>1293</v>
      </c>
      <c r="O1494" s="57">
        <v>659</v>
      </c>
      <c r="P1494" s="57" t="s">
        <v>346</v>
      </c>
      <c r="Q1494" s="57" t="s">
        <v>346</v>
      </c>
      <c r="R1494" s="57">
        <v>1640</v>
      </c>
      <c r="Y1494" s="68">
        <f t="shared" si="187"/>
        <v>1493.75</v>
      </c>
      <c r="Z1494" s="72">
        <f t="shared" si="184"/>
        <v>1.2452051785530444E-3</v>
      </c>
      <c r="AA1494" s="71">
        <f t="shared" si="188"/>
        <v>1.1711416047799638E-3</v>
      </c>
      <c r="AB1494" s="72">
        <f t="shared" si="189"/>
        <v>3.4298080455547393E-2</v>
      </c>
      <c r="AC1494" s="68">
        <f t="shared" si="190"/>
        <v>43552</v>
      </c>
      <c r="AD1494" s="72">
        <f t="shared" si="191"/>
        <v>3.6305389748178873E-2</v>
      </c>
    </row>
    <row r="1495" spans="1:30" x14ac:dyDescent="0.25">
      <c r="A1495" s="60">
        <v>43131</v>
      </c>
      <c r="B1495">
        <f t="shared" si="185"/>
        <v>2018</v>
      </c>
      <c r="C1495">
        <f t="shared" si="186"/>
        <v>1</v>
      </c>
      <c r="D1495" s="57" t="s">
        <v>346</v>
      </c>
      <c r="E1495" s="57">
        <v>2137</v>
      </c>
      <c r="F1495" s="57">
        <v>1208</v>
      </c>
      <c r="G1495" s="57">
        <v>97</v>
      </c>
      <c r="H1495" s="57">
        <v>2476</v>
      </c>
      <c r="I1495" s="57">
        <v>2000</v>
      </c>
      <c r="J1495" s="57">
        <v>2043</v>
      </c>
      <c r="K1495" s="57">
        <v>239</v>
      </c>
      <c r="L1495" s="57">
        <v>896</v>
      </c>
      <c r="M1495" s="57">
        <v>1314</v>
      </c>
      <c r="N1495" s="57">
        <v>1404</v>
      </c>
      <c r="O1495" s="57">
        <v>979</v>
      </c>
      <c r="P1495" s="57" t="s">
        <v>346</v>
      </c>
      <c r="Q1495" s="57" t="s">
        <v>346</v>
      </c>
      <c r="R1495" s="57">
        <v>2043</v>
      </c>
      <c r="Y1495" s="68">
        <f t="shared" si="187"/>
        <v>1874.5</v>
      </c>
      <c r="Z1495" s="72">
        <f t="shared" si="184"/>
        <v>1.562602247496356E-3</v>
      </c>
      <c r="AA1495" s="71">
        <f t="shared" si="188"/>
        <v>1.1711416047799638E-3</v>
      </c>
      <c r="AB1495" s="72">
        <f t="shared" si="189"/>
        <v>4.3040503306392357E-2</v>
      </c>
      <c r="AC1495" s="68">
        <f t="shared" si="190"/>
        <v>43552</v>
      </c>
      <c r="AD1495" s="72">
        <f t="shared" si="191"/>
        <v>3.6305389748178873E-2</v>
      </c>
    </row>
    <row r="1496" spans="1:30" x14ac:dyDescent="0.25">
      <c r="A1496" s="60">
        <v>43132</v>
      </c>
      <c r="B1496">
        <f t="shared" si="185"/>
        <v>2018</v>
      </c>
      <c r="C1496">
        <f t="shared" si="186"/>
        <v>2</v>
      </c>
      <c r="D1496" s="57" t="s">
        <v>346</v>
      </c>
      <c r="E1496" s="57">
        <v>2297</v>
      </c>
      <c r="F1496" s="57">
        <v>1297</v>
      </c>
      <c r="G1496" s="57">
        <v>102</v>
      </c>
      <c r="H1496" s="57">
        <v>2778</v>
      </c>
      <c r="I1496" s="57">
        <v>2256</v>
      </c>
      <c r="J1496" s="57">
        <v>2510</v>
      </c>
      <c r="K1496" s="57">
        <v>289</v>
      </c>
      <c r="L1496" s="57">
        <v>1046</v>
      </c>
      <c r="M1496" s="57">
        <v>1375</v>
      </c>
      <c r="N1496" s="57">
        <v>1637</v>
      </c>
      <c r="O1496" s="57">
        <v>1059</v>
      </c>
      <c r="P1496" s="57" t="s">
        <v>346</v>
      </c>
      <c r="Q1496" s="57" t="s">
        <v>346</v>
      </c>
      <c r="R1496" s="57">
        <v>2510</v>
      </c>
      <c r="Y1496" s="68">
        <f t="shared" si="187"/>
        <v>2150.75</v>
      </c>
      <c r="Z1496" s="72">
        <f t="shared" si="184"/>
        <v>1.7928870545760405E-3</v>
      </c>
      <c r="AA1496" s="71">
        <f t="shared" si="188"/>
        <v>1.6399940194425282E-3</v>
      </c>
      <c r="AB1496" s="72">
        <f t="shared" si="189"/>
        <v>3.9043850014976719E-2</v>
      </c>
      <c r="AC1496" s="68">
        <f t="shared" si="190"/>
        <v>55085.5</v>
      </c>
      <c r="AD1496" s="72">
        <f t="shared" si="191"/>
        <v>4.5919832544390783E-2</v>
      </c>
    </row>
    <row r="1497" spans="1:30" x14ac:dyDescent="0.25">
      <c r="A1497" s="60">
        <v>43133</v>
      </c>
      <c r="B1497">
        <f t="shared" si="185"/>
        <v>2018</v>
      </c>
      <c r="C1497">
        <f t="shared" si="186"/>
        <v>2</v>
      </c>
      <c r="D1497" s="57" t="s">
        <v>346</v>
      </c>
      <c r="E1497" s="57">
        <v>2062</v>
      </c>
      <c r="F1497" s="57">
        <v>1081</v>
      </c>
      <c r="G1497" s="57">
        <v>76</v>
      </c>
      <c r="H1497" s="57">
        <v>1881</v>
      </c>
      <c r="I1497" s="57">
        <v>1559</v>
      </c>
      <c r="J1497" s="57">
        <v>1555</v>
      </c>
      <c r="K1497" s="57">
        <v>211</v>
      </c>
      <c r="L1497" s="57">
        <v>773</v>
      </c>
      <c r="M1497" s="57">
        <v>921</v>
      </c>
      <c r="N1497" s="57">
        <v>1354</v>
      </c>
      <c r="O1497" s="57">
        <v>714</v>
      </c>
      <c r="P1497" s="57" t="s">
        <v>346</v>
      </c>
      <c r="Q1497" s="57" t="s">
        <v>346</v>
      </c>
      <c r="R1497" s="57">
        <v>1555</v>
      </c>
      <c r="Y1497" s="68">
        <f t="shared" si="187"/>
        <v>1427.25</v>
      </c>
      <c r="Z1497" s="72">
        <f t="shared" si="184"/>
        <v>1.1897701028216454E-3</v>
      </c>
      <c r="AA1497" s="71">
        <f t="shared" si="188"/>
        <v>1.6399940194425282E-3</v>
      </c>
      <c r="AB1497" s="72">
        <f t="shared" si="189"/>
        <v>2.5909722159188898E-2</v>
      </c>
      <c r="AC1497" s="68">
        <f t="shared" si="190"/>
        <v>55085.5</v>
      </c>
      <c r="AD1497" s="72">
        <f t="shared" si="191"/>
        <v>4.5919832544390783E-2</v>
      </c>
    </row>
    <row r="1498" spans="1:30" x14ac:dyDescent="0.25">
      <c r="A1498" s="60">
        <v>43134</v>
      </c>
      <c r="B1498">
        <f t="shared" si="185"/>
        <v>2018</v>
      </c>
      <c r="C1498">
        <f t="shared" si="186"/>
        <v>2</v>
      </c>
      <c r="D1498" s="57" t="s">
        <v>346</v>
      </c>
      <c r="E1498" s="57">
        <v>1729</v>
      </c>
      <c r="F1498" s="57">
        <v>1092</v>
      </c>
      <c r="G1498" s="57">
        <v>78</v>
      </c>
      <c r="H1498" s="57">
        <v>1248</v>
      </c>
      <c r="I1498" s="57">
        <v>1010</v>
      </c>
      <c r="J1498" s="57">
        <v>933</v>
      </c>
      <c r="K1498" s="57">
        <v>176</v>
      </c>
      <c r="L1498" s="57">
        <v>548</v>
      </c>
      <c r="M1498" s="57">
        <v>809</v>
      </c>
      <c r="N1498" s="57">
        <v>946</v>
      </c>
      <c r="O1498" s="57">
        <v>321</v>
      </c>
      <c r="P1498" s="57" t="s">
        <v>346</v>
      </c>
      <c r="Q1498" s="57" t="s">
        <v>346</v>
      </c>
      <c r="R1498" s="57">
        <v>933</v>
      </c>
      <c r="Y1498" s="68">
        <f t="shared" si="187"/>
        <v>878</v>
      </c>
      <c r="Z1498" s="72">
        <f t="shared" si="184"/>
        <v>7.3190972168674345E-4</v>
      </c>
      <c r="AA1498" s="71">
        <f t="shared" si="188"/>
        <v>1.6399940194425282E-3</v>
      </c>
      <c r="AB1498" s="72">
        <f t="shared" si="189"/>
        <v>1.5938858683319568E-2</v>
      </c>
      <c r="AC1498" s="68">
        <f t="shared" si="190"/>
        <v>55085.5</v>
      </c>
      <c r="AD1498" s="72">
        <f t="shared" si="191"/>
        <v>4.5919832544390783E-2</v>
      </c>
    </row>
    <row r="1499" spans="1:30" x14ac:dyDescent="0.25">
      <c r="A1499" s="60">
        <v>43135</v>
      </c>
      <c r="B1499">
        <f t="shared" si="185"/>
        <v>2018</v>
      </c>
      <c r="C1499">
        <f t="shared" si="186"/>
        <v>2</v>
      </c>
      <c r="D1499" s="57" t="s">
        <v>346</v>
      </c>
      <c r="E1499" s="57">
        <v>1452</v>
      </c>
      <c r="F1499" s="57">
        <v>894</v>
      </c>
      <c r="G1499" s="57">
        <v>58</v>
      </c>
      <c r="H1499" s="57">
        <v>889</v>
      </c>
      <c r="I1499" s="57">
        <v>879</v>
      </c>
      <c r="J1499" s="57">
        <v>710</v>
      </c>
      <c r="K1499" s="57">
        <v>124</v>
      </c>
      <c r="L1499" s="57">
        <v>437</v>
      </c>
      <c r="M1499" s="57">
        <v>662</v>
      </c>
      <c r="N1499" s="57">
        <v>803</v>
      </c>
      <c r="O1499" s="57">
        <v>240</v>
      </c>
      <c r="P1499" s="57" t="s">
        <v>346</v>
      </c>
      <c r="Q1499" s="57" t="s">
        <v>346</v>
      </c>
      <c r="R1499" s="57">
        <v>710</v>
      </c>
      <c r="Y1499" s="68">
        <f t="shared" si="187"/>
        <v>679.5</v>
      </c>
      <c r="Z1499" s="72">
        <f t="shared" si="184"/>
        <v>5.6643810465392046E-4</v>
      </c>
      <c r="AA1499" s="71">
        <f t="shared" si="188"/>
        <v>1.6399940194425282E-3</v>
      </c>
      <c r="AB1499" s="72">
        <f t="shared" si="189"/>
        <v>1.2335369561862923E-2</v>
      </c>
      <c r="AC1499" s="68">
        <f t="shared" si="190"/>
        <v>55085.499999999993</v>
      </c>
      <c r="AD1499" s="72">
        <f t="shared" si="191"/>
        <v>4.5919832544390776E-2</v>
      </c>
    </row>
    <row r="1500" spans="1:30" x14ac:dyDescent="0.25">
      <c r="A1500" s="60">
        <v>43136</v>
      </c>
      <c r="B1500">
        <f t="shared" si="185"/>
        <v>2018</v>
      </c>
      <c r="C1500">
        <f t="shared" si="186"/>
        <v>2</v>
      </c>
      <c r="D1500" s="57" t="s">
        <v>346</v>
      </c>
      <c r="E1500" s="57">
        <v>1991</v>
      </c>
      <c r="F1500" s="57">
        <v>1201</v>
      </c>
      <c r="G1500" s="57">
        <v>100</v>
      </c>
      <c r="H1500" s="57">
        <v>2399</v>
      </c>
      <c r="I1500" s="57">
        <v>1992</v>
      </c>
      <c r="J1500" s="57">
        <v>2196</v>
      </c>
      <c r="K1500" s="57">
        <v>233</v>
      </c>
      <c r="L1500" s="57">
        <v>919</v>
      </c>
      <c r="M1500" s="57">
        <v>1129</v>
      </c>
      <c r="N1500" s="57">
        <v>1453</v>
      </c>
      <c r="O1500" s="57">
        <v>1051</v>
      </c>
      <c r="P1500" s="57" t="s">
        <v>346</v>
      </c>
      <c r="Q1500" s="57" t="s">
        <v>346</v>
      </c>
      <c r="R1500" s="57">
        <v>2196</v>
      </c>
      <c r="Y1500" s="68">
        <f t="shared" si="187"/>
        <v>1909.5</v>
      </c>
      <c r="Z1500" s="72">
        <f t="shared" si="184"/>
        <v>1.5917786031444609E-3</v>
      </c>
      <c r="AA1500" s="71">
        <f t="shared" si="188"/>
        <v>1.6399940194425282E-3</v>
      </c>
      <c r="AB1500" s="72">
        <f t="shared" si="189"/>
        <v>3.4664294596581678E-2</v>
      </c>
      <c r="AC1500" s="68">
        <f t="shared" si="190"/>
        <v>55085.5</v>
      </c>
      <c r="AD1500" s="72">
        <f t="shared" si="191"/>
        <v>4.5919832544390783E-2</v>
      </c>
    </row>
    <row r="1501" spans="1:30" x14ac:dyDescent="0.25">
      <c r="A1501" s="60">
        <v>43137</v>
      </c>
      <c r="B1501">
        <f t="shared" si="185"/>
        <v>2018</v>
      </c>
      <c r="C1501">
        <f t="shared" si="186"/>
        <v>2</v>
      </c>
      <c r="D1501" s="57" t="s">
        <v>346</v>
      </c>
      <c r="E1501" s="57">
        <v>2332</v>
      </c>
      <c r="F1501" s="57">
        <v>1326</v>
      </c>
      <c r="G1501" s="57">
        <v>111</v>
      </c>
      <c r="H1501" s="57">
        <v>2792</v>
      </c>
      <c r="I1501" s="57">
        <v>2322</v>
      </c>
      <c r="J1501" s="57">
        <v>2487</v>
      </c>
      <c r="K1501" s="57">
        <v>289</v>
      </c>
      <c r="L1501" s="57">
        <v>1055</v>
      </c>
      <c r="M1501" s="57">
        <v>1343</v>
      </c>
      <c r="N1501" s="57">
        <v>1504</v>
      </c>
      <c r="O1501" s="57">
        <v>1120</v>
      </c>
      <c r="P1501" s="57" t="s">
        <v>346</v>
      </c>
      <c r="Q1501" s="57" t="s">
        <v>346</v>
      </c>
      <c r="R1501" s="57">
        <v>2487</v>
      </c>
      <c r="Y1501" s="68">
        <f t="shared" si="187"/>
        <v>2180.25</v>
      </c>
      <c r="Z1501" s="72">
        <f t="shared" si="184"/>
        <v>1.8174785543365859E-3</v>
      </c>
      <c r="AA1501" s="71">
        <f t="shared" si="188"/>
        <v>1.6399940194425282E-3</v>
      </c>
      <c r="AB1501" s="72">
        <f t="shared" si="189"/>
        <v>3.9579381143858186E-2</v>
      </c>
      <c r="AC1501" s="68">
        <f t="shared" si="190"/>
        <v>55085.5</v>
      </c>
      <c r="AD1501" s="72">
        <f t="shared" si="191"/>
        <v>4.5919832544390783E-2</v>
      </c>
    </row>
    <row r="1502" spans="1:30" x14ac:dyDescent="0.25">
      <c r="A1502" s="60">
        <v>43138</v>
      </c>
      <c r="B1502">
        <f t="shared" si="185"/>
        <v>2018</v>
      </c>
      <c r="C1502">
        <f t="shared" si="186"/>
        <v>2</v>
      </c>
      <c r="D1502" s="57" t="s">
        <v>346</v>
      </c>
      <c r="E1502" s="57">
        <v>1357</v>
      </c>
      <c r="F1502" s="57">
        <v>787</v>
      </c>
      <c r="G1502" s="57">
        <v>44</v>
      </c>
      <c r="H1502" s="57">
        <v>1055</v>
      </c>
      <c r="I1502" s="57">
        <v>1015</v>
      </c>
      <c r="J1502" s="57">
        <v>869</v>
      </c>
      <c r="K1502" s="57">
        <v>138</v>
      </c>
      <c r="L1502" s="57">
        <v>478</v>
      </c>
      <c r="M1502" s="57">
        <v>577</v>
      </c>
      <c r="N1502" s="57">
        <v>942</v>
      </c>
      <c r="O1502" s="57">
        <v>385</v>
      </c>
      <c r="P1502" s="57" t="s">
        <v>346</v>
      </c>
      <c r="Q1502" s="57" t="s">
        <v>346</v>
      </c>
      <c r="R1502" s="57">
        <v>869</v>
      </c>
      <c r="Y1502" s="68">
        <f t="shared" si="187"/>
        <v>831</v>
      </c>
      <c r="Z1502" s="72">
        <f t="shared" si="184"/>
        <v>6.9273004410214556E-4</v>
      </c>
      <c r="AA1502" s="71">
        <f t="shared" si="188"/>
        <v>1.6399940194425282E-3</v>
      </c>
      <c r="AB1502" s="72">
        <f t="shared" si="189"/>
        <v>1.5085639596627062E-2</v>
      </c>
      <c r="AC1502" s="68">
        <f t="shared" si="190"/>
        <v>55085.5</v>
      </c>
      <c r="AD1502" s="72">
        <f t="shared" si="191"/>
        <v>4.5919832544390783E-2</v>
      </c>
    </row>
    <row r="1503" spans="1:30" x14ac:dyDescent="0.25">
      <c r="A1503" s="60">
        <v>43139</v>
      </c>
      <c r="B1503">
        <f t="shared" si="185"/>
        <v>2018</v>
      </c>
      <c r="C1503">
        <f t="shared" si="186"/>
        <v>2</v>
      </c>
      <c r="D1503" s="57" t="s">
        <v>346</v>
      </c>
      <c r="E1503" s="57">
        <v>2169</v>
      </c>
      <c r="F1503" s="57">
        <v>1209</v>
      </c>
      <c r="G1503" s="57">
        <v>82</v>
      </c>
      <c r="H1503" s="57">
        <v>2428</v>
      </c>
      <c r="I1503" s="57">
        <v>2043</v>
      </c>
      <c r="J1503" s="57">
        <v>2143</v>
      </c>
      <c r="K1503" s="57">
        <v>222</v>
      </c>
      <c r="L1503" s="57">
        <v>898</v>
      </c>
      <c r="M1503" s="57">
        <v>1326</v>
      </c>
      <c r="N1503" s="57">
        <v>1455</v>
      </c>
      <c r="O1503" s="57">
        <v>1123</v>
      </c>
      <c r="P1503" s="57" t="s">
        <v>346</v>
      </c>
      <c r="Q1503" s="57" t="s">
        <v>346</v>
      </c>
      <c r="R1503" s="57">
        <v>2143</v>
      </c>
      <c r="Y1503" s="68">
        <f t="shared" si="187"/>
        <v>1934.25</v>
      </c>
      <c r="Z1503" s="72">
        <f t="shared" si="184"/>
        <v>1.6124104546384778E-3</v>
      </c>
      <c r="AA1503" s="71">
        <f t="shared" si="188"/>
        <v>1.6399940194425282E-3</v>
      </c>
      <c r="AB1503" s="72">
        <f t="shared" si="189"/>
        <v>3.5113596136914435E-2</v>
      </c>
      <c r="AC1503" s="68">
        <f t="shared" si="190"/>
        <v>55085.5</v>
      </c>
      <c r="AD1503" s="72">
        <f t="shared" si="191"/>
        <v>4.5919832544390783E-2</v>
      </c>
    </row>
    <row r="1504" spans="1:30" x14ac:dyDescent="0.25">
      <c r="A1504" s="60">
        <v>43140</v>
      </c>
      <c r="B1504">
        <f t="shared" si="185"/>
        <v>2018</v>
      </c>
      <c r="C1504">
        <f t="shared" si="186"/>
        <v>2</v>
      </c>
      <c r="D1504" s="57" t="s">
        <v>346</v>
      </c>
      <c r="E1504" s="57">
        <v>2330</v>
      </c>
      <c r="F1504" s="57">
        <v>1285</v>
      </c>
      <c r="G1504" s="57">
        <v>100</v>
      </c>
      <c r="H1504" s="57">
        <v>2494</v>
      </c>
      <c r="I1504" s="57">
        <v>2082</v>
      </c>
      <c r="J1504" s="57">
        <v>2047</v>
      </c>
      <c r="K1504" s="57">
        <v>221</v>
      </c>
      <c r="L1504" s="57">
        <v>927</v>
      </c>
      <c r="M1504" s="57">
        <v>1222</v>
      </c>
      <c r="N1504" s="57">
        <v>1425</v>
      </c>
      <c r="O1504" s="57">
        <v>974</v>
      </c>
      <c r="P1504" s="57" t="s">
        <v>346</v>
      </c>
      <c r="Q1504" s="57" t="s">
        <v>346</v>
      </c>
      <c r="R1504" s="57">
        <v>2047</v>
      </c>
      <c r="Y1504" s="68">
        <f t="shared" si="187"/>
        <v>1899.25</v>
      </c>
      <c r="Z1504" s="72">
        <f t="shared" si="184"/>
        <v>1.583234098990373E-3</v>
      </c>
      <c r="AA1504" s="71">
        <f t="shared" si="188"/>
        <v>1.6399940194425282E-3</v>
      </c>
      <c r="AB1504" s="72">
        <f t="shared" si="189"/>
        <v>3.4478220221292356E-2</v>
      </c>
      <c r="AC1504" s="68">
        <f t="shared" si="190"/>
        <v>55085.5</v>
      </c>
      <c r="AD1504" s="72">
        <f t="shared" si="191"/>
        <v>4.5919832544390783E-2</v>
      </c>
    </row>
    <row r="1505" spans="1:30" x14ac:dyDescent="0.25">
      <c r="A1505" s="60">
        <v>43141</v>
      </c>
      <c r="B1505">
        <f t="shared" si="185"/>
        <v>2018</v>
      </c>
      <c r="C1505">
        <f t="shared" si="186"/>
        <v>2</v>
      </c>
      <c r="D1505" s="57" t="s">
        <v>346</v>
      </c>
      <c r="E1505" s="57">
        <v>1625</v>
      </c>
      <c r="F1505" s="57">
        <v>1236</v>
      </c>
      <c r="G1505" s="57">
        <v>85</v>
      </c>
      <c r="H1505" s="57">
        <v>1403</v>
      </c>
      <c r="I1505" s="57">
        <v>1266</v>
      </c>
      <c r="J1505" s="57">
        <v>1079</v>
      </c>
      <c r="K1505" s="57">
        <v>162</v>
      </c>
      <c r="L1505" s="57">
        <v>656</v>
      </c>
      <c r="M1505" s="57">
        <v>807</v>
      </c>
      <c r="N1505" s="57">
        <v>977</v>
      </c>
      <c r="O1505" s="57">
        <v>440</v>
      </c>
      <c r="P1505" s="57" t="s">
        <v>346</v>
      </c>
      <c r="Q1505" s="57" t="s">
        <v>346</v>
      </c>
      <c r="R1505" s="57">
        <v>1079</v>
      </c>
      <c r="Y1505" s="68">
        <f t="shared" si="187"/>
        <v>1047</v>
      </c>
      <c r="Z1505" s="72">
        <f t="shared" si="184"/>
        <v>8.7278983895902097E-4</v>
      </c>
      <c r="AA1505" s="71">
        <f t="shared" si="188"/>
        <v>1.6399940194425282E-3</v>
      </c>
      <c r="AB1505" s="72">
        <f t="shared" si="189"/>
        <v>1.9006816675894746E-2</v>
      </c>
      <c r="AC1505" s="68">
        <f t="shared" si="190"/>
        <v>55085.5</v>
      </c>
      <c r="AD1505" s="72">
        <f t="shared" si="191"/>
        <v>4.5919832544390783E-2</v>
      </c>
    </row>
    <row r="1506" spans="1:30" x14ac:dyDescent="0.25">
      <c r="A1506" s="60">
        <v>43142</v>
      </c>
      <c r="B1506">
        <f t="shared" si="185"/>
        <v>2018</v>
      </c>
      <c r="C1506">
        <f t="shared" si="186"/>
        <v>2</v>
      </c>
      <c r="D1506" s="57" t="s">
        <v>346</v>
      </c>
      <c r="E1506" s="57">
        <v>1282</v>
      </c>
      <c r="F1506" s="57">
        <v>681</v>
      </c>
      <c r="G1506" s="57">
        <v>43</v>
      </c>
      <c r="H1506" s="57">
        <v>663</v>
      </c>
      <c r="I1506" s="57">
        <v>524</v>
      </c>
      <c r="J1506" s="57">
        <v>374</v>
      </c>
      <c r="K1506" s="57">
        <v>92</v>
      </c>
      <c r="L1506" s="57">
        <v>307</v>
      </c>
      <c r="M1506" s="57">
        <v>455</v>
      </c>
      <c r="N1506" s="57">
        <v>649</v>
      </c>
      <c r="O1506" s="57">
        <v>116</v>
      </c>
      <c r="P1506" s="57" t="s">
        <v>346</v>
      </c>
      <c r="Q1506" s="57" t="s">
        <v>346</v>
      </c>
      <c r="R1506" s="57">
        <v>374</v>
      </c>
      <c r="Y1506" s="68">
        <f t="shared" si="187"/>
        <v>419.25</v>
      </c>
      <c r="Z1506" s="72">
        <f t="shared" si="184"/>
        <v>3.494910601562269E-4</v>
      </c>
      <c r="AA1506" s="71">
        <f t="shared" si="188"/>
        <v>1.6399940194425282E-3</v>
      </c>
      <c r="AB1506" s="72">
        <f t="shared" si="189"/>
        <v>7.6108957892730388E-3</v>
      </c>
      <c r="AC1506" s="68">
        <f t="shared" si="190"/>
        <v>55085.5</v>
      </c>
      <c r="AD1506" s="72">
        <f t="shared" si="191"/>
        <v>4.5919832544390783E-2</v>
      </c>
    </row>
    <row r="1507" spans="1:30" x14ac:dyDescent="0.25">
      <c r="A1507" s="60">
        <v>43143</v>
      </c>
      <c r="B1507">
        <f t="shared" si="185"/>
        <v>2018</v>
      </c>
      <c r="C1507">
        <f t="shared" si="186"/>
        <v>2</v>
      </c>
      <c r="D1507" s="57" t="s">
        <v>346</v>
      </c>
      <c r="E1507" s="57">
        <v>2332</v>
      </c>
      <c r="F1507" s="57">
        <v>1397</v>
      </c>
      <c r="G1507" s="57">
        <v>113</v>
      </c>
      <c r="H1507" s="57">
        <v>3067</v>
      </c>
      <c r="I1507" s="57">
        <v>2456</v>
      </c>
      <c r="J1507" s="57">
        <v>2800</v>
      </c>
      <c r="K1507" s="57">
        <v>262</v>
      </c>
      <c r="L1507" s="57">
        <v>1079</v>
      </c>
      <c r="M1507" s="57">
        <v>1359</v>
      </c>
      <c r="N1507" s="57">
        <v>1687</v>
      </c>
      <c r="O1507" s="57">
        <v>1413</v>
      </c>
      <c r="P1507" s="57" t="s">
        <v>346</v>
      </c>
      <c r="Q1507" s="57" t="s">
        <v>346</v>
      </c>
      <c r="R1507" s="57">
        <v>2800</v>
      </c>
      <c r="Y1507" s="68">
        <f t="shared" si="187"/>
        <v>2434</v>
      </c>
      <c r="Z1507" s="72">
        <f t="shared" si="184"/>
        <v>2.0290071327853459E-3</v>
      </c>
      <c r="AA1507" s="71">
        <f t="shared" si="188"/>
        <v>1.6399940194425282E-3</v>
      </c>
      <c r="AB1507" s="72">
        <f t="shared" si="189"/>
        <v>4.4185856532118255E-2</v>
      </c>
      <c r="AC1507" s="68">
        <f t="shared" si="190"/>
        <v>55085.5</v>
      </c>
      <c r="AD1507" s="72">
        <f t="shared" si="191"/>
        <v>4.5919832544390783E-2</v>
      </c>
    </row>
    <row r="1508" spans="1:30" x14ac:dyDescent="0.25">
      <c r="A1508" s="60">
        <v>43144</v>
      </c>
      <c r="B1508">
        <f t="shared" si="185"/>
        <v>2018</v>
      </c>
      <c r="C1508">
        <f t="shared" si="186"/>
        <v>2</v>
      </c>
      <c r="D1508" s="57" t="s">
        <v>346</v>
      </c>
      <c r="E1508" s="57">
        <v>2235</v>
      </c>
      <c r="F1508" s="57">
        <v>1397</v>
      </c>
      <c r="G1508" s="57">
        <v>133</v>
      </c>
      <c r="H1508" s="57">
        <v>2987</v>
      </c>
      <c r="I1508" s="57">
        <v>2401</v>
      </c>
      <c r="J1508" s="57">
        <v>2635</v>
      </c>
      <c r="K1508" s="57">
        <v>265</v>
      </c>
      <c r="L1508" s="57">
        <v>1061</v>
      </c>
      <c r="M1508" s="57">
        <v>1436</v>
      </c>
      <c r="N1508" s="57">
        <v>1508</v>
      </c>
      <c r="O1508" s="57">
        <v>1268</v>
      </c>
      <c r="P1508" s="57" t="s">
        <v>346</v>
      </c>
      <c r="Q1508" s="57" t="s">
        <v>346</v>
      </c>
      <c r="R1508" s="57">
        <v>2635</v>
      </c>
      <c r="Y1508" s="68">
        <f t="shared" si="187"/>
        <v>2322.75</v>
      </c>
      <c r="Z1508" s="72">
        <f t="shared" si="184"/>
        <v>1.9362680023324412E-3</v>
      </c>
      <c r="AA1508" s="71">
        <f t="shared" si="188"/>
        <v>1.6399940194425282E-3</v>
      </c>
      <c r="AB1508" s="72">
        <f t="shared" si="189"/>
        <v>4.2166268800319505E-2</v>
      </c>
      <c r="AC1508" s="68">
        <f t="shared" si="190"/>
        <v>55085.5</v>
      </c>
      <c r="AD1508" s="72">
        <f t="shared" si="191"/>
        <v>4.5919832544390783E-2</v>
      </c>
    </row>
    <row r="1509" spans="1:30" x14ac:dyDescent="0.25">
      <c r="A1509" s="60">
        <v>43145</v>
      </c>
      <c r="B1509">
        <f t="shared" si="185"/>
        <v>2018</v>
      </c>
      <c r="C1509">
        <f t="shared" si="186"/>
        <v>2</v>
      </c>
      <c r="D1509" s="57" t="s">
        <v>346</v>
      </c>
      <c r="E1509" s="57">
        <v>2798</v>
      </c>
      <c r="F1509" s="57">
        <v>1512</v>
      </c>
      <c r="G1509" s="57">
        <v>145</v>
      </c>
      <c r="H1509" s="57">
        <v>3496</v>
      </c>
      <c r="I1509" s="57">
        <v>2626</v>
      </c>
      <c r="J1509" s="57">
        <v>3208</v>
      </c>
      <c r="K1509" s="57">
        <v>269</v>
      </c>
      <c r="L1509" s="57">
        <v>1247</v>
      </c>
      <c r="M1509" s="57">
        <v>1686</v>
      </c>
      <c r="N1509" s="57">
        <v>1962</v>
      </c>
      <c r="O1509" s="57">
        <v>1519</v>
      </c>
      <c r="P1509" s="57" t="s">
        <v>346</v>
      </c>
      <c r="Q1509" s="57" t="s">
        <v>346</v>
      </c>
      <c r="R1509" s="57">
        <v>3208</v>
      </c>
      <c r="Y1509" s="68">
        <f t="shared" si="187"/>
        <v>2712.25</v>
      </c>
      <c r="Z1509" s="72">
        <f t="shared" si="184"/>
        <v>2.2609591601877792E-3</v>
      </c>
      <c r="AA1509" s="71">
        <f t="shared" si="188"/>
        <v>1.6399940194425282E-3</v>
      </c>
      <c r="AB1509" s="72">
        <f t="shared" si="189"/>
        <v>4.9237095061313775E-2</v>
      </c>
      <c r="AC1509" s="68">
        <f t="shared" si="190"/>
        <v>55085.5</v>
      </c>
      <c r="AD1509" s="72">
        <f t="shared" si="191"/>
        <v>4.5919832544390783E-2</v>
      </c>
    </row>
    <row r="1510" spans="1:30" x14ac:dyDescent="0.25">
      <c r="A1510" s="60">
        <v>43146</v>
      </c>
      <c r="B1510">
        <f t="shared" si="185"/>
        <v>2018</v>
      </c>
      <c r="C1510">
        <f t="shared" si="186"/>
        <v>2</v>
      </c>
      <c r="D1510" s="57" t="s">
        <v>346</v>
      </c>
      <c r="E1510" s="57">
        <v>2703</v>
      </c>
      <c r="F1510" s="57">
        <v>1560</v>
      </c>
      <c r="G1510" s="57">
        <v>156</v>
      </c>
      <c r="H1510" s="57">
        <v>3745</v>
      </c>
      <c r="I1510" s="57">
        <v>2856</v>
      </c>
      <c r="J1510" s="57">
        <v>3381</v>
      </c>
      <c r="K1510" s="57">
        <v>289</v>
      </c>
      <c r="L1510" s="57">
        <v>1296</v>
      </c>
      <c r="M1510" s="57">
        <v>1800</v>
      </c>
      <c r="N1510" s="57">
        <v>1917</v>
      </c>
      <c r="O1510" s="57">
        <v>1624</v>
      </c>
      <c r="P1510" s="57" t="s">
        <v>346</v>
      </c>
      <c r="Q1510" s="57" t="s">
        <v>346</v>
      </c>
      <c r="R1510" s="57">
        <v>3381</v>
      </c>
      <c r="Y1510" s="68">
        <f t="shared" si="187"/>
        <v>2901.5</v>
      </c>
      <c r="Z1510" s="72">
        <f t="shared" si="184"/>
        <v>2.4187198832278886E-3</v>
      </c>
      <c r="AA1510" s="71">
        <f t="shared" si="188"/>
        <v>1.6399940194425282E-3</v>
      </c>
      <c r="AB1510" s="72">
        <f t="shared" si="189"/>
        <v>5.2672663405070298E-2</v>
      </c>
      <c r="AC1510" s="68">
        <f t="shared" si="190"/>
        <v>55085.5</v>
      </c>
      <c r="AD1510" s="72">
        <f t="shared" si="191"/>
        <v>4.5919832544390783E-2</v>
      </c>
    </row>
    <row r="1511" spans="1:30" x14ac:dyDescent="0.25">
      <c r="A1511" s="60">
        <v>43147</v>
      </c>
      <c r="B1511">
        <f t="shared" si="185"/>
        <v>2018</v>
      </c>
      <c r="C1511">
        <f t="shared" si="186"/>
        <v>2</v>
      </c>
      <c r="D1511" s="57" t="s">
        <v>346</v>
      </c>
      <c r="E1511" s="57">
        <v>2044</v>
      </c>
      <c r="F1511" s="57">
        <v>1130</v>
      </c>
      <c r="G1511" s="57">
        <v>89</v>
      </c>
      <c r="H1511" s="57">
        <v>2238</v>
      </c>
      <c r="I1511" s="57">
        <v>1750</v>
      </c>
      <c r="J1511" s="57">
        <v>1625</v>
      </c>
      <c r="K1511" s="57">
        <v>202</v>
      </c>
      <c r="L1511" s="57">
        <v>857</v>
      </c>
      <c r="M1511" s="57">
        <v>1118</v>
      </c>
      <c r="N1511" s="57">
        <v>1310</v>
      </c>
      <c r="O1511" s="57">
        <v>807</v>
      </c>
      <c r="P1511" s="57" t="s">
        <v>346</v>
      </c>
      <c r="Q1511" s="57" t="s">
        <v>346</v>
      </c>
      <c r="R1511" s="57">
        <v>1625</v>
      </c>
      <c r="Y1511" s="68">
        <f t="shared" si="187"/>
        <v>1605</v>
      </c>
      <c r="Z1511" s="72">
        <f t="shared" si="184"/>
        <v>1.3379443090059491E-3</v>
      </c>
      <c r="AA1511" s="71">
        <f t="shared" si="188"/>
        <v>1.6399940194425282E-3</v>
      </c>
      <c r="AB1511" s="72">
        <f t="shared" si="189"/>
        <v>2.9136524130669597E-2</v>
      </c>
      <c r="AC1511" s="68">
        <f t="shared" si="190"/>
        <v>55085.5</v>
      </c>
      <c r="AD1511" s="72">
        <f t="shared" si="191"/>
        <v>4.5919832544390783E-2</v>
      </c>
    </row>
    <row r="1512" spans="1:30" x14ac:dyDescent="0.25">
      <c r="A1512" s="60">
        <v>43148</v>
      </c>
      <c r="B1512">
        <f t="shared" si="185"/>
        <v>2018</v>
      </c>
      <c r="C1512">
        <f t="shared" si="186"/>
        <v>2</v>
      </c>
      <c r="D1512" s="57" t="s">
        <v>346</v>
      </c>
      <c r="E1512" s="57">
        <v>1493</v>
      </c>
      <c r="F1512" s="57">
        <v>1082</v>
      </c>
      <c r="G1512" s="57">
        <v>101</v>
      </c>
      <c r="H1512" s="57">
        <v>1341</v>
      </c>
      <c r="I1512" s="57">
        <v>1274</v>
      </c>
      <c r="J1512" s="57">
        <v>1044</v>
      </c>
      <c r="K1512" s="57">
        <v>195</v>
      </c>
      <c r="L1512" s="57">
        <v>624</v>
      </c>
      <c r="M1512" s="57">
        <v>897</v>
      </c>
      <c r="N1512" s="57">
        <v>874</v>
      </c>
      <c r="O1512" s="57">
        <v>451</v>
      </c>
      <c r="P1512" s="57" t="s">
        <v>346</v>
      </c>
      <c r="Q1512" s="57" t="s">
        <v>346</v>
      </c>
      <c r="R1512" s="57">
        <v>1044</v>
      </c>
      <c r="Y1512" s="68">
        <f t="shared" si="187"/>
        <v>1027.5</v>
      </c>
      <c r="Z1512" s="72">
        <f t="shared" si="184"/>
        <v>8.5653444081221968E-4</v>
      </c>
      <c r="AA1512" s="71">
        <f t="shared" si="188"/>
        <v>1.6399940194425282E-3</v>
      </c>
      <c r="AB1512" s="72">
        <f t="shared" si="189"/>
        <v>1.8652821522905302E-2</v>
      </c>
      <c r="AC1512" s="68">
        <f t="shared" si="190"/>
        <v>55085.5</v>
      </c>
      <c r="AD1512" s="72">
        <f t="shared" si="191"/>
        <v>4.5919832544390783E-2</v>
      </c>
    </row>
    <row r="1513" spans="1:30" x14ac:dyDescent="0.25">
      <c r="A1513" s="60">
        <v>43149</v>
      </c>
      <c r="B1513">
        <f t="shared" si="185"/>
        <v>2018</v>
      </c>
      <c r="C1513">
        <f t="shared" si="186"/>
        <v>2</v>
      </c>
      <c r="D1513" s="57" t="s">
        <v>346</v>
      </c>
      <c r="E1513" s="57">
        <v>1547</v>
      </c>
      <c r="F1513" s="57">
        <v>997</v>
      </c>
      <c r="G1513" s="57">
        <v>110</v>
      </c>
      <c r="H1513" s="57">
        <v>1485</v>
      </c>
      <c r="I1513" s="57">
        <v>969</v>
      </c>
      <c r="J1513" s="57">
        <v>1190</v>
      </c>
      <c r="K1513" s="57">
        <v>164</v>
      </c>
      <c r="L1513" s="57">
        <v>592</v>
      </c>
      <c r="M1513" s="57">
        <v>881</v>
      </c>
      <c r="N1513" s="57">
        <v>925</v>
      </c>
      <c r="O1513" s="57">
        <v>473</v>
      </c>
      <c r="P1513" s="57" t="s">
        <v>346</v>
      </c>
      <c r="Q1513" s="57" t="s">
        <v>346</v>
      </c>
      <c r="R1513" s="57">
        <v>1190</v>
      </c>
      <c r="Y1513" s="68">
        <f t="shared" si="187"/>
        <v>1029.25</v>
      </c>
      <c r="Z1513" s="72">
        <f t="shared" si="184"/>
        <v>8.5799325859462492E-4</v>
      </c>
      <c r="AA1513" s="71">
        <f t="shared" si="188"/>
        <v>1.6399940194425282E-3</v>
      </c>
      <c r="AB1513" s="72">
        <f t="shared" si="189"/>
        <v>1.8684590318686405E-2</v>
      </c>
      <c r="AC1513" s="68">
        <f t="shared" si="190"/>
        <v>55085.5</v>
      </c>
      <c r="AD1513" s="72">
        <f t="shared" si="191"/>
        <v>4.5919832544390783E-2</v>
      </c>
    </row>
    <row r="1514" spans="1:30" x14ac:dyDescent="0.25">
      <c r="A1514" s="60">
        <v>43150</v>
      </c>
      <c r="B1514">
        <f t="shared" si="185"/>
        <v>2018</v>
      </c>
      <c r="C1514">
        <f t="shared" si="186"/>
        <v>2</v>
      </c>
      <c r="D1514" s="57" t="s">
        <v>346</v>
      </c>
      <c r="E1514" s="57">
        <v>1995</v>
      </c>
      <c r="F1514" s="57">
        <v>1279</v>
      </c>
      <c r="G1514" s="57">
        <v>111</v>
      </c>
      <c r="H1514" s="57">
        <v>2159</v>
      </c>
      <c r="I1514" s="57">
        <v>1844</v>
      </c>
      <c r="J1514" s="57">
        <v>1664</v>
      </c>
      <c r="K1514" s="57">
        <v>234</v>
      </c>
      <c r="L1514" s="57">
        <v>868</v>
      </c>
      <c r="M1514" s="57">
        <v>1259</v>
      </c>
      <c r="N1514" s="57">
        <v>1226</v>
      </c>
      <c r="O1514" s="57">
        <v>678</v>
      </c>
      <c r="P1514" s="57" t="s">
        <v>346</v>
      </c>
      <c r="Q1514" s="57" t="s">
        <v>346</v>
      </c>
      <c r="R1514" s="57">
        <v>1664</v>
      </c>
      <c r="Y1514" s="68">
        <f t="shared" si="187"/>
        <v>1586.25</v>
      </c>
      <c r="Z1514" s="72">
        <f t="shared" si="184"/>
        <v>1.3223141184801786E-3</v>
      </c>
      <c r="AA1514" s="71">
        <f t="shared" si="188"/>
        <v>1.6399940194425282E-3</v>
      </c>
      <c r="AB1514" s="72">
        <f t="shared" si="189"/>
        <v>2.8796144175872052E-2</v>
      </c>
      <c r="AC1514" s="68">
        <f t="shared" si="190"/>
        <v>55085.5</v>
      </c>
      <c r="AD1514" s="72">
        <f t="shared" si="191"/>
        <v>4.5919832544390783E-2</v>
      </c>
    </row>
    <row r="1515" spans="1:30" x14ac:dyDescent="0.25">
      <c r="A1515" s="60">
        <v>43151</v>
      </c>
      <c r="B1515">
        <f t="shared" si="185"/>
        <v>2018</v>
      </c>
      <c r="C1515">
        <f t="shared" si="186"/>
        <v>2</v>
      </c>
      <c r="D1515" s="57" t="s">
        <v>346</v>
      </c>
      <c r="E1515" s="57">
        <v>3002</v>
      </c>
      <c r="F1515" s="57">
        <v>1700</v>
      </c>
      <c r="G1515" s="57">
        <v>207</v>
      </c>
      <c r="H1515" s="57">
        <v>4555</v>
      </c>
      <c r="I1515" s="57">
        <v>3658</v>
      </c>
      <c r="J1515" s="57">
        <v>3899</v>
      </c>
      <c r="K1515" s="57">
        <v>373</v>
      </c>
      <c r="L1515" s="57">
        <v>1578</v>
      </c>
      <c r="M1515" s="57">
        <v>2146</v>
      </c>
      <c r="N1515" s="57">
        <v>1929</v>
      </c>
      <c r="O1515" s="57">
        <v>1957</v>
      </c>
      <c r="P1515" s="57" t="s">
        <v>346</v>
      </c>
      <c r="Q1515" s="57" t="s">
        <v>346</v>
      </c>
      <c r="R1515" s="57">
        <v>3899</v>
      </c>
      <c r="Y1515" s="68">
        <f t="shared" si="187"/>
        <v>3517.25</v>
      </c>
      <c r="Z1515" s="72">
        <f t="shared" si="184"/>
        <v>2.9320153400941894E-3</v>
      </c>
      <c r="AA1515" s="71">
        <f t="shared" si="188"/>
        <v>1.6399940194425282E-3</v>
      </c>
      <c r="AB1515" s="72">
        <f t="shared" si="189"/>
        <v>6.3850741120621585E-2</v>
      </c>
      <c r="AC1515" s="68">
        <f t="shared" si="190"/>
        <v>55085.499999999993</v>
      </c>
      <c r="AD1515" s="72">
        <f t="shared" si="191"/>
        <v>4.5919832544390776E-2</v>
      </c>
    </row>
    <row r="1516" spans="1:30" x14ac:dyDescent="0.25">
      <c r="A1516" s="60">
        <v>43152</v>
      </c>
      <c r="B1516">
        <f t="shared" si="185"/>
        <v>2018</v>
      </c>
      <c r="C1516">
        <f t="shared" si="186"/>
        <v>2</v>
      </c>
      <c r="D1516" s="57" t="s">
        <v>346</v>
      </c>
      <c r="E1516" s="57">
        <v>3389</v>
      </c>
      <c r="F1516" s="57">
        <v>2040</v>
      </c>
      <c r="G1516" s="57">
        <v>218</v>
      </c>
      <c r="H1516" s="57">
        <v>5635</v>
      </c>
      <c r="I1516" s="57">
        <v>4277</v>
      </c>
      <c r="J1516" s="57">
        <v>4830</v>
      </c>
      <c r="K1516" s="57">
        <v>450</v>
      </c>
      <c r="L1516" s="57">
        <v>1893</v>
      </c>
      <c r="M1516" s="57">
        <v>2772</v>
      </c>
      <c r="N1516" s="57">
        <v>2418</v>
      </c>
      <c r="O1516" s="57">
        <v>2504</v>
      </c>
      <c r="P1516" s="57" t="s">
        <v>346</v>
      </c>
      <c r="Q1516" s="57" t="s">
        <v>346</v>
      </c>
      <c r="R1516" s="57">
        <v>4830</v>
      </c>
      <c r="Y1516" s="68">
        <f t="shared" si="187"/>
        <v>4311.5</v>
      </c>
      <c r="Z1516" s="72">
        <f t="shared" si="184"/>
        <v>3.5941102107658251E-3</v>
      </c>
      <c r="AA1516" s="71">
        <f t="shared" si="188"/>
        <v>1.6399940194425282E-3</v>
      </c>
      <c r="AB1516" s="72">
        <f t="shared" si="189"/>
        <v>7.8269236005845455E-2</v>
      </c>
      <c r="AC1516" s="68">
        <f t="shared" si="190"/>
        <v>55085.5</v>
      </c>
      <c r="AD1516" s="72">
        <f t="shared" si="191"/>
        <v>4.5919832544390783E-2</v>
      </c>
    </row>
    <row r="1517" spans="1:30" x14ac:dyDescent="0.25">
      <c r="A1517" s="60">
        <v>43153</v>
      </c>
      <c r="B1517">
        <f t="shared" si="185"/>
        <v>2018</v>
      </c>
      <c r="C1517">
        <f t="shared" si="186"/>
        <v>2</v>
      </c>
      <c r="D1517" s="57" t="s">
        <v>346</v>
      </c>
      <c r="E1517" s="57">
        <v>1971</v>
      </c>
      <c r="F1517" s="57">
        <v>1121</v>
      </c>
      <c r="G1517" s="57">
        <v>86</v>
      </c>
      <c r="H1517" s="57">
        <v>2177</v>
      </c>
      <c r="I1517" s="57">
        <v>1921</v>
      </c>
      <c r="J1517" s="57">
        <v>1665</v>
      </c>
      <c r="K1517" s="57">
        <v>207</v>
      </c>
      <c r="L1517" s="57">
        <v>823</v>
      </c>
      <c r="M1517" s="57">
        <v>1010</v>
      </c>
      <c r="N1517" s="57">
        <v>1444</v>
      </c>
      <c r="O1517" s="57">
        <v>756</v>
      </c>
      <c r="P1517" s="57" t="s">
        <v>346</v>
      </c>
      <c r="Q1517" s="57" t="s">
        <v>346</v>
      </c>
      <c r="R1517" s="57">
        <v>1665</v>
      </c>
      <c r="Y1517" s="68">
        <f t="shared" si="187"/>
        <v>1629.75</v>
      </c>
      <c r="Z1517" s="72">
        <f t="shared" si="184"/>
        <v>1.358576160499966E-3</v>
      </c>
      <c r="AA1517" s="71">
        <f t="shared" si="188"/>
        <v>1.6399940194425282E-3</v>
      </c>
      <c r="AB1517" s="72">
        <f t="shared" si="189"/>
        <v>2.9585825671002351E-2</v>
      </c>
      <c r="AC1517" s="68">
        <f t="shared" si="190"/>
        <v>55085.5</v>
      </c>
      <c r="AD1517" s="72">
        <f t="shared" si="191"/>
        <v>4.5919832544390783E-2</v>
      </c>
    </row>
    <row r="1518" spans="1:30" x14ac:dyDescent="0.25">
      <c r="A1518" s="60">
        <v>43154</v>
      </c>
      <c r="B1518">
        <f t="shared" si="185"/>
        <v>2018</v>
      </c>
      <c r="C1518">
        <f t="shared" si="186"/>
        <v>2</v>
      </c>
      <c r="D1518" s="57" t="s">
        <v>346</v>
      </c>
      <c r="E1518" s="57">
        <v>1952</v>
      </c>
      <c r="F1518" s="57">
        <v>1022</v>
      </c>
      <c r="G1518" s="57">
        <v>82</v>
      </c>
      <c r="H1518" s="57">
        <v>1976</v>
      </c>
      <c r="I1518" s="57">
        <v>1725</v>
      </c>
      <c r="J1518" s="57">
        <v>1382</v>
      </c>
      <c r="K1518" s="57">
        <v>217</v>
      </c>
      <c r="L1518" s="57">
        <v>793</v>
      </c>
      <c r="M1518" s="57">
        <v>1001</v>
      </c>
      <c r="N1518" s="57">
        <v>1282</v>
      </c>
      <c r="O1518" s="57">
        <v>612</v>
      </c>
      <c r="P1518" s="57" t="s">
        <v>346</v>
      </c>
      <c r="Q1518" s="57" t="s">
        <v>346</v>
      </c>
      <c r="R1518" s="57">
        <v>1382</v>
      </c>
      <c r="Y1518" s="68">
        <f t="shared" si="187"/>
        <v>1423.75</v>
      </c>
      <c r="Z1518" s="72">
        <f t="shared" si="184"/>
        <v>1.186852467256835E-3</v>
      </c>
      <c r="AA1518" s="71">
        <f t="shared" si="188"/>
        <v>1.6399940194425282E-3</v>
      </c>
      <c r="AB1518" s="72">
        <f t="shared" si="189"/>
        <v>2.584618456762669E-2</v>
      </c>
      <c r="AC1518" s="68">
        <f t="shared" si="190"/>
        <v>55085.5</v>
      </c>
      <c r="AD1518" s="72">
        <f t="shared" si="191"/>
        <v>4.5919832544390783E-2</v>
      </c>
    </row>
    <row r="1519" spans="1:30" x14ac:dyDescent="0.25">
      <c r="A1519" s="60">
        <v>43155</v>
      </c>
      <c r="B1519">
        <f t="shared" si="185"/>
        <v>2018</v>
      </c>
      <c r="C1519">
        <f t="shared" si="186"/>
        <v>2</v>
      </c>
      <c r="D1519" s="57" t="s">
        <v>346</v>
      </c>
      <c r="E1519" s="57">
        <v>1921</v>
      </c>
      <c r="F1519" s="57">
        <v>1418</v>
      </c>
      <c r="G1519" s="57">
        <v>112</v>
      </c>
      <c r="H1519" s="57">
        <v>1938</v>
      </c>
      <c r="I1519" s="57">
        <v>1603</v>
      </c>
      <c r="J1519" s="57">
        <v>1369</v>
      </c>
      <c r="K1519" s="57">
        <v>181</v>
      </c>
      <c r="L1519" s="57">
        <v>836</v>
      </c>
      <c r="M1519" s="57">
        <v>1162</v>
      </c>
      <c r="N1519" s="57">
        <v>1105</v>
      </c>
      <c r="O1519" s="57">
        <v>701</v>
      </c>
      <c r="P1519" s="57" t="s">
        <v>346</v>
      </c>
      <c r="Q1519" s="57" t="s">
        <v>346</v>
      </c>
      <c r="R1519" s="57">
        <v>1369</v>
      </c>
      <c r="Y1519" s="68">
        <f t="shared" si="187"/>
        <v>1402.75</v>
      </c>
      <c r="Z1519" s="72">
        <f t="shared" si="184"/>
        <v>1.1693466538679721E-3</v>
      </c>
      <c r="AA1519" s="71">
        <f t="shared" si="188"/>
        <v>1.6399940194425282E-3</v>
      </c>
      <c r="AB1519" s="72">
        <f t="shared" si="189"/>
        <v>2.5464959018253443E-2</v>
      </c>
      <c r="AC1519" s="68">
        <f t="shared" si="190"/>
        <v>55085.5</v>
      </c>
      <c r="AD1519" s="72">
        <f t="shared" si="191"/>
        <v>4.5919832544390783E-2</v>
      </c>
    </row>
    <row r="1520" spans="1:30" x14ac:dyDescent="0.25">
      <c r="A1520" s="60">
        <v>43156</v>
      </c>
      <c r="B1520">
        <f t="shared" si="185"/>
        <v>2018</v>
      </c>
      <c r="C1520">
        <f t="shared" si="186"/>
        <v>2</v>
      </c>
      <c r="D1520" s="57" t="s">
        <v>346</v>
      </c>
      <c r="E1520" s="57">
        <v>1568</v>
      </c>
      <c r="F1520" s="57">
        <v>899</v>
      </c>
      <c r="G1520" s="57">
        <v>59</v>
      </c>
      <c r="H1520" s="57">
        <v>1028</v>
      </c>
      <c r="I1520" s="57">
        <v>863</v>
      </c>
      <c r="J1520" s="57">
        <v>713</v>
      </c>
      <c r="K1520" s="57">
        <v>120</v>
      </c>
      <c r="L1520" s="57">
        <v>447</v>
      </c>
      <c r="M1520" s="57">
        <v>702</v>
      </c>
      <c r="N1520" s="57">
        <v>929</v>
      </c>
      <c r="O1520" s="57">
        <v>215</v>
      </c>
      <c r="P1520" s="57" t="s">
        <v>346</v>
      </c>
      <c r="Q1520" s="57" t="s">
        <v>346</v>
      </c>
      <c r="R1520" s="57">
        <v>713</v>
      </c>
      <c r="Y1520" s="68">
        <f t="shared" si="187"/>
        <v>704.75</v>
      </c>
      <c r="Z1520" s="72">
        <f t="shared" si="184"/>
        <v>5.8748676122862464E-4</v>
      </c>
      <c r="AA1520" s="71">
        <f t="shared" si="188"/>
        <v>1.6399940194425282E-3</v>
      </c>
      <c r="AB1520" s="72">
        <f t="shared" si="189"/>
        <v>1.2793747900990278E-2</v>
      </c>
      <c r="AC1520" s="68">
        <f t="shared" si="190"/>
        <v>55085.5</v>
      </c>
      <c r="AD1520" s="72">
        <f t="shared" si="191"/>
        <v>4.5919832544390783E-2</v>
      </c>
    </row>
    <row r="1521" spans="1:30" x14ac:dyDescent="0.25">
      <c r="A1521" s="60">
        <v>43157</v>
      </c>
      <c r="B1521">
        <f t="shared" si="185"/>
        <v>2018</v>
      </c>
      <c r="C1521">
        <f t="shared" si="186"/>
        <v>2</v>
      </c>
      <c r="D1521" s="57" t="s">
        <v>346</v>
      </c>
      <c r="E1521" s="57">
        <v>2803</v>
      </c>
      <c r="F1521" s="57">
        <v>1929</v>
      </c>
      <c r="G1521" s="57">
        <v>172</v>
      </c>
      <c r="H1521" s="57">
        <v>4067</v>
      </c>
      <c r="I1521" s="57">
        <v>3418</v>
      </c>
      <c r="J1521" s="57">
        <v>3825</v>
      </c>
      <c r="K1521" s="57">
        <v>297</v>
      </c>
      <c r="L1521" s="57">
        <v>1369</v>
      </c>
      <c r="M1521" s="57">
        <v>1855</v>
      </c>
      <c r="N1521" s="57">
        <v>2145</v>
      </c>
      <c r="O1521" s="57">
        <v>1853</v>
      </c>
      <c r="P1521" s="57" t="s">
        <v>346</v>
      </c>
      <c r="Q1521" s="57" t="s">
        <v>346</v>
      </c>
      <c r="R1521" s="57">
        <v>3825</v>
      </c>
      <c r="Y1521" s="68">
        <f t="shared" si="187"/>
        <v>3290.75</v>
      </c>
      <c r="Z1521" s="72">
        <f t="shared" si="184"/>
        <v>2.7432026385428828E-3</v>
      </c>
      <c r="AA1521" s="71">
        <f t="shared" si="188"/>
        <v>1.6399940194425282E-3</v>
      </c>
      <c r="AB1521" s="72">
        <f t="shared" si="189"/>
        <v>5.973895126666727E-2</v>
      </c>
      <c r="AC1521" s="68">
        <f t="shared" si="190"/>
        <v>55085.5</v>
      </c>
      <c r="AD1521" s="72">
        <f t="shared" si="191"/>
        <v>4.5919832544390783E-2</v>
      </c>
    </row>
    <row r="1522" spans="1:30" x14ac:dyDescent="0.25">
      <c r="A1522" s="60">
        <v>43158</v>
      </c>
      <c r="B1522">
        <f t="shared" si="185"/>
        <v>2018</v>
      </c>
      <c r="C1522">
        <f t="shared" si="186"/>
        <v>2</v>
      </c>
      <c r="D1522" s="57" t="s">
        <v>346</v>
      </c>
      <c r="E1522" s="57">
        <v>3056</v>
      </c>
      <c r="F1522" s="57">
        <v>1904</v>
      </c>
      <c r="G1522" s="57">
        <v>191</v>
      </c>
      <c r="H1522" s="57">
        <v>4872</v>
      </c>
      <c r="I1522" s="57">
        <v>3832</v>
      </c>
      <c r="J1522" s="57">
        <v>4560</v>
      </c>
      <c r="K1522" s="57">
        <v>336</v>
      </c>
      <c r="L1522" s="57">
        <v>1610</v>
      </c>
      <c r="M1522" s="57">
        <v>2172</v>
      </c>
      <c r="N1522" s="57">
        <v>2316</v>
      </c>
      <c r="O1522" s="57">
        <v>2232</v>
      </c>
      <c r="P1522" s="57" t="s">
        <v>346</v>
      </c>
      <c r="Q1522" s="57" t="s">
        <v>346</v>
      </c>
      <c r="R1522" s="57">
        <v>4560</v>
      </c>
      <c r="Y1522" s="68">
        <f t="shared" si="187"/>
        <v>3874</v>
      </c>
      <c r="Z1522" s="72">
        <f t="shared" si="184"/>
        <v>3.2294057651645149E-3</v>
      </c>
      <c r="AA1522" s="71">
        <f t="shared" si="188"/>
        <v>1.6399940194425282E-3</v>
      </c>
      <c r="AB1522" s="72">
        <f t="shared" si="189"/>
        <v>7.0327037060569475E-2</v>
      </c>
      <c r="AC1522" s="68">
        <f t="shared" si="190"/>
        <v>55085.5</v>
      </c>
      <c r="AD1522" s="72">
        <f t="shared" si="191"/>
        <v>4.5919832544390783E-2</v>
      </c>
    </row>
    <row r="1523" spans="1:30" x14ac:dyDescent="0.25">
      <c r="A1523" s="60">
        <v>43159</v>
      </c>
      <c r="B1523">
        <f t="shared" si="185"/>
        <v>2018</v>
      </c>
      <c r="C1523">
        <f t="shared" si="186"/>
        <v>2</v>
      </c>
      <c r="D1523" s="57" t="s">
        <v>346</v>
      </c>
      <c r="E1523" s="57">
        <v>3354</v>
      </c>
      <c r="F1523" s="57">
        <v>2070</v>
      </c>
      <c r="G1523" s="57">
        <v>181</v>
      </c>
      <c r="H1523" s="57">
        <v>5236</v>
      </c>
      <c r="I1523" s="57">
        <v>3869</v>
      </c>
      <c r="J1523" s="57">
        <v>4560</v>
      </c>
      <c r="K1523" s="57">
        <v>419</v>
      </c>
      <c r="L1523" s="57">
        <v>1772</v>
      </c>
      <c r="M1523" s="57">
        <v>2479</v>
      </c>
      <c r="N1523" s="57">
        <v>2412</v>
      </c>
      <c r="O1523" s="57">
        <v>2161</v>
      </c>
      <c r="P1523" s="57" t="s">
        <v>346</v>
      </c>
      <c r="Q1523" s="57" t="s">
        <v>346</v>
      </c>
      <c r="R1523" s="57">
        <v>4560</v>
      </c>
      <c r="Y1523" s="68">
        <f t="shared" si="187"/>
        <v>3956.5</v>
      </c>
      <c r="Z1523" s="72">
        <f t="shared" si="184"/>
        <v>3.2981786034779049E-3</v>
      </c>
      <c r="AA1523" s="71">
        <f t="shared" si="188"/>
        <v>1.6399940194425282E-3</v>
      </c>
      <c r="AB1523" s="72">
        <f t="shared" si="189"/>
        <v>7.182470886167866E-2</v>
      </c>
      <c r="AC1523" s="68">
        <f t="shared" si="190"/>
        <v>55085.5</v>
      </c>
      <c r="AD1523" s="72">
        <f t="shared" si="191"/>
        <v>4.5919832544390783E-2</v>
      </c>
    </row>
    <row r="1524" spans="1:30" x14ac:dyDescent="0.25">
      <c r="A1524" s="60">
        <v>43160</v>
      </c>
      <c r="B1524">
        <f t="shared" si="185"/>
        <v>2018</v>
      </c>
      <c r="C1524">
        <f t="shared" si="186"/>
        <v>3</v>
      </c>
      <c r="D1524" s="57" t="s">
        <v>346</v>
      </c>
      <c r="E1524" s="57">
        <v>2791</v>
      </c>
      <c r="F1524" s="57">
        <v>1758</v>
      </c>
      <c r="G1524" s="57">
        <v>136</v>
      </c>
      <c r="H1524" s="57">
        <v>3844</v>
      </c>
      <c r="I1524" s="57">
        <v>2987</v>
      </c>
      <c r="J1524" s="57">
        <v>3241</v>
      </c>
      <c r="K1524" s="57">
        <v>332</v>
      </c>
      <c r="L1524" s="57">
        <v>1363</v>
      </c>
      <c r="M1524" s="57">
        <v>1653</v>
      </c>
      <c r="N1524" s="57">
        <v>1924</v>
      </c>
      <c r="O1524" s="57">
        <v>1619</v>
      </c>
      <c r="P1524" s="57" t="s">
        <v>346</v>
      </c>
      <c r="Q1524" s="57" t="s">
        <v>346</v>
      </c>
      <c r="R1524" s="57">
        <v>3241</v>
      </c>
      <c r="Y1524" s="68">
        <f t="shared" si="187"/>
        <v>2922.75</v>
      </c>
      <c r="Z1524" s="72">
        <f t="shared" si="184"/>
        <v>2.4364340991570952E-3</v>
      </c>
      <c r="AA1524" s="71">
        <f t="shared" si="188"/>
        <v>1.6306692062376142E-3</v>
      </c>
      <c r="AB1524" s="72">
        <f t="shared" si="189"/>
        <v>4.8197787791213004E-2</v>
      </c>
      <c r="AC1524" s="68">
        <f t="shared" si="190"/>
        <v>60640.75</v>
      </c>
      <c r="AD1524" s="72">
        <f t="shared" si="191"/>
        <v>5.0550745393366049E-2</v>
      </c>
    </row>
    <row r="1525" spans="1:30" x14ac:dyDescent="0.25">
      <c r="A1525" s="60">
        <v>43161</v>
      </c>
      <c r="B1525">
        <f t="shared" si="185"/>
        <v>2018</v>
      </c>
      <c r="C1525">
        <f t="shared" si="186"/>
        <v>3</v>
      </c>
      <c r="D1525" s="57" t="s">
        <v>346</v>
      </c>
      <c r="E1525" s="57">
        <v>1212</v>
      </c>
      <c r="F1525" s="57">
        <v>555</v>
      </c>
      <c r="G1525" s="57">
        <v>23</v>
      </c>
      <c r="H1525" s="57">
        <v>684</v>
      </c>
      <c r="I1525" s="57">
        <v>728</v>
      </c>
      <c r="J1525" s="57">
        <v>417</v>
      </c>
      <c r="K1525" s="57">
        <v>95</v>
      </c>
      <c r="L1525" s="57">
        <v>336</v>
      </c>
      <c r="M1525" s="57">
        <v>365</v>
      </c>
      <c r="N1525" s="57">
        <v>651</v>
      </c>
      <c r="O1525" s="57">
        <v>160</v>
      </c>
      <c r="P1525" s="57" t="s">
        <v>346</v>
      </c>
      <c r="Q1525" s="57" t="s">
        <v>346</v>
      </c>
      <c r="R1525" s="57">
        <v>417</v>
      </c>
      <c r="Y1525" s="68">
        <f t="shared" si="187"/>
        <v>497.25</v>
      </c>
      <c r="Z1525" s="72">
        <f t="shared" si="184"/>
        <v>4.1451265274343186E-4</v>
      </c>
      <c r="AA1525" s="71">
        <f t="shared" si="188"/>
        <v>1.6306692062376142E-3</v>
      </c>
      <c r="AB1525" s="72">
        <f t="shared" si="189"/>
        <v>8.1999315641709571E-3</v>
      </c>
      <c r="AC1525" s="68">
        <f t="shared" si="190"/>
        <v>60640.750000000007</v>
      </c>
      <c r="AD1525" s="72">
        <f t="shared" si="191"/>
        <v>5.0550745393366056E-2</v>
      </c>
    </row>
    <row r="1526" spans="1:30" x14ac:dyDescent="0.25">
      <c r="A1526" s="60">
        <v>43162</v>
      </c>
      <c r="B1526">
        <f t="shared" si="185"/>
        <v>2018</v>
      </c>
      <c r="C1526">
        <f t="shared" si="186"/>
        <v>3</v>
      </c>
      <c r="D1526" s="57" t="s">
        <v>346</v>
      </c>
      <c r="E1526" s="57">
        <v>2025</v>
      </c>
      <c r="F1526" s="57">
        <v>1430</v>
      </c>
      <c r="G1526" s="57">
        <v>108</v>
      </c>
      <c r="H1526" s="57">
        <v>1931</v>
      </c>
      <c r="I1526" s="57">
        <v>1505</v>
      </c>
      <c r="J1526" s="57">
        <v>1551</v>
      </c>
      <c r="K1526" s="57">
        <v>181</v>
      </c>
      <c r="L1526" s="57">
        <v>835</v>
      </c>
      <c r="M1526" s="57">
        <v>1197</v>
      </c>
      <c r="N1526" s="57">
        <v>1215</v>
      </c>
      <c r="O1526" s="57">
        <v>625</v>
      </c>
      <c r="P1526" s="57" t="s">
        <v>346</v>
      </c>
      <c r="Q1526" s="57" t="s">
        <v>346</v>
      </c>
      <c r="R1526" s="57">
        <v>1551</v>
      </c>
      <c r="Y1526" s="68">
        <f t="shared" si="187"/>
        <v>1403</v>
      </c>
      <c r="Z1526" s="72">
        <f t="shared" si="184"/>
        <v>1.1695550564083156E-3</v>
      </c>
      <c r="AA1526" s="71">
        <f t="shared" si="188"/>
        <v>1.6306692062376142E-3</v>
      </c>
      <c r="AB1526" s="72">
        <f t="shared" si="189"/>
        <v>2.3136257384679445E-2</v>
      </c>
      <c r="AC1526" s="68">
        <f t="shared" si="190"/>
        <v>60640.75</v>
      </c>
      <c r="AD1526" s="72">
        <f t="shared" si="191"/>
        <v>5.0550745393366049E-2</v>
      </c>
    </row>
    <row r="1527" spans="1:30" x14ac:dyDescent="0.25">
      <c r="A1527" s="60">
        <v>43163</v>
      </c>
      <c r="B1527">
        <f t="shared" si="185"/>
        <v>2018</v>
      </c>
      <c r="C1527">
        <f t="shared" si="186"/>
        <v>3</v>
      </c>
      <c r="D1527" s="57" t="s">
        <v>346</v>
      </c>
      <c r="E1527" s="57">
        <v>2030</v>
      </c>
      <c r="F1527" s="57">
        <v>1436</v>
      </c>
      <c r="G1527" s="57">
        <v>116</v>
      </c>
      <c r="H1527" s="57">
        <v>1786</v>
      </c>
      <c r="I1527" s="57">
        <v>1477</v>
      </c>
      <c r="J1527" s="57">
        <v>1430</v>
      </c>
      <c r="K1527" s="57">
        <v>185</v>
      </c>
      <c r="L1527" s="57">
        <v>868</v>
      </c>
      <c r="M1527" s="57">
        <v>1209</v>
      </c>
      <c r="N1527" s="57">
        <v>1195</v>
      </c>
      <c r="O1527" s="57">
        <v>556</v>
      </c>
      <c r="P1527" s="57" t="s">
        <v>346</v>
      </c>
      <c r="Q1527" s="57" t="s">
        <v>346</v>
      </c>
      <c r="R1527" s="57">
        <v>1430</v>
      </c>
      <c r="Y1527" s="68">
        <f t="shared" si="187"/>
        <v>1312.25</v>
      </c>
      <c r="Z1527" s="72">
        <f t="shared" si="184"/>
        <v>1.0939049342635868E-3</v>
      </c>
      <c r="AA1527" s="71">
        <f t="shared" si="188"/>
        <v>1.6306692062376142E-3</v>
      </c>
      <c r="AB1527" s="72">
        <f t="shared" si="189"/>
        <v>2.1639738954415965E-2</v>
      </c>
      <c r="AC1527" s="68">
        <f t="shared" si="190"/>
        <v>60640.75</v>
      </c>
      <c r="AD1527" s="72">
        <f t="shared" si="191"/>
        <v>5.0550745393366049E-2</v>
      </c>
    </row>
    <row r="1528" spans="1:30" x14ac:dyDescent="0.25">
      <c r="A1528" s="60">
        <v>43164</v>
      </c>
      <c r="B1528">
        <f t="shared" si="185"/>
        <v>2018</v>
      </c>
      <c r="C1528">
        <f t="shared" si="186"/>
        <v>3</v>
      </c>
      <c r="D1528" s="57" t="s">
        <v>346</v>
      </c>
      <c r="E1528" s="57">
        <v>2336</v>
      </c>
      <c r="F1528" s="57">
        <v>1513</v>
      </c>
      <c r="G1528" s="57">
        <v>110</v>
      </c>
      <c r="H1528" s="57">
        <v>3196</v>
      </c>
      <c r="I1528" s="57">
        <v>2607</v>
      </c>
      <c r="J1528" s="57">
        <v>3059</v>
      </c>
      <c r="K1528" s="57">
        <v>293</v>
      </c>
      <c r="L1528" s="57">
        <v>1169</v>
      </c>
      <c r="M1528" s="57">
        <v>1507</v>
      </c>
      <c r="N1528" s="57">
        <v>1765</v>
      </c>
      <c r="O1528" s="57">
        <v>1562</v>
      </c>
      <c r="P1528" s="57" t="s">
        <v>346</v>
      </c>
      <c r="Q1528" s="57" t="s">
        <v>346</v>
      </c>
      <c r="R1528" s="57">
        <v>3059</v>
      </c>
      <c r="Y1528" s="68">
        <f t="shared" si="187"/>
        <v>2606</v>
      </c>
      <c r="Z1528" s="72">
        <f t="shared" si="184"/>
        <v>2.1723880805417464E-3</v>
      </c>
      <c r="AA1528" s="71">
        <f t="shared" si="188"/>
        <v>1.6306692062376142E-3</v>
      </c>
      <c r="AB1528" s="72">
        <f t="shared" si="189"/>
        <v>4.2974402526353976E-2</v>
      </c>
      <c r="AC1528" s="68">
        <f t="shared" si="190"/>
        <v>60640.75</v>
      </c>
      <c r="AD1528" s="72">
        <f t="shared" si="191"/>
        <v>5.0550745393366049E-2</v>
      </c>
    </row>
    <row r="1529" spans="1:30" x14ac:dyDescent="0.25">
      <c r="A1529" s="60">
        <v>43165</v>
      </c>
      <c r="B1529">
        <f t="shared" si="185"/>
        <v>2018</v>
      </c>
      <c r="C1529">
        <f t="shared" si="186"/>
        <v>3</v>
      </c>
      <c r="D1529" s="57" t="s">
        <v>346</v>
      </c>
      <c r="E1529" s="57">
        <v>2645</v>
      </c>
      <c r="F1529" s="57">
        <v>1697</v>
      </c>
      <c r="G1529" s="57">
        <v>136</v>
      </c>
      <c r="H1529" s="57">
        <v>3754</v>
      </c>
      <c r="I1529" s="57">
        <v>2917</v>
      </c>
      <c r="J1529" s="57">
        <v>3462</v>
      </c>
      <c r="K1529" s="57">
        <v>287</v>
      </c>
      <c r="L1529" s="57">
        <v>1364</v>
      </c>
      <c r="M1529" s="57">
        <v>1669</v>
      </c>
      <c r="N1529" s="57">
        <v>1962</v>
      </c>
      <c r="O1529" s="57">
        <v>1770</v>
      </c>
      <c r="P1529" s="57" t="s">
        <v>346</v>
      </c>
      <c r="Q1529" s="57" t="s">
        <v>346</v>
      </c>
      <c r="R1529" s="57">
        <v>3462</v>
      </c>
      <c r="Y1529" s="68">
        <f t="shared" si="187"/>
        <v>2975.75</v>
      </c>
      <c r="Z1529" s="72">
        <f t="shared" si="184"/>
        <v>2.4806154377099397E-3</v>
      </c>
      <c r="AA1529" s="71">
        <f t="shared" si="188"/>
        <v>1.6306692062376142E-3</v>
      </c>
      <c r="AB1529" s="72">
        <f t="shared" si="189"/>
        <v>4.9071787535609306E-2</v>
      </c>
      <c r="AC1529" s="68">
        <f t="shared" si="190"/>
        <v>60640.75</v>
      </c>
      <c r="AD1529" s="72">
        <f t="shared" si="191"/>
        <v>5.0550745393366049E-2</v>
      </c>
    </row>
    <row r="1530" spans="1:30" x14ac:dyDescent="0.25">
      <c r="A1530" s="60">
        <v>43166</v>
      </c>
      <c r="B1530">
        <f t="shared" si="185"/>
        <v>2018</v>
      </c>
      <c r="C1530">
        <f t="shared" si="186"/>
        <v>3</v>
      </c>
      <c r="D1530" s="57" t="s">
        <v>346</v>
      </c>
      <c r="E1530" s="57">
        <v>941</v>
      </c>
      <c r="F1530" s="57">
        <v>454</v>
      </c>
      <c r="G1530" s="57">
        <v>41</v>
      </c>
      <c r="H1530" s="57">
        <v>746</v>
      </c>
      <c r="I1530" s="57">
        <v>687</v>
      </c>
      <c r="J1530" s="57">
        <v>495</v>
      </c>
      <c r="K1530" s="57">
        <v>124</v>
      </c>
      <c r="L1530" s="57">
        <v>313</v>
      </c>
      <c r="M1530" s="57">
        <v>365</v>
      </c>
      <c r="N1530" s="57">
        <v>692</v>
      </c>
      <c r="O1530" s="57">
        <v>187</v>
      </c>
      <c r="P1530" s="57" t="s">
        <v>346</v>
      </c>
      <c r="Q1530" s="57" t="s">
        <v>346</v>
      </c>
      <c r="R1530" s="57">
        <v>495</v>
      </c>
      <c r="Y1530" s="68">
        <f t="shared" si="187"/>
        <v>528.75</v>
      </c>
      <c r="Z1530" s="72">
        <f t="shared" si="184"/>
        <v>4.4077137282672621E-4</v>
      </c>
      <c r="AA1530" s="71">
        <f t="shared" si="188"/>
        <v>1.6306692062376142E-3</v>
      </c>
      <c r="AB1530" s="72">
        <f t="shared" si="189"/>
        <v>8.7193842424442315E-3</v>
      </c>
      <c r="AC1530" s="68">
        <f t="shared" si="190"/>
        <v>60640.749999999993</v>
      </c>
      <c r="AD1530" s="72">
        <f t="shared" si="191"/>
        <v>5.0550745393366042E-2</v>
      </c>
    </row>
    <row r="1531" spans="1:30" x14ac:dyDescent="0.25">
      <c r="A1531" s="60">
        <v>43167</v>
      </c>
      <c r="B1531">
        <f t="shared" si="185"/>
        <v>2018</v>
      </c>
      <c r="C1531">
        <f t="shared" si="186"/>
        <v>3</v>
      </c>
      <c r="D1531" s="57" t="s">
        <v>346</v>
      </c>
      <c r="E1531" s="57">
        <v>1744</v>
      </c>
      <c r="F1531" s="57">
        <v>909</v>
      </c>
      <c r="G1531" s="57">
        <v>91</v>
      </c>
      <c r="H1531" s="57">
        <v>1780</v>
      </c>
      <c r="I1531" s="57">
        <v>1420</v>
      </c>
      <c r="J1531" s="57">
        <v>1335</v>
      </c>
      <c r="K1531" s="57">
        <v>129</v>
      </c>
      <c r="L1531" s="57">
        <v>909</v>
      </c>
      <c r="M1531" s="57">
        <v>780</v>
      </c>
      <c r="N1531" s="57">
        <v>1246</v>
      </c>
      <c r="O1531" s="57">
        <v>611</v>
      </c>
      <c r="P1531" s="57" t="s">
        <v>346</v>
      </c>
      <c r="Q1531" s="57" t="s">
        <v>346</v>
      </c>
      <c r="R1531" s="57">
        <v>1335</v>
      </c>
      <c r="Y1531" s="68">
        <f t="shared" si="187"/>
        <v>1286.5</v>
      </c>
      <c r="Z1531" s="72">
        <f t="shared" si="184"/>
        <v>1.0724394726081953E-3</v>
      </c>
      <c r="AA1531" s="71">
        <f t="shared" si="188"/>
        <v>1.6306692062376142E-3</v>
      </c>
      <c r="AB1531" s="72">
        <f t="shared" si="189"/>
        <v>2.1215107003129084E-2</v>
      </c>
      <c r="AC1531" s="68">
        <f t="shared" si="190"/>
        <v>60640.75</v>
      </c>
      <c r="AD1531" s="72">
        <f t="shared" si="191"/>
        <v>5.0550745393366049E-2</v>
      </c>
    </row>
    <row r="1532" spans="1:30" x14ac:dyDescent="0.25">
      <c r="A1532" s="60">
        <v>43168</v>
      </c>
      <c r="B1532">
        <f t="shared" si="185"/>
        <v>2018</v>
      </c>
      <c r="C1532">
        <f t="shared" si="186"/>
        <v>3</v>
      </c>
      <c r="D1532" s="57" t="s">
        <v>346</v>
      </c>
      <c r="E1532" s="57">
        <v>2196</v>
      </c>
      <c r="F1532" s="57">
        <v>1281</v>
      </c>
      <c r="G1532" s="57">
        <v>98</v>
      </c>
      <c r="H1532" s="57">
        <v>2767</v>
      </c>
      <c r="I1532" s="57">
        <v>2263</v>
      </c>
      <c r="J1532" s="57">
        <v>2199</v>
      </c>
      <c r="K1532" s="57">
        <v>223</v>
      </c>
      <c r="L1532" s="57">
        <v>1022</v>
      </c>
      <c r="M1532" s="57">
        <v>1213</v>
      </c>
      <c r="N1532" s="57">
        <v>1676</v>
      </c>
      <c r="O1532" s="57">
        <v>1024</v>
      </c>
      <c r="P1532" s="57" t="s">
        <v>346</v>
      </c>
      <c r="Q1532" s="57" t="s">
        <v>346</v>
      </c>
      <c r="R1532" s="57">
        <v>2199</v>
      </c>
      <c r="Y1532" s="68">
        <f t="shared" si="187"/>
        <v>2063.25</v>
      </c>
      <c r="Z1532" s="72">
        <f t="shared" si="184"/>
        <v>1.7199461654557784E-3</v>
      </c>
      <c r="AA1532" s="71">
        <f t="shared" si="188"/>
        <v>1.6306692062376142E-3</v>
      </c>
      <c r="AB1532" s="72">
        <f t="shared" si="189"/>
        <v>3.4024150426899401E-2</v>
      </c>
      <c r="AC1532" s="68">
        <f t="shared" si="190"/>
        <v>60640.750000000007</v>
      </c>
      <c r="AD1532" s="72">
        <f t="shared" si="191"/>
        <v>5.0550745393366056E-2</v>
      </c>
    </row>
    <row r="1533" spans="1:30" x14ac:dyDescent="0.25">
      <c r="A1533" s="60">
        <v>43169</v>
      </c>
      <c r="B1533">
        <f t="shared" si="185"/>
        <v>2018</v>
      </c>
      <c r="C1533">
        <f t="shared" si="186"/>
        <v>3</v>
      </c>
      <c r="D1533" s="57" t="s">
        <v>346</v>
      </c>
      <c r="E1533" s="57">
        <v>1917</v>
      </c>
      <c r="F1533" s="57">
        <v>1637</v>
      </c>
      <c r="G1533" s="57">
        <v>111</v>
      </c>
      <c r="H1533" s="57">
        <v>1987</v>
      </c>
      <c r="I1533" s="57">
        <v>1743</v>
      </c>
      <c r="J1533" s="57">
        <v>1604</v>
      </c>
      <c r="K1533" s="57">
        <v>220</v>
      </c>
      <c r="L1533" s="57">
        <v>886</v>
      </c>
      <c r="M1533" s="57">
        <v>1174</v>
      </c>
      <c r="N1533" s="57">
        <v>1287</v>
      </c>
      <c r="O1533" s="57">
        <v>671</v>
      </c>
      <c r="P1533" s="57" t="s">
        <v>346</v>
      </c>
      <c r="Q1533" s="57" t="s">
        <v>346</v>
      </c>
      <c r="R1533" s="57">
        <v>1604</v>
      </c>
      <c r="Y1533" s="68">
        <f t="shared" si="187"/>
        <v>1501.25</v>
      </c>
      <c r="Z1533" s="72">
        <f t="shared" si="184"/>
        <v>1.2514572547633526E-3</v>
      </c>
      <c r="AA1533" s="71">
        <f t="shared" si="188"/>
        <v>1.6306692062376142E-3</v>
      </c>
      <c r="AB1533" s="72">
        <f t="shared" si="189"/>
        <v>2.4756455024055605E-2</v>
      </c>
      <c r="AC1533" s="68">
        <f t="shared" si="190"/>
        <v>60640.75</v>
      </c>
      <c r="AD1533" s="72">
        <f t="shared" si="191"/>
        <v>5.0550745393366049E-2</v>
      </c>
    </row>
    <row r="1534" spans="1:30" x14ac:dyDescent="0.25">
      <c r="A1534" s="60">
        <v>43170</v>
      </c>
      <c r="B1534">
        <f t="shared" si="185"/>
        <v>2018</v>
      </c>
      <c r="C1534">
        <f t="shared" si="186"/>
        <v>3</v>
      </c>
      <c r="D1534" s="57" t="s">
        <v>346</v>
      </c>
      <c r="E1534" s="57">
        <v>2084</v>
      </c>
      <c r="F1534" s="57">
        <v>1520</v>
      </c>
      <c r="G1534" s="57">
        <v>119</v>
      </c>
      <c r="H1534" s="57">
        <v>2186</v>
      </c>
      <c r="I1534" s="57">
        <v>1660</v>
      </c>
      <c r="J1534" s="57">
        <v>1701</v>
      </c>
      <c r="K1534" s="57">
        <v>176</v>
      </c>
      <c r="L1534" s="57">
        <v>926</v>
      </c>
      <c r="M1534" s="57">
        <v>1410</v>
      </c>
      <c r="N1534" s="57">
        <v>1275</v>
      </c>
      <c r="O1534" s="57">
        <v>747</v>
      </c>
      <c r="P1534" s="57" t="s">
        <v>346</v>
      </c>
      <c r="Q1534" s="57" t="s">
        <v>346</v>
      </c>
      <c r="R1534" s="57">
        <v>1701</v>
      </c>
      <c r="Y1534" s="68">
        <f t="shared" si="187"/>
        <v>1573.5</v>
      </c>
      <c r="Z1534" s="72">
        <f t="shared" si="184"/>
        <v>1.3116855889226547E-3</v>
      </c>
      <c r="AA1534" s="71">
        <f t="shared" si="188"/>
        <v>1.6306692062376142E-3</v>
      </c>
      <c r="AB1534" s="72">
        <f t="shared" si="189"/>
        <v>2.5947898071841131E-2</v>
      </c>
      <c r="AC1534" s="68">
        <f t="shared" si="190"/>
        <v>60640.75</v>
      </c>
      <c r="AD1534" s="72">
        <f t="shared" si="191"/>
        <v>5.0550745393366049E-2</v>
      </c>
    </row>
    <row r="1535" spans="1:30" x14ac:dyDescent="0.25">
      <c r="A1535" s="60">
        <v>43171</v>
      </c>
      <c r="B1535">
        <f t="shared" si="185"/>
        <v>2018</v>
      </c>
      <c r="C1535">
        <f t="shared" si="186"/>
        <v>3</v>
      </c>
      <c r="D1535" s="57" t="s">
        <v>346</v>
      </c>
      <c r="E1535" s="57">
        <v>2322</v>
      </c>
      <c r="F1535" s="57">
        <v>1564</v>
      </c>
      <c r="G1535" s="57">
        <v>112</v>
      </c>
      <c r="H1535" s="57">
        <v>3052</v>
      </c>
      <c r="I1535" s="57">
        <v>2615</v>
      </c>
      <c r="J1535" s="57">
        <v>2839</v>
      </c>
      <c r="K1535" s="57">
        <v>270</v>
      </c>
      <c r="L1535" s="57">
        <v>1145</v>
      </c>
      <c r="M1535" s="57">
        <v>1391</v>
      </c>
      <c r="N1535" s="57">
        <v>1679</v>
      </c>
      <c r="O1535" s="57">
        <v>1295</v>
      </c>
      <c r="P1535" s="57" t="s">
        <v>346</v>
      </c>
      <c r="Q1535" s="57" t="s">
        <v>346</v>
      </c>
      <c r="R1535" s="57">
        <v>2839</v>
      </c>
      <c r="Y1535" s="68">
        <f t="shared" si="187"/>
        <v>2450.25</v>
      </c>
      <c r="Z1535" s="72">
        <f t="shared" si="184"/>
        <v>2.0425532979076802E-3</v>
      </c>
      <c r="AA1535" s="71">
        <f t="shared" si="188"/>
        <v>1.6306692062376142E-3</v>
      </c>
      <c r="AB1535" s="72">
        <f t="shared" si="189"/>
        <v>4.0405997617113908E-2</v>
      </c>
      <c r="AC1535" s="68">
        <f t="shared" si="190"/>
        <v>60640.749999999993</v>
      </c>
      <c r="AD1535" s="72">
        <f t="shared" si="191"/>
        <v>5.0550745393366042E-2</v>
      </c>
    </row>
    <row r="1536" spans="1:30" x14ac:dyDescent="0.25">
      <c r="A1536" s="60">
        <v>43172</v>
      </c>
      <c r="B1536">
        <f t="shared" si="185"/>
        <v>2018</v>
      </c>
      <c r="C1536">
        <f t="shared" si="186"/>
        <v>3</v>
      </c>
      <c r="D1536" s="57" t="s">
        <v>346</v>
      </c>
      <c r="E1536" s="57">
        <v>1589</v>
      </c>
      <c r="F1536" s="57">
        <v>861</v>
      </c>
      <c r="G1536" s="57">
        <v>55</v>
      </c>
      <c r="H1536" s="57">
        <v>1356</v>
      </c>
      <c r="I1536" s="57">
        <v>1103</v>
      </c>
      <c r="J1536" s="57">
        <v>1075</v>
      </c>
      <c r="K1536" s="57">
        <v>151</v>
      </c>
      <c r="L1536" s="57">
        <v>562</v>
      </c>
      <c r="M1536" s="57">
        <v>703</v>
      </c>
      <c r="N1536" s="57">
        <v>1038</v>
      </c>
      <c r="O1536" s="57">
        <v>418</v>
      </c>
      <c r="P1536" s="57" t="s">
        <v>346</v>
      </c>
      <c r="Q1536" s="57" t="s">
        <v>346</v>
      </c>
      <c r="R1536" s="57">
        <v>1075</v>
      </c>
      <c r="Y1536" s="68">
        <f t="shared" si="187"/>
        <v>988</v>
      </c>
      <c r="Z1536" s="72">
        <f t="shared" si="184"/>
        <v>8.2360683943793003E-4</v>
      </c>
      <c r="AA1536" s="71">
        <f t="shared" si="188"/>
        <v>1.6306692062376142E-3</v>
      </c>
      <c r="AB1536" s="72">
        <f t="shared" si="189"/>
        <v>1.6292674480444257E-2</v>
      </c>
      <c r="AC1536" s="68">
        <f t="shared" si="190"/>
        <v>60640.749999999993</v>
      </c>
      <c r="AD1536" s="72">
        <f t="shared" si="191"/>
        <v>5.0550745393366042E-2</v>
      </c>
    </row>
    <row r="1537" spans="1:30" x14ac:dyDescent="0.25">
      <c r="A1537" s="60">
        <v>43173</v>
      </c>
      <c r="B1537">
        <f t="shared" si="185"/>
        <v>2018</v>
      </c>
      <c r="C1537">
        <f t="shared" si="186"/>
        <v>3</v>
      </c>
      <c r="D1537" s="57" t="s">
        <v>346</v>
      </c>
      <c r="E1537" s="57">
        <v>2373</v>
      </c>
      <c r="F1537" s="57">
        <v>1456</v>
      </c>
      <c r="G1537" s="57">
        <v>104</v>
      </c>
      <c r="H1537" s="57">
        <v>2862</v>
      </c>
      <c r="I1537" s="57">
        <v>2405</v>
      </c>
      <c r="J1537" s="57">
        <v>2580</v>
      </c>
      <c r="K1537" s="57">
        <v>261</v>
      </c>
      <c r="L1537" s="57">
        <v>1059</v>
      </c>
      <c r="M1537" s="57">
        <v>1353</v>
      </c>
      <c r="N1537" s="57">
        <v>1732</v>
      </c>
      <c r="O1537" s="57">
        <v>1109</v>
      </c>
      <c r="P1537" s="57" t="s">
        <v>346</v>
      </c>
      <c r="Q1537" s="57" t="s">
        <v>346</v>
      </c>
      <c r="R1537" s="57">
        <v>2580</v>
      </c>
      <c r="Y1537" s="68">
        <f t="shared" si="187"/>
        <v>2239</v>
      </c>
      <c r="Z1537" s="72">
        <f t="shared" si="184"/>
        <v>1.8664531513173334E-3</v>
      </c>
      <c r="AA1537" s="71">
        <f t="shared" si="188"/>
        <v>1.6306692062376142E-3</v>
      </c>
      <c r="AB1537" s="72">
        <f t="shared" si="189"/>
        <v>3.692236656043997E-2</v>
      </c>
      <c r="AC1537" s="68">
        <f t="shared" si="190"/>
        <v>60640.75</v>
      </c>
      <c r="AD1537" s="72">
        <f t="shared" si="191"/>
        <v>5.0550745393366049E-2</v>
      </c>
    </row>
    <row r="1538" spans="1:30" x14ac:dyDescent="0.25">
      <c r="A1538" s="60">
        <v>43174</v>
      </c>
      <c r="B1538">
        <f t="shared" si="185"/>
        <v>2018</v>
      </c>
      <c r="C1538">
        <f t="shared" si="186"/>
        <v>3</v>
      </c>
      <c r="D1538" s="57" t="s">
        <v>346</v>
      </c>
      <c r="E1538" s="57">
        <v>2414</v>
      </c>
      <c r="F1538" s="57">
        <v>1571</v>
      </c>
      <c r="G1538" s="57">
        <v>132</v>
      </c>
      <c r="H1538" s="57">
        <v>3192</v>
      </c>
      <c r="I1538" s="57">
        <v>2461</v>
      </c>
      <c r="J1538" s="57">
        <v>2754</v>
      </c>
      <c r="K1538" s="57">
        <v>271</v>
      </c>
      <c r="L1538" s="57">
        <v>1098</v>
      </c>
      <c r="M1538" s="57">
        <v>1556</v>
      </c>
      <c r="N1538" s="57">
        <v>1649</v>
      </c>
      <c r="O1538" s="57">
        <v>1305</v>
      </c>
      <c r="P1538" s="57" t="s">
        <v>346</v>
      </c>
      <c r="Q1538" s="57" t="s">
        <v>346</v>
      </c>
      <c r="R1538" s="57">
        <v>2754</v>
      </c>
      <c r="Y1538" s="68">
        <f t="shared" si="187"/>
        <v>2428</v>
      </c>
      <c r="Z1538" s="72">
        <f t="shared" si="184"/>
        <v>2.0240054718170994E-3</v>
      </c>
      <c r="AA1538" s="71">
        <f t="shared" si="188"/>
        <v>1.6306692062376142E-3</v>
      </c>
      <c r="AB1538" s="72">
        <f t="shared" si="189"/>
        <v>4.003908263007961E-2</v>
      </c>
      <c r="AC1538" s="68">
        <f t="shared" si="190"/>
        <v>60640.75</v>
      </c>
      <c r="AD1538" s="72">
        <f t="shared" si="191"/>
        <v>5.0550745393366049E-2</v>
      </c>
    </row>
    <row r="1539" spans="1:30" x14ac:dyDescent="0.25">
      <c r="A1539" s="60">
        <v>43175</v>
      </c>
      <c r="B1539">
        <f t="shared" si="185"/>
        <v>2018</v>
      </c>
      <c r="C1539">
        <f t="shared" si="186"/>
        <v>3</v>
      </c>
      <c r="D1539" s="57" t="s">
        <v>346</v>
      </c>
      <c r="E1539" s="57">
        <v>2503</v>
      </c>
      <c r="F1539" s="57">
        <v>1469</v>
      </c>
      <c r="G1539" s="57">
        <v>109</v>
      </c>
      <c r="H1539" s="57">
        <v>2773</v>
      </c>
      <c r="I1539" s="57">
        <v>2298</v>
      </c>
      <c r="J1539" s="57">
        <v>2419</v>
      </c>
      <c r="K1539" s="57">
        <v>261</v>
      </c>
      <c r="L1539" s="57">
        <v>1017</v>
      </c>
      <c r="M1539" s="57">
        <v>1278</v>
      </c>
      <c r="N1539" s="57">
        <v>1669</v>
      </c>
      <c r="O1539" s="57">
        <v>1173</v>
      </c>
      <c r="P1539" s="57" t="s">
        <v>346</v>
      </c>
      <c r="Q1539" s="57" t="s">
        <v>346</v>
      </c>
      <c r="R1539" s="57">
        <v>2419</v>
      </c>
      <c r="Y1539" s="68">
        <f t="shared" si="187"/>
        <v>2165.75</v>
      </c>
      <c r="Z1539" s="72">
        <f t="shared" si="184"/>
        <v>1.8053912069966567E-3</v>
      </c>
      <c r="AA1539" s="71">
        <f t="shared" si="188"/>
        <v>1.6306692062376142E-3</v>
      </c>
      <c r="AB1539" s="72">
        <f t="shared" si="189"/>
        <v>3.5714432951439418E-2</v>
      </c>
      <c r="AC1539" s="68">
        <f t="shared" si="190"/>
        <v>60640.750000000007</v>
      </c>
      <c r="AD1539" s="72">
        <f t="shared" si="191"/>
        <v>5.0550745393366056E-2</v>
      </c>
    </row>
    <row r="1540" spans="1:30" x14ac:dyDescent="0.25">
      <c r="A1540" s="60">
        <v>43176</v>
      </c>
      <c r="B1540">
        <f t="shared" si="185"/>
        <v>2018</v>
      </c>
      <c r="C1540">
        <f t="shared" si="186"/>
        <v>3</v>
      </c>
      <c r="D1540" s="57" t="s">
        <v>346</v>
      </c>
      <c r="E1540" s="57">
        <v>2061</v>
      </c>
      <c r="F1540" s="57">
        <v>1581</v>
      </c>
      <c r="G1540" s="57">
        <v>120</v>
      </c>
      <c r="H1540" s="57">
        <v>2291</v>
      </c>
      <c r="I1540" s="57">
        <v>1828</v>
      </c>
      <c r="J1540" s="57">
        <v>1717</v>
      </c>
      <c r="K1540" s="57">
        <v>199</v>
      </c>
      <c r="L1540" s="57">
        <v>905</v>
      </c>
      <c r="M1540" s="57">
        <v>1342</v>
      </c>
      <c r="N1540" s="57">
        <v>1370</v>
      </c>
      <c r="O1540" s="57">
        <v>689</v>
      </c>
      <c r="P1540" s="57" t="s">
        <v>346</v>
      </c>
      <c r="Q1540" s="57" t="s">
        <v>346</v>
      </c>
      <c r="R1540" s="57">
        <v>1717</v>
      </c>
      <c r="Y1540" s="68">
        <f t="shared" si="187"/>
        <v>1631.25</v>
      </c>
      <c r="Z1540" s="72">
        <f t="shared" ref="Z1540:Z1603" si="192">+Y1540/SUMIF($B$4:$B$1829,B1540,$Y$4:$Y$1829)</f>
        <v>1.3598265757420276E-3</v>
      </c>
      <c r="AA1540" s="71">
        <f t="shared" si="188"/>
        <v>1.6306692062376142E-3</v>
      </c>
      <c r="AB1540" s="72">
        <f t="shared" si="189"/>
        <v>2.6900227982008799E-2</v>
      </c>
      <c r="AC1540" s="68">
        <f t="shared" si="190"/>
        <v>60640.749999999993</v>
      </c>
      <c r="AD1540" s="72">
        <f t="shared" si="191"/>
        <v>5.0550745393366042E-2</v>
      </c>
    </row>
    <row r="1541" spans="1:30" x14ac:dyDescent="0.25">
      <c r="A1541" s="60">
        <v>43177</v>
      </c>
      <c r="B1541">
        <f t="shared" ref="B1541:B1604" si="193">+YEAR(A1541)</f>
        <v>2018</v>
      </c>
      <c r="C1541">
        <f t="shared" ref="C1541:C1604" si="194">+MONTH(A1541)</f>
        <v>3</v>
      </c>
      <c r="D1541" s="57" t="s">
        <v>346</v>
      </c>
      <c r="E1541" s="57">
        <v>2052</v>
      </c>
      <c r="F1541" s="57">
        <v>1479</v>
      </c>
      <c r="G1541" s="57">
        <v>124</v>
      </c>
      <c r="H1541" s="57">
        <v>2091</v>
      </c>
      <c r="I1541" s="57">
        <v>1549</v>
      </c>
      <c r="J1541" s="57">
        <v>1453</v>
      </c>
      <c r="K1541" s="57">
        <v>166</v>
      </c>
      <c r="L1541" s="57">
        <v>906</v>
      </c>
      <c r="M1541" s="57">
        <v>1398</v>
      </c>
      <c r="N1541" s="57">
        <v>1272</v>
      </c>
      <c r="O1541" s="57">
        <v>644</v>
      </c>
      <c r="P1541" s="57" t="s">
        <v>346</v>
      </c>
      <c r="Q1541" s="57" t="s">
        <v>346</v>
      </c>
      <c r="R1541" s="57">
        <v>1453</v>
      </c>
      <c r="Y1541" s="68">
        <f t="shared" ref="Y1541:Y1604" si="195">AVERAGE(H1541,I1541,O1541,R1541)</f>
        <v>1434.25</v>
      </c>
      <c r="Z1541" s="72">
        <f t="shared" si="192"/>
        <v>1.1956053739512664E-3</v>
      </c>
      <c r="AA1541" s="71">
        <f t="shared" ref="AA1541:AA1604" si="196">+AVERAGEIFS($Z$4:$Z$1829,$B$4:$B$1829,B1541,$C$4:$C$1829,C1541)</f>
        <v>1.6306692062376142E-3</v>
      </c>
      <c r="AB1541" s="72">
        <f t="shared" ref="AB1541:AB1604" si="197">+Y1541/SUMIFS($Y$4:$Y$1829,$B$4:$B$1829,B1541,$C$4:$C$1829,C1541)</f>
        <v>2.3651587422648963E-2</v>
      </c>
      <c r="AC1541" s="68">
        <f t="shared" ref="AC1541:AC1604" si="198">+Y1541/AB1541</f>
        <v>60640.75</v>
      </c>
      <c r="AD1541" s="72">
        <f t="shared" ref="AD1541:AD1604" si="199">+AC1541/SUMIF($B$4:$B$1829,B1541,$Y$4:$Y$1829)</f>
        <v>5.0550745393366049E-2</v>
      </c>
    </row>
    <row r="1542" spans="1:30" x14ac:dyDescent="0.25">
      <c r="A1542" s="60">
        <v>43178</v>
      </c>
      <c r="B1542">
        <f t="shared" si="193"/>
        <v>2018</v>
      </c>
      <c r="C1542">
        <f t="shared" si="194"/>
        <v>3</v>
      </c>
      <c r="D1542" s="57" t="s">
        <v>346</v>
      </c>
      <c r="E1542" s="57">
        <v>2478</v>
      </c>
      <c r="F1542" s="57">
        <v>1609</v>
      </c>
      <c r="G1542" s="57">
        <v>136</v>
      </c>
      <c r="H1542" s="57">
        <v>3626</v>
      </c>
      <c r="I1542" s="57">
        <v>2782</v>
      </c>
      <c r="J1542" s="57">
        <v>3186</v>
      </c>
      <c r="K1542" s="57">
        <v>283</v>
      </c>
      <c r="L1542" s="57">
        <v>1155</v>
      </c>
      <c r="M1542" s="57">
        <v>1587</v>
      </c>
      <c r="N1542" s="57">
        <v>1788</v>
      </c>
      <c r="O1542" s="57">
        <v>1579</v>
      </c>
      <c r="P1542" s="57" t="s">
        <v>346</v>
      </c>
      <c r="Q1542" s="57" t="s">
        <v>346</v>
      </c>
      <c r="R1542" s="57">
        <v>3186</v>
      </c>
      <c r="Y1542" s="68">
        <f t="shared" si="195"/>
        <v>2793.25</v>
      </c>
      <c r="Z1542" s="72">
        <f t="shared" si="192"/>
        <v>2.3284815832591071E-3</v>
      </c>
      <c r="AA1542" s="71">
        <f t="shared" si="196"/>
        <v>1.6306692062376142E-3</v>
      </c>
      <c r="AB1542" s="72">
        <f t="shared" si="197"/>
        <v>4.6062260113867326E-2</v>
      </c>
      <c r="AC1542" s="68">
        <f t="shared" si="198"/>
        <v>60640.75</v>
      </c>
      <c r="AD1542" s="72">
        <f t="shared" si="199"/>
        <v>5.0550745393366049E-2</v>
      </c>
    </row>
    <row r="1543" spans="1:30" x14ac:dyDescent="0.25">
      <c r="A1543" s="60">
        <v>43179</v>
      </c>
      <c r="B1543">
        <f t="shared" si="193"/>
        <v>2018</v>
      </c>
      <c r="C1543">
        <f t="shared" si="194"/>
        <v>3</v>
      </c>
      <c r="D1543" s="57" t="s">
        <v>346</v>
      </c>
      <c r="E1543" s="57">
        <v>2241</v>
      </c>
      <c r="F1543" s="57">
        <v>1410</v>
      </c>
      <c r="G1543" s="57">
        <v>99</v>
      </c>
      <c r="H1543" s="57">
        <v>2837</v>
      </c>
      <c r="I1543" s="57">
        <v>2338</v>
      </c>
      <c r="J1543" s="57">
        <v>2489</v>
      </c>
      <c r="K1543" s="57">
        <v>244</v>
      </c>
      <c r="L1543" s="57">
        <v>1010</v>
      </c>
      <c r="M1543" s="57">
        <v>1266</v>
      </c>
      <c r="N1543" s="57">
        <v>1682</v>
      </c>
      <c r="O1543" s="57">
        <v>1086</v>
      </c>
      <c r="P1543" s="57" t="s">
        <v>346</v>
      </c>
      <c r="Q1543" s="57" t="s">
        <v>346</v>
      </c>
      <c r="R1543" s="57">
        <v>2489</v>
      </c>
      <c r="Y1543" s="68">
        <f t="shared" si="195"/>
        <v>2187.5</v>
      </c>
      <c r="Z1543" s="72">
        <f t="shared" si="192"/>
        <v>1.8235222280065504E-3</v>
      </c>
      <c r="AA1543" s="71">
        <f t="shared" si="196"/>
        <v>1.6306692062376142E-3</v>
      </c>
      <c r="AB1543" s="72">
        <f t="shared" si="197"/>
        <v>3.6073102657866202E-2</v>
      </c>
      <c r="AC1543" s="68">
        <f t="shared" si="198"/>
        <v>60640.75</v>
      </c>
      <c r="AD1543" s="72">
        <f t="shared" si="199"/>
        <v>5.0550745393366049E-2</v>
      </c>
    </row>
    <row r="1544" spans="1:30" x14ac:dyDescent="0.25">
      <c r="A1544" s="60">
        <v>43180</v>
      </c>
      <c r="B1544">
        <f t="shared" si="193"/>
        <v>2018</v>
      </c>
      <c r="C1544">
        <f t="shared" si="194"/>
        <v>3</v>
      </c>
      <c r="D1544" s="57" t="s">
        <v>346</v>
      </c>
      <c r="E1544" s="57">
        <v>780</v>
      </c>
      <c r="F1544" s="57">
        <v>238</v>
      </c>
      <c r="G1544" s="57">
        <v>59</v>
      </c>
      <c r="H1544" s="57">
        <v>527</v>
      </c>
      <c r="I1544" s="57">
        <v>536</v>
      </c>
      <c r="J1544" s="57">
        <v>334</v>
      </c>
      <c r="K1544" s="57">
        <v>107</v>
      </c>
      <c r="L1544" s="57">
        <v>172</v>
      </c>
      <c r="M1544" s="57">
        <v>225</v>
      </c>
      <c r="N1544" s="57">
        <v>483</v>
      </c>
      <c r="O1544" s="57">
        <v>132</v>
      </c>
      <c r="P1544" s="57" t="s">
        <v>346</v>
      </c>
      <c r="Q1544" s="57" t="s">
        <v>346</v>
      </c>
      <c r="R1544" s="57">
        <v>334</v>
      </c>
      <c r="Y1544" s="68">
        <f t="shared" si="195"/>
        <v>382.25</v>
      </c>
      <c r="Z1544" s="72">
        <f t="shared" si="192"/>
        <v>3.1864748418537325E-4</v>
      </c>
      <c r="AA1544" s="71">
        <f t="shared" si="196"/>
        <v>1.6306692062376142E-3</v>
      </c>
      <c r="AB1544" s="72">
        <f t="shared" si="197"/>
        <v>6.3035170244431339E-3</v>
      </c>
      <c r="AC1544" s="68">
        <f t="shared" si="198"/>
        <v>60640.750000000007</v>
      </c>
      <c r="AD1544" s="72">
        <f t="shared" si="199"/>
        <v>5.0550745393366056E-2</v>
      </c>
    </row>
    <row r="1545" spans="1:30" x14ac:dyDescent="0.25">
      <c r="A1545" s="60">
        <v>43181</v>
      </c>
      <c r="B1545">
        <f t="shared" si="193"/>
        <v>2018</v>
      </c>
      <c r="C1545">
        <f t="shared" si="194"/>
        <v>3</v>
      </c>
      <c r="D1545" s="57" t="s">
        <v>346</v>
      </c>
      <c r="E1545" s="57">
        <v>1690</v>
      </c>
      <c r="F1545" s="57">
        <v>763</v>
      </c>
      <c r="G1545" s="57">
        <v>72</v>
      </c>
      <c r="H1545" s="57">
        <v>1477</v>
      </c>
      <c r="I1545" s="57">
        <v>1194</v>
      </c>
      <c r="J1545" s="57">
        <v>978</v>
      </c>
      <c r="K1545" s="57">
        <v>150</v>
      </c>
      <c r="L1545" s="57">
        <v>517</v>
      </c>
      <c r="M1545" s="57">
        <v>701</v>
      </c>
      <c r="N1545" s="57">
        <v>1142</v>
      </c>
      <c r="O1545" s="57">
        <v>526</v>
      </c>
      <c r="P1545" s="57" t="s">
        <v>346</v>
      </c>
      <c r="Q1545" s="57" t="s">
        <v>346</v>
      </c>
      <c r="R1545" s="57">
        <v>978</v>
      </c>
      <c r="Y1545" s="68">
        <f t="shared" si="195"/>
        <v>1043.75</v>
      </c>
      <c r="Z1545" s="72">
        <f t="shared" si="192"/>
        <v>8.7008060593455412E-4</v>
      </c>
      <c r="AA1545" s="71">
        <f t="shared" si="196"/>
        <v>1.6306692062376142E-3</v>
      </c>
      <c r="AB1545" s="72">
        <f t="shared" si="197"/>
        <v>1.7212023268181876E-2</v>
      </c>
      <c r="AC1545" s="68">
        <f t="shared" si="198"/>
        <v>60640.749999999993</v>
      </c>
      <c r="AD1545" s="72">
        <f t="shared" si="199"/>
        <v>5.0550745393366042E-2</v>
      </c>
    </row>
    <row r="1546" spans="1:30" x14ac:dyDescent="0.25">
      <c r="A1546" s="60">
        <v>43182</v>
      </c>
      <c r="B1546">
        <f t="shared" si="193"/>
        <v>2018</v>
      </c>
      <c r="C1546">
        <f t="shared" si="194"/>
        <v>3</v>
      </c>
      <c r="D1546" s="57" t="s">
        <v>346</v>
      </c>
      <c r="E1546" s="57">
        <v>2536</v>
      </c>
      <c r="F1546" s="57">
        <v>1400</v>
      </c>
      <c r="G1546" s="57">
        <v>132</v>
      </c>
      <c r="H1546" s="57">
        <v>3166</v>
      </c>
      <c r="I1546" s="57">
        <v>2416</v>
      </c>
      <c r="J1546" s="57">
        <v>2512</v>
      </c>
      <c r="K1546" s="57">
        <v>245</v>
      </c>
      <c r="L1546" s="57">
        <v>1056</v>
      </c>
      <c r="M1546" s="57">
        <v>1328</v>
      </c>
      <c r="N1546" s="57">
        <v>1683</v>
      </c>
      <c r="O1546" s="57">
        <v>1187</v>
      </c>
      <c r="P1546" s="57" t="s">
        <v>346</v>
      </c>
      <c r="Q1546" s="57" t="s">
        <v>346</v>
      </c>
      <c r="R1546" s="57">
        <v>2512</v>
      </c>
      <c r="Y1546" s="68">
        <f t="shared" si="195"/>
        <v>2320.25</v>
      </c>
      <c r="Z1546" s="72">
        <f t="shared" si="192"/>
        <v>1.9341839769290053E-3</v>
      </c>
      <c r="AA1546" s="71">
        <f t="shared" si="196"/>
        <v>1.6306692062376142E-3</v>
      </c>
      <c r="AB1546" s="72">
        <f t="shared" si="197"/>
        <v>3.826222465916071E-2</v>
      </c>
      <c r="AC1546" s="68">
        <f t="shared" si="198"/>
        <v>60640.750000000007</v>
      </c>
      <c r="AD1546" s="72">
        <f t="shared" si="199"/>
        <v>5.0550745393366056E-2</v>
      </c>
    </row>
    <row r="1547" spans="1:30" x14ac:dyDescent="0.25">
      <c r="A1547" s="60">
        <v>43183</v>
      </c>
      <c r="B1547">
        <f t="shared" si="193"/>
        <v>2018</v>
      </c>
      <c r="C1547">
        <f t="shared" si="194"/>
        <v>3</v>
      </c>
      <c r="D1547" s="57" t="s">
        <v>346</v>
      </c>
      <c r="E1547" s="57">
        <v>2268</v>
      </c>
      <c r="F1547" s="57">
        <v>1735</v>
      </c>
      <c r="G1547" s="57">
        <v>176</v>
      </c>
      <c r="H1547" s="57">
        <v>2981</v>
      </c>
      <c r="I1547" s="57">
        <v>2335</v>
      </c>
      <c r="J1547" s="57">
        <v>2227</v>
      </c>
      <c r="K1547" s="57">
        <v>230</v>
      </c>
      <c r="L1547" s="57">
        <v>1312</v>
      </c>
      <c r="M1547" s="57">
        <v>1882</v>
      </c>
      <c r="N1547" s="57">
        <v>1457</v>
      </c>
      <c r="O1547" s="57">
        <v>949</v>
      </c>
      <c r="P1547" s="57" t="s">
        <v>346</v>
      </c>
      <c r="Q1547" s="57" t="s">
        <v>346</v>
      </c>
      <c r="R1547" s="57">
        <v>2227</v>
      </c>
      <c r="Y1547" s="68">
        <f t="shared" si="195"/>
        <v>2123</v>
      </c>
      <c r="Z1547" s="72">
        <f t="shared" si="192"/>
        <v>1.7697543725979001E-3</v>
      </c>
      <c r="AA1547" s="71">
        <f t="shared" si="196"/>
        <v>1.6306692062376142E-3</v>
      </c>
      <c r="AB1547" s="72">
        <f t="shared" si="197"/>
        <v>3.500946145949712E-2</v>
      </c>
      <c r="AC1547" s="68">
        <f t="shared" si="198"/>
        <v>60640.75</v>
      </c>
      <c r="AD1547" s="72">
        <f t="shared" si="199"/>
        <v>5.0550745393366049E-2</v>
      </c>
    </row>
    <row r="1548" spans="1:30" x14ac:dyDescent="0.25">
      <c r="A1548" s="60">
        <v>43184</v>
      </c>
      <c r="B1548">
        <f t="shared" si="193"/>
        <v>2018</v>
      </c>
      <c r="C1548">
        <f t="shared" si="194"/>
        <v>3</v>
      </c>
      <c r="D1548" s="57" t="s">
        <v>346</v>
      </c>
      <c r="E1548" s="57">
        <v>2134</v>
      </c>
      <c r="F1548" s="57">
        <v>1651</v>
      </c>
      <c r="G1548" s="57">
        <v>100</v>
      </c>
      <c r="H1548" s="57">
        <v>2052</v>
      </c>
      <c r="I1548" s="57">
        <v>1641</v>
      </c>
      <c r="J1548" s="57">
        <v>1564</v>
      </c>
      <c r="K1548" s="57">
        <v>186</v>
      </c>
      <c r="L1548" s="57">
        <v>873</v>
      </c>
      <c r="M1548" s="57">
        <v>1386</v>
      </c>
      <c r="N1548" s="57">
        <v>1253</v>
      </c>
      <c r="O1548" s="57">
        <v>648</v>
      </c>
      <c r="P1548" s="57" t="s">
        <v>346</v>
      </c>
      <c r="Q1548" s="57" t="s">
        <v>346</v>
      </c>
      <c r="R1548" s="57">
        <v>1564</v>
      </c>
      <c r="Y1548" s="68">
        <f t="shared" si="195"/>
        <v>1476.25</v>
      </c>
      <c r="Z1548" s="72">
        <f t="shared" si="192"/>
        <v>1.230617000728992E-3</v>
      </c>
      <c r="AA1548" s="71">
        <f t="shared" si="196"/>
        <v>1.6306692062376142E-3</v>
      </c>
      <c r="AB1548" s="72">
        <f t="shared" si="197"/>
        <v>2.4344190993679994E-2</v>
      </c>
      <c r="AC1548" s="68">
        <f t="shared" si="198"/>
        <v>60640.749999999993</v>
      </c>
      <c r="AD1548" s="72">
        <f t="shared" si="199"/>
        <v>5.0550745393366042E-2</v>
      </c>
    </row>
    <row r="1549" spans="1:30" x14ac:dyDescent="0.25">
      <c r="A1549" s="60">
        <v>43185</v>
      </c>
      <c r="B1549">
        <f t="shared" si="193"/>
        <v>2018</v>
      </c>
      <c r="C1549">
        <f t="shared" si="194"/>
        <v>3</v>
      </c>
      <c r="D1549" s="57" t="s">
        <v>346</v>
      </c>
      <c r="E1549" s="57">
        <v>2560</v>
      </c>
      <c r="F1549" s="57">
        <v>1625</v>
      </c>
      <c r="G1549" s="57">
        <v>123</v>
      </c>
      <c r="H1549" s="57">
        <v>3927</v>
      </c>
      <c r="I1549" s="57">
        <v>3064</v>
      </c>
      <c r="J1549" s="57">
        <v>3577</v>
      </c>
      <c r="K1549" s="57">
        <v>294</v>
      </c>
      <c r="L1549" s="57">
        <v>1222</v>
      </c>
      <c r="M1549" s="57">
        <v>1679</v>
      </c>
      <c r="N1549" s="57">
        <v>1953</v>
      </c>
      <c r="O1549" s="57">
        <v>1758</v>
      </c>
      <c r="P1549" s="57" t="s">
        <v>346</v>
      </c>
      <c r="Q1549" s="57" t="s">
        <v>346</v>
      </c>
      <c r="R1549" s="57">
        <v>3577</v>
      </c>
      <c r="Y1549" s="68">
        <f t="shared" si="195"/>
        <v>3081.5</v>
      </c>
      <c r="Z1549" s="72">
        <f t="shared" si="192"/>
        <v>2.5687697122752846E-3</v>
      </c>
      <c r="AA1549" s="71">
        <f t="shared" si="196"/>
        <v>1.6306692062376142E-3</v>
      </c>
      <c r="AB1549" s="72">
        <f t="shared" si="197"/>
        <v>5.0815664384098153E-2</v>
      </c>
      <c r="AC1549" s="68">
        <f t="shared" si="198"/>
        <v>60640.75</v>
      </c>
      <c r="AD1549" s="72">
        <f t="shared" si="199"/>
        <v>5.0550745393366049E-2</v>
      </c>
    </row>
    <row r="1550" spans="1:30" x14ac:dyDescent="0.25">
      <c r="A1550" s="60">
        <v>43186</v>
      </c>
      <c r="B1550">
        <f t="shared" si="193"/>
        <v>2018</v>
      </c>
      <c r="C1550">
        <f t="shared" si="194"/>
        <v>3</v>
      </c>
      <c r="D1550" s="57" t="s">
        <v>346</v>
      </c>
      <c r="E1550" s="57">
        <v>2667</v>
      </c>
      <c r="F1550" s="57">
        <v>1604</v>
      </c>
      <c r="G1550" s="57">
        <v>125</v>
      </c>
      <c r="H1550" s="57">
        <v>3936</v>
      </c>
      <c r="I1550" s="57">
        <v>3185</v>
      </c>
      <c r="J1550" s="57">
        <v>3465</v>
      </c>
      <c r="K1550" s="57">
        <v>315</v>
      </c>
      <c r="L1550" s="57">
        <v>1347</v>
      </c>
      <c r="M1550" s="57">
        <v>1730</v>
      </c>
      <c r="N1550" s="57">
        <v>2083</v>
      </c>
      <c r="O1550" s="57">
        <v>1540</v>
      </c>
      <c r="P1550" s="57" t="s">
        <v>346</v>
      </c>
      <c r="Q1550" s="57" t="s">
        <v>346</v>
      </c>
      <c r="R1550" s="57">
        <v>3465</v>
      </c>
      <c r="Y1550" s="68">
        <f t="shared" si="195"/>
        <v>3031.5</v>
      </c>
      <c r="Z1550" s="72">
        <f t="shared" si="192"/>
        <v>2.5270892042065637E-3</v>
      </c>
      <c r="AA1550" s="71">
        <f t="shared" si="196"/>
        <v>1.6306692062376142E-3</v>
      </c>
      <c r="AB1550" s="72">
        <f t="shared" si="197"/>
        <v>4.9991136323346924E-2</v>
      </c>
      <c r="AC1550" s="68">
        <f t="shared" si="198"/>
        <v>60640.75</v>
      </c>
      <c r="AD1550" s="72">
        <f t="shared" si="199"/>
        <v>5.0550745393366049E-2</v>
      </c>
    </row>
    <row r="1551" spans="1:30" x14ac:dyDescent="0.25">
      <c r="A1551" s="60">
        <v>43187</v>
      </c>
      <c r="B1551">
        <f t="shared" si="193"/>
        <v>2018</v>
      </c>
      <c r="C1551">
        <f t="shared" si="194"/>
        <v>3</v>
      </c>
      <c r="D1551" s="57" t="s">
        <v>346</v>
      </c>
      <c r="E1551" s="57">
        <v>2679</v>
      </c>
      <c r="F1551" s="57">
        <v>1481</v>
      </c>
      <c r="G1551" s="57">
        <v>130</v>
      </c>
      <c r="H1551" s="57">
        <v>3618</v>
      </c>
      <c r="I1551" s="57">
        <v>2803</v>
      </c>
      <c r="J1551" s="57">
        <v>3129</v>
      </c>
      <c r="K1551" s="57">
        <v>245</v>
      </c>
      <c r="L1551" s="57">
        <v>1260</v>
      </c>
      <c r="M1551" s="57">
        <v>1801</v>
      </c>
      <c r="N1551" s="57">
        <v>1809</v>
      </c>
      <c r="O1551" s="57">
        <v>1510</v>
      </c>
      <c r="P1551" s="57" t="s">
        <v>346</v>
      </c>
      <c r="Q1551" s="57" t="s">
        <v>346</v>
      </c>
      <c r="R1551" s="57">
        <v>3129</v>
      </c>
      <c r="Y1551" s="68">
        <f t="shared" si="195"/>
        <v>2765</v>
      </c>
      <c r="Z1551" s="72">
        <f t="shared" si="192"/>
        <v>2.3049320962002799E-3</v>
      </c>
      <c r="AA1551" s="71">
        <f t="shared" si="196"/>
        <v>1.6306692062376142E-3</v>
      </c>
      <c r="AB1551" s="72">
        <f t="shared" si="197"/>
        <v>4.5596401759542882E-2</v>
      </c>
      <c r="AC1551" s="68">
        <f t="shared" si="198"/>
        <v>60640.75</v>
      </c>
      <c r="AD1551" s="72">
        <f t="shared" si="199"/>
        <v>5.0550745393366049E-2</v>
      </c>
    </row>
    <row r="1552" spans="1:30" x14ac:dyDescent="0.25">
      <c r="A1552" s="60">
        <v>43188</v>
      </c>
      <c r="B1552">
        <f t="shared" si="193"/>
        <v>2018</v>
      </c>
      <c r="C1552">
        <f t="shared" si="194"/>
        <v>3</v>
      </c>
      <c r="D1552" s="57" t="s">
        <v>346</v>
      </c>
      <c r="E1552" s="57">
        <v>2474</v>
      </c>
      <c r="F1552" s="57">
        <v>1579</v>
      </c>
      <c r="G1552" s="57">
        <v>100</v>
      </c>
      <c r="H1552" s="57">
        <v>3538</v>
      </c>
      <c r="I1552" s="57">
        <v>2820</v>
      </c>
      <c r="J1552" s="57">
        <v>2871</v>
      </c>
      <c r="K1552" s="57">
        <v>281</v>
      </c>
      <c r="L1552" s="57">
        <v>1211</v>
      </c>
      <c r="M1552" s="57">
        <v>1658</v>
      </c>
      <c r="N1552" s="57">
        <v>1740</v>
      </c>
      <c r="O1552" s="57">
        <v>1350</v>
      </c>
      <c r="P1552" s="57" t="s">
        <v>346</v>
      </c>
      <c r="Q1552" s="57" t="s">
        <v>346</v>
      </c>
      <c r="R1552" s="57">
        <v>2871</v>
      </c>
      <c r="Y1552" s="68">
        <f t="shared" si="195"/>
        <v>2644.75</v>
      </c>
      <c r="Z1552" s="72">
        <f t="shared" si="192"/>
        <v>2.2046904742950056E-3</v>
      </c>
      <c r="AA1552" s="71">
        <f t="shared" si="196"/>
        <v>1.6306692062376142E-3</v>
      </c>
      <c r="AB1552" s="72">
        <f t="shared" si="197"/>
        <v>4.3613411773436181E-2</v>
      </c>
      <c r="AC1552" s="68">
        <f t="shared" si="198"/>
        <v>60640.75</v>
      </c>
      <c r="AD1552" s="72">
        <f t="shared" si="199"/>
        <v>5.0550745393366049E-2</v>
      </c>
    </row>
    <row r="1553" spans="1:30" x14ac:dyDescent="0.25">
      <c r="A1553" s="60">
        <v>43189</v>
      </c>
      <c r="B1553">
        <f t="shared" si="193"/>
        <v>2018</v>
      </c>
      <c r="C1553">
        <f t="shared" si="194"/>
        <v>3</v>
      </c>
      <c r="D1553" s="57" t="s">
        <v>346</v>
      </c>
      <c r="E1553" s="57">
        <v>2213</v>
      </c>
      <c r="F1553" s="57">
        <v>1339</v>
      </c>
      <c r="G1553" s="57">
        <v>138</v>
      </c>
      <c r="H1553" s="57">
        <v>2726</v>
      </c>
      <c r="I1553" s="57">
        <v>2195</v>
      </c>
      <c r="J1553" s="57">
        <v>2073</v>
      </c>
      <c r="K1553" s="57">
        <v>269</v>
      </c>
      <c r="L1553" s="57">
        <v>1015</v>
      </c>
      <c r="M1553" s="57">
        <v>1443</v>
      </c>
      <c r="N1553" s="57">
        <v>1401</v>
      </c>
      <c r="O1553" s="57">
        <v>1131</v>
      </c>
      <c r="P1553" s="57" t="s">
        <v>346</v>
      </c>
      <c r="Q1553" s="57" t="s">
        <v>346</v>
      </c>
      <c r="R1553" s="57">
        <v>2073</v>
      </c>
      <c r="Y1553" s="68">
        <f t="shared" si="195"/>
        <v>2031.25</v>
      </c>
      <c r="Z1553" s="72">
        <f t="shared" si="192"/>
        <v>1.693270640291797E-3</v>
      </c>
      <c r="AA1553" s="71">
        <f t="shared" si="196"/>
        <v>1.6306692062376142E-3</v>
      </c>
      <c r="AB1553" s="72">
        <f t="shared" si="197"/>
        <v>3.349645246801862E-2</v>
      </c>
      <c r="AC1553" s="68">
        <f t="shared" si="198"/>
        <v>60640.749999999993</v>
      </c>
      <c r="AD1553" s="72">
        <f t="shared" si="199"/>
        <v>5.0550745393366042E-2</v>
      </c>
    </row>
    <row r="1554" spans="1:30" x14ac:dyDescent="0.25">
      <c r="A1554" s="60">
        <v>43190</v>
      </c>
      <c r="B1554">
        <f t="shared" si="193"/>
        <v>2018</v>
      </c>
      <c r="C1554">
        <f t="shared" si="194"/>
        <v>3</v>
      </c>
      <c r="D1554" s="57" t="s">
        <v>346</v>
      </c>
      <c r="E1554" s="57">
        <v>2223</v>
      </c>
      <c r="F1554" s="57">
        <v>2340</v>
      </c>
      <c r="G1554" s="57">
        <v>231</v>
      </c>
      <c r="H1554" s="57">
        <v>3563</v>
      </c>
      <c r="I1554" s="57">
        <v>2785</v>
      </c>
      <c r="J1554" s="57">
        <v>2916</v>
      </c>
      <c r="K1554" s="57">
        <v>324</v>
      </c>
      <c r="L1554" s="57">
        <v>1680</v>
      </c>
      <c r="M1554" s="57">
        <v>2618</v>
      </c>
      <c r="N1554" s="57">
        <v>1452</v>
      </c>
      <c r="O1554" s="57">
        <v>1751</v>
      </c>
      <c r="P1554" s="57" t="s">
        <v>346</v>
      </c>
      <c r="Q1554" s="57" t="s">
        <v>346</v>
      </c>
      <c r="R1554" s="57">
        <v>2916</v>
      </c>
      <c r="Y1554" s="68">
        <f t="shared" si="195"/>
        <v>2753.75</v>
      </c>
      <c r="Z1554" s="72">
        <f t="shared" si="192"/>
        <v>2.2955539818848175E-3</v>
      </c>
      <c r="AA1554" s="71">
        <f t="shared" si="196"/>
        <v>1.6306692062376142E-3</v>
      </c>
      <c r="AB1554" s="72">
        <f t="shared" si="197"/>
        <v>4.5410882945873858E-2</v>
      </c>
      <c r="AC1554" s="68">
        <f t="shared" si="198"/>
        <v>60640.75</v>
      </c>
      <c r="AD1554" s="72">
        <f t="shared" si="199"/>
        <v>5.0550745393366049E-2</v>
      </c>
    </row>
    <row r="1555" spans="1:30" x14ac:dyDescent="0.25">
      <c r="A1555" s="60">
        <v>43191</v>
      </c>
      <c r="B1555">
        <f t="shared" si="193"/>
        <v>2018</v>
      </c>
      <c r="C1555">
        <f t="shared" si="194"/>
        <v>4</v>
      </c>
      <c r="D1555" s="57" t="s">
        <v>346</v>
      </c>
      <c r="E1555" s="57">
        <v>2118</v>
      </c>
      <c r="F1555" s="57">
        <v>1640</v>
      </c>
      <c r="G1555" s="57">
        <v>125</v>
      </c>
      <c r="H1555" s="57">
        <v>2567</v>
      </c>
      <c r="I1555" s="57">
        <v>2086</v>
      </c>
      <c r="J1555" s="57">
        <v>2181</v>
      </c>
      <c r="K1555" s="57">
        <v>212</v>
      </c>
      <c r="L1555" s="57">
        <v>1127</v>
      </c>
      <c r="M1555" s="57">
        <v>1930</v>
      </c>
      <c r="N1555" s="57">
        <v>1226</v>
      </c>
      <c r="O1555" s="57">
        <v>1370</v>
      </c>
      <c r="P1555" s="57" t="s">
        <v>346</v>
      </c>
      <c r="Q1555" s="57" t="s">
        <v>346</v>
      </c>
      <c r="R1555" s="57">
        <v>2181</v>
      </c>
      <c r="Y1555" s="68">
        <f t="shared" si="195"/>
        <v>2051</v>
      </c>
      <c r="Z1555" s="72">
        <f t="shared" si="192"/>
        <v>1.7097344409789418E-3</v>
      </c>
      <c r="AA1555" s="71">
        <f t="shared" si="196"/>
        <v>2.5178222379126183E-3</v>
      </c>
      <c r="AB1555" s="72">
        <f t="shared" si="197"/>
        <v>2.2635095986712504E-2</v>
      </c>
      <c r="AC1555" s="68">
        <f t="shared" si="198"/>
        <v>90611.5</v>
      </c>
      <c r="AD1555" s="72">
        <f t="shared" si="199"/>
        <v>7.5534667137378539E-2</v>
      </c>
    </row>
    <row r="1556" spans="1:30" x14ac:dyDescent="0.25">
      <c r="A1556" s="60">
        <v>43192</v>
      </c>
      <c r="B1556">
        <f t="shared" si="193"/>
        <v>2018</v>
      </c>
      <c r="C1556">
        <f t="shared" si="194"/>
        <v>4</v>
      </c>
      <c r="D1556" s="57" t="s">
        <v>346</v>
      </c>
      <c r="E1556" s="57">
        <v>1444</v>
      </c>
      <c r="F1556" s="57">
        <v>857</v>
      </c>
      <c r="G1556" s="57">
        <v>66</v>
      </c>
      <c r="H1556" s="57">
        <v>1365</v>
      </c>
      <c r="I1556" s="57">
        <v>1081</v>
      </c>
      <c r="J1556" s="57">
        <v>978</v>
      </c>
      <c r="K1556" s="57">
        <v>160</v>
      </c>
      <c r="L1556" s="57">
        <v>480</v>
      </c>
      <c r="M1556" s="57">
        <v>660</v>
      </c>
      <c r="N1556" s="57">
        <v>865</v>
      </c>
      <c r="O1556" s="57">
        <v>400</v>
      </c>
      <c r="P1556" s="57" t="s">
        <v>346</v>
      </c>
      <c r="Q1556" s="57" t="s">
        <v>346</v>
      </c>
      <c r="R1556" s="57">
        <v>978</v>
      </c>
      <c r="Y1556" s="68">
        <f t="shared" si="195"/>
        <v>956</v>
      </c>
      <c r="Z1556" s="72">
        <f t="shared" si="192"/>
        <v>7.9693131427394852E-4</v>
      </c>
      <c r="AA1556" s="71">
        <f t="shared" si="196"/>
        <v>2.5178222379126183E-3</v>
      </c>
      <c r="AB1556" s="72">
        <f t="shared" si="197"/>
        <v>1.0550537183470089E-2</v>
      </c>
      <c r="AC1556" s="68">
        <f t="shared" si="198"/>
        <v>90611.5</v>
      </c>
      <c r="AD1556" s="72">
        <f t="shared" si="199"/>
        <v>7.5534667137378539E-2</v>
      </c>
    </row>
    <row r="1557" spans="1:30" x14ac:dyDescent="0.25">
      <c r="A1557" s="60">
        <v>43193</v>
      </c>
      <c r="B1557">
        <f t="shared" si="193"/>
        <v>2018</v>
      </c>
      <c r="C1557">
        <f t="shared" si="194"/>
        <v>4</v>
      </c>
      <c r="D1557" s="57" t="s">
        <v>346</v>
      </c>
      <c r="E1557" s="57">
        <v>1667</v>
      </c>
      <c r="F1557" s="57">
        <v>1061</v>
      </c>
      <c r="G1557" s="57">
        <v>95</v>
      </c>
      <c r="H1557" s="57">
        <v>2010</v>
      </c>
      <c r="I1557" s="57">
        <v>1746</v>
      </c>
      <c r="J1557" s="57">
        <v>1592</v>
      </c>
      <c r="K1557" s="57">
        <v>207</v>
      </c>
      <c r="L1557" s="57">
        <v>794</v>
      </c>
      <c r="M1557" s="57">
        <v>992</v>
      </c>
      <c r="N1557" s="57">
        <v>1358</v>
      </c>
      <c r="O1557" s="57">
        <v>751</v>
      </c>
      <c r="P1557" s="57" t="s">
        <v>346</v>
      </c>
      <c r="Q1557" s="57" t="s">
        <v>346</v>
      </c>
      <c r="R1557" s="57">
        <v>1592</v>
      </c>
      <c r="Y1557" s="68">
        <f t="shared" si="195"/>
        <v>1524.75</v>
      </c>
      <c r="Z1557" s="72">
        <f t="shared" si="192"/>
        <v>1.2710470935556517E-3</v>
      </c>
      <c r="AA1557" s="71">
        <f t="shared" si="196"/>
        <v>2.5178222379126183E-3</v>
      </c>
      <c r="AB1557" s="72">
        <f t="shared" si="197"/>
        <v>1.6827334278761527E-2</v>
      </c>
      <c r="AC1557" s="68">
        <f t="shared" si="198"/>
        <v>90611.5</v>
      </c>
      <c r="AD1557" s="72">
        <f t="shared" si="199"/>
        <v>7.5534667137378539E-2</v>
      </c>
    </row>
    <row r="1558" spans="1:30" x14ac:dyDescent="0.25">
      <c r="A1558" s="60">
        <v>43194</v>
      </c>
      <c r="B1558">
        <f t="shared" si="193"/>
        <v>2018</v>
      </c>
      <c r="C1558">
        <f t="shared" si="194"/>
        <v>4</v>
      </c>
      <c r="D1558" s="57" t="s">
        <v>346</v>
      </c>
      <c r="E1558" s="57">
        <v>2256</v>
      </c>
      <c r="F1558" s="57">
        <v>1225</v>
      </c>
      <c r="G1558" s="57">
        <v>124</v>
      </c>
      <c r="H1558" s="57">
        <v>2807</v>
      </c>
      <c r="I1558" s="57">
        <v>2191</v>
      </c>
      <c r="J1558" s="57">
        <v>2274</v>
      </c>
      <c r="K1558" s="57">
        <v>255</v>
      </c>
      <c r="L1558" s="57">
        <v>981</v>
      </c>
      <c r="M1558" s="57">
        <v>1249</v>
      </c>
      <c r="N1558" s="57">
        <v>1525</v>
      </c>
      <c r="O1558" s="57">
        <v>1104</v>
      </c>
      <c r="P1558" s="57" t="s">
        <v>346</v>
      </c>
      <c r="Q1558" s="57" t="s">
        <v>346</v>
      </c>
      <c r="R1558" s="57">
        <v>2274</v>
      </c>
      <c r="Y1558" s="68">
        <f t="shared" si="195"/>
        <v>2094</v>
      </c>
      <c r="Z1558" s="72">
        <f t="shared" si="192"/>
        <v>1.7455796779180419E-3</v>
      </c>
      <c r="AA1558" s="71">
        <f t="shared" si="196"/>
        <v>2.5178222379126183E-3</v>
      </c>
      <c r="AB1558" s="72">
        <f t="shared" si="197"/>
        <v>2.310964943743344E-2</v>
      </c>
      <c r="AC1558" s="68">
        <f t="shared" si="198"/>
        <v>90611.5</v>
      </c>
      <c r="AD1558" s="72">
        <f t="shared" si="199"/>
        <v>7.5534667137378539E-2</v>
      </c>
    </row>
    <row r="1559" spans="1:30" x14ac:dyDescent="0.25">
      <c r="A1559" s="60">
        <v>43195</v>
      </c>
      <c r="B1559">
        <f t="shared" si="193"/>
        <v>2018</v>
      </c>
      <c r="C1559">
        <f t="shared" si="194"/>
        <v>4</v>
      </c>
      <c r="D1559" s="57" t="s">
        <v>346</v>
      </c>
      <c r="E1559" s="57">
        <v>2456</v>
      </c>
      <c r="F1559" s="57">
        <v>1511</v>
      </c>
      <c r="G1559" s="57">
        <v>162</v>
      </c>
      <c r="H1559" s="57">
        <v>3579</v>
      </c>
      <c r="I1559" s="57">
        <v>2815</v>
      </c>
      <c r="J1559" s="57">
        <v>3121</v>
      </c>
      <c r="K1559" s="57">
        <v>291</v>
      </c>
      <c r="L1559" s="57">
        <v>1195</v>
      </c>
      <c r="M1559" s="57">
        <v>1628</v>
      </c>
      <c r="N1559" s="57">
        <v>1894</v>
      </c>
      <c r="O1559" s="57">
        <v>1778</v>
      </c>
      <c r="P1559" s="57" t="s">
        <v>346</v>
      </c>
      <c r="Q1559" s="57" t="s">
        <v>346</v>
      </c>
      <c r="R1559" s="57">
        <v>3121</v>
      </c>
      <c r="Y1559" s="68">
        <f t="shared" si="195"/>
        <v>2823.25</v>
      </c>
      <c r="Z1559" s="72">
        <f t="shared" si="192"/>
        <v>2.3534898881003401E-3</v>
      </c>
      <c r="AA1559" s="71">
        <f t="shared" si="196"/>
        <v>2.5178222379126183E-3</v>
      </c>
      <c r="AB1559" s="72">
        <f t="shared" si="197"/>
        <v>3.1157744877857666E-2</v>
      </c>
      <c r="AC1559" s="68">
        <f t="shared" si="198"/>
        <v>90611.5</v>
      </c>
      <c r="AD1559" s="72">
        <f t="shared" si="199"/>
        <v>7.5534667137378539E-2</v>
      </c>
    </row>
    <row r="1560" spans="1:30" x14ac:dyDescent="0.25">
      <c r="A1560" s="60">
        <v>43196</v>
      </c>
      <c r="B1560">
        <f t="shared" si="193"/>
        <v>2018</v>
      </c>
      <c r="C1560">
        <f t="shared" si="194"/>
        <v>4</v>
      </c>
      <c r="D1560" s="57" t="s">
        <v>346</v>
      </c>
      <c r="E1560" s="57">
        <v>2203</v>
      </c>
      <c r="F1560" s="57">
        <v>1296</v>
      </c>
      <c r="G1560" s="57">
        <v>83</v>
      </c>
      <c r="H1560" s="57">
        <v>2739</v>
      </c>
      <c r="I1560" s="57">
        <v>2203</v>
      </c>
      <c r="J1560" s="57">
        <v>2110</v>
      </c>
      <c r="K1560" s="57">
        <v>264</v>
      </c>
      <c r="L1560" s="57">
        <v>925</v>
      </c>
      <c r="M1560" s="57">
        <v>1407</v>
      </c>
      <c r="N1560" s="57">
        <v>1555</v>
      </c>
      <c r="O1560" s="57">
        <v>900</v>
      </c>
      <c r="P1560" s="57" t="s">
        <v>346</v>
      </c>
      <c r="Q1560" s="57" t="s">
        <v>346</v>
      </c>
      <c r="R1560" s="57">
        <v>2110</v>
      </c>
      <c r="Y1560" s="68">
        <f t="shared" si="195"/>
        <v>1988</v>
      </c>
      <c r="Z1560" s="72">
        <f t="shared" si="192"/>
        <v>1.6572170008123531E-3</v>
      </c>
      <c r="AA1560" s="71">
        <f t="shared" si="196"/>
        <v>2.5178222379126183E-3</v>
      </c>
      <c r="AB1560" s="72">
        <f t="shared" si="197"/>
        <v>2.193982000077253E-2</v>
      </c>
      <c r="AC1560" s="68">
        <f t="shared" si="198"/>
        <v>90611.5</v>
      </c>
      <c r="AD1560" s="72">
        <f t="shared" si="199"/>
        <v>7.5534667137378539E-2</v>
      </c>
    </row>
    <row r="1561" spans="1:30" x14ac:dyDescent="0.25">
      <c r="A1561" s="60">
        <v>43197</v>
      </c>
      <c r="B1561">
        <f t="shared" si="193"/>
        <v>2018</v>
      </c>
      <c r="C1561">
        <f t="shared" si="194"/>
        <v>4</v>
      </c>
      <c r="D1561" s="57" t="s">
        <v>346</v>
      </c>
      <c r="E1561" s="57">
        <v>2263</v>
      </c>
      <c r="F1561" s="57">
        <v>1775</v>
      </c>
      <c r="G1561" s="57">
        <v>137</v>
      </c>
      <c r="H1561" s="57">
        <v>2701</v>
      </c>
      <c r="I1561" s="57">
        <v>2203</v>
      </c>
      <c r="J1561" s="57">
        <v>1990</v>
      </c>
      <c r="K1561" s="57">
        <v>242</v>
      </c>
      <c r="L1561" s="57">
        <v>1051</v>
      </c>
      <c r="M1561" s="57">
        <v>1746</v>
      </c>
      <c r="N1561" s="57">
        <v>1450</v>
      </c>
      <c r="O1561" s="57">
        <v>979</v>
      </c>
      <c r="P1561" s="57" t="s">
        <v>346</v>
      </c>
      <c r="Q1561" s="57" t="s">
        <v>346</v>
      </c>
      <c r="R1561" s="57">
        <v>1990</v>
      </c>
      <c r="Y1561" s="68">
        <f t="shared" si="195"/>
        <v>1968.25</v>
      </c>
      <c r="Z1561" s="72">
        <f t="shared" si="192"/>
        <v>1.6407532001252083E-3</v>
      </c>
      <c r="AA1561" s="71">
        <f t="shared" si="196"/>
        <v>2.5178222379126183E-3</v>
      </c>
      <c r="AB1561" s="72">
        <f t="shared" si="197"/>
        <v>2.1721856497243727E-2</v>
      </c>
      <c r="AC1561" s="68">
        <f t="shared" si="198"/>
        <v>90611.5</v>
      </c>
      <c r="AD1561" s="72">
        <f t="shared" si="199"/>
        <v>7.5534667137378539E-2</v>
      </c>
    </row>
    <row r="1562" spans="1:30" x14ac:dyDescent="0.25">
      <c r="A1562" s="60">
        <v>43198</v>
      </c>
      <c r="B1562">
        <f t="shared" si="193"/>
        <v>2018</v>
      </c>
      <c r="C1562">
        <f t="shared" si="194"/>
        <v>4</v>
      </c>
      <c r="D1562" s="57" t="s">
        <v>346</v>
      </c>
      <c r="E1562" s="57">
        <v>2254</v>
      </c>
      <c r="F1562" s="57">
        <v>1973</v>
      </c>
      <c r="G1562" s="57">
        <v>118</v>
      </c>
      <c r="H1562" s="57">
        <v>2443</v>
      </c>
      <c r="I1562" s="57">
        <v>1869</v>
      </c>
      <c r="J1562" s="57">
        <v>1995</v>
      </c>
      <c r="K1562" s="57">
        <v>232</v>
      </c>
      <c r="L1562" s="57">
        <v>902</v>
      </c>
      <c r="M1562" s="57">
        <v>1721</v>
      </c>
      <c r="N1562" s="57">
        <v>1418</v>
      </c>
      <c r="O1562" s="57">
        <v>931</v>
      </c>
      <c r="P1562" s="57" t="s">
        <v>346</v>
      </c>
      <c r="Q1562" s="57" t="s">
        <v>346</v>
      </c>
      <c r="R1562" s="57">
        <v>1995</v>
      </c>
      <c r="Y1562" s="68">
        <f t="shared" si="195"/>
        <v>1809.5</v>
      </c>
      <c r="Z1562" s="72">
        <f t="shared" si="192"/>
        <v>1.5084175870070185E-3</v>
      </c>
      <c r="AA1562" s="71">
        <f t="shared" si="196"/>
        <v>2.5178222379126183E-3</v>
      </c>
      <c r="AB1562" s="72">
        <f t="shared" si="197"/>
        <v>1.9969871373942603E-2</v>
      </c>
      <c r="AC1562" s="68">
        <f t="shared" si="198"/>
        <v>90611.499999999985</v>
      </c>
      <c r="AD1562" s="72">
        <f t="shared" si="199"/>
        <v>7.5534667137378525E-2</v>
      </c>
    </row>
    <row r="1563" spans="1:30" x14ac:dyDescent="0.25">
      <c r="A1563" s="60">
        <v>43199</v>
      </c>
      <c r="B1563">
        <f t="shared" si="193"/>
        <v>2018</v>
      </c>
      <c r="C1563">
        <f t="shared" si="194"/>
        <v>4</v>
      </c>
      <c r="D1563" s="57" t="s">
        <v>346</v>
      </c>
      <c r="E1563" s="57">
        <v>2530</v>
      </c>
      <c r="F1563" s="57">
        <v>1632</v>
      </c>
      <c r="G1563" s="57">
        <v>116</v>
      </c>
      <c r="H1563" s="57">
        <v>3690</v>
      </c>
      <c r="I1563" s="57">
        <v>2828</v>
      </c>
      <c r="J1563" s="57">
        <v>3323</v>
      </c>
      <c r="K1563" s="57">
        <v>325</v>
      </c>
      <c r="L1563" s="57">
        <v>1230</v>
      </c>
      <c r="M1563" s="57">
        <v>1670</v>
      </c>
      <c r="N1563" s="57">
        <v>1940</v>
      </c>
      <c r="O1563" s="57">
        <v>1627</v>
      </c>
      <c r="P1563" s="57" t="s">
        <v>346</v>
      </c>
      <c r="Q1563" s="57" t="s">
        <v>346</v>
      </c>
      <c r="R1563" s="57">
        <v>3323</v>
      </c>
      <c r="Y1563" s="68">
        <f t="shared" si="195"/>
        <v>2867</v>
      </c>
      <c r="Z1563" s="72">
        <f t="shared" si="192"/>
        <v>2.3899603326604708E-3</v>
      </c>
      <c r="AA1563" s="71">
        <f t="shared" si="196"/>
        <v>2.5178222379126183E-3</v>
      </c>
      <c r="AB1563" s="72">
        <f t="shared" si="197"/>
        <v>3.1640575423649314E-2</v>
      </c>
      <c r="AC1563" s="68">
        <f t="shared" si="198"/>
        <v>90611.5</v>
      </c>
      <c r="AD1563" s="72">
        <f t="shared" si="199"/>
        <v>7.5534667137378539E-2</v>
      </c>
    </row>
    <row r="1564" spans="1:30" x14ac:dyDescent="0.25">
      <c r="A1564" s="60">
        <v>43200</v>
      </c>
      <c r="B1564">
        <f t="shared" si="193"/>
        <v>2018</v>
      </c>
      <c r="C1564">
        <f t="shared" si="194"/>
        <v>4</v>
      </c>
      <c r="D1564" s="57" t="s">
        <v>346</v>
      </c>
      <c r="E1564" s="57">
        <v>2596</v>
      </c>
      <c r="F1564" s="57">
        <v>1679</v>
      </c>
      <c r="G1564" s="57">
        <v>118</v>
      </c>
      <c r="H1564" s="57">
        <v>3634</v>
      </c>
      <c r="I1564" s="57">
        <v>2756</v>
      </c>
      <c r="J1564" s="57">
        <v>3185</v>
      </c>
      <c r="K1564" s="57">
        <v>278</v>
      </c>
      <c r="L1564" s="57">
        <v>1195</v>
      </c>
      <c r="M1564" s="57">
        <v>1720</v>
      </c>
      <c r="N1564" s="57">
        <v>1923</v>
      </c>
      <c r="O1564" s="57">
        <v>1348</v>
      </c>
      <c r="P1564" s="57" t="s">
        <v>346</v>
      </c>
      <c r="Q1564" s="57" t="s">
        <v>346</v>
      </c>
      <c r="R1564" s="57">
        <v>3185</v>
      </c>
      <c r="Y1564" s="68">
        <f t="shared" si="195"/>
        <v>2730.75</v>
      </c>
      <c r="Z1564" s="72">
        <f t="shared" si="192"/>
        <v>2.2763809481732059E-3</v>
      </c>
      <c r="AA1564" s="71">
        <f t="shared" si="196"/>
        <v>2.5178222379126183E-3</v>
      </c>
      <c r="AB1564" s="72">
        <f t="shared" si="197"/>
        <v>3.0136903152469609E-2</v>
      </c>
      <c r="AC1564" s="68">
        <f t="shared" si="198"/>
        <v>90611.5</v>
      </c>
      <c r="AD1564" s="72">
        <f t="shared" si="199"/>
        <v>7.5534667137378539E-2</v>
      </c>
    </row>
    <row r="1565" spans="1:30" x14ac:dyDescent="0.25">
      <c r="A1565" s="60">
        <v>43201</v>
      </c>
      <c r="B1565">
        <f t="shared" si="193"/>
        <v>2018</v>
      </c>
      <c r="C1565">
        <f t="shared" si="194"/>
        <v>4</v>
      </c>
      <c r="D1565" s="57" t="s">
        <v>346</v>
      </c>
      <c r="E1565" s="57">
        <v>3027</v>
      </c>
      <c r="F1565" s="57">
        <v>1933</v>
      </c>
      <c r="G1565" s="57">
        <v>160</v>
      </c>
      <c r="H1565" s="57">
        <v>4727</v>
      </c>
      <c r="I1565" s="57">
        <v>3634</v>
      </c>
      <c r="J1565" s="57">
        <v>4352</v>
      </c>
      <c r="K1565" s="57">
        <v>353</v>
      </c>
      <c r="L1565" s="57">
        <v>1572</v>
      </c>
      <c r="M1565" s="57">
        <v>2180</v>
      </c>
      <c r="N1565" s="57">
        <v>2279</v>
      </c>
      <c r="O1565" s="57">
        <v>1970</v>
      </c>
      <c r="P1565" s="57" t="s">
        <v>346</v>
      </c>
      <c r="Q1565" s="57" t="s">
        <v>346</v>
      </c>
      <c r="R1565" s="57">
        <v>4352</v>
      </c>
      <c r="Y1565" s="68">
        <f t="shared" si="195"/>
        <v>3670.75</v>
      </c>
      <c r="Z1565" s="72">
        <f t="shared" si="192"/>
        <v>3.0599744998651636E-3</v>
      </c>
      <c r="AA1565" s="71">
        <f t="shared" si="196"/>
        <v>2.5178222379126183E-3</v>
      </c>
      <c r="AB1565" s="72">
        <f t="shared" si="197"/>
        <v>4.0510862307764468E-2</v>
      </c>
      <c r="AC1565" s="68">
        <f t="shared" si="198"/>
        <v>90611.5</v>
      </c>
      <c r="AD1565" s="72">
        <f t="shared" si="199"/>
        <v>7.5534667137378539E-2</v>
      </c>
    </row>
    <row r="1566" spans="1:30" x14ac:dyDescent="0.25">
      <c r="A1566" s="60">
        <v>43202</v>
      </c>
      <c r="B1566">
        <f t="shared" si="193"/>
        <v>2018</v>
      </c>
      <c r="C1566">
        <f t="shared" si="194"/>
        <v>4</v>
      </c>
      <c r="D1566" s="57" t="s">
        <v>346</v>
      </c>
      <c r="E1566" s="57">
        <v>3285</v>
      </c>
      <c r="F1566" s="57">
        <v>2048</v>
      </c>
      <c r="G1566" s="57">
        <v>182</v>
      </c>
      <c r="H1566" s="57">
        <v>5337</v>
      </c>
      <c r="I1566" s="57">
        <v>4079</v>
      </c>
      <c r="J1566" s="57">
        <v>4613</v>
      </c>
      <c r="K1566" s="57">
        <v>396</v>
      </c>
      <c r="L1566" s="57">
        <v>1712</v>
      </c>
      <c r="M1566" s="57">
        <v>2391</v>
      </c>
      <c r="N1566" s="57">
        <v>2353</v>
      </c>
      <c r="O1566" s="57">
        <v>2292</v>
      </c>
      <c r="P1566" s="57" t="s">
        <v>346</v>
      </c>
      <c r="Q1566" s="57" t="s">
        <v>346</v>
      </c>
      <c r="R1566" s="57">
        <v>4613</v>
      </c>
      <c r="Y1566" s="68">
        <f t="shared" si="195"/>
        <v>4080.25</v>
      </c>
      <c r="Z1566" s="72">
        <f t="shared" si="192"/>
        <v>3.4013378609479899E-3</v>
      </c>
      <c r="AA1566" s="71">
        <f t="shared" si="196"/>
        <v>2.5178222379126183E-3</v>
      </c>
      <c r="AB1566" s="72">
        <f t="shared" si="197"/>
        <v>4.5030156216374302E-2</v>
      </c>
      <c r="AC1566" s="68">
        <f t="shared" si="198"/>
        <v>90611.5</v>
      </c>
      <c r="AD1566" s="72">
        <f t="shared" si="199"/>
        <v>7.5534667137378539E-2</v>
      </c>
    </row>
    <row r="1567" spans="1:30" x14ac:dyDescent="0.25">
      <c r="A1567" s="60">
        <v>43203</v>
      </c>
      <c r="B1567">
        <f t="shared" si="193"/>
        <v>2018</v>
      </c>
      <c r="C1567">
        <f t="shared" si="194"/>
        <v>4</v>
      </c>
      <c r="D1567" s="57" t="s">
        <v>346</v>
      </c>
      <c r="E1567" s="57">
        <v>3790</v>
      </c>
      <c r="F1567" s="57">
        <v>2504</v>
      </c>
      <c r="G1567" s="57">
        <v>243</v>
      </c>
      <c r="H1567" s="57">
        <v>6432</v>
      </c>
      <c r="I1567" s="57">
        <v>4897</v>
      </c>
      <c r="J1567" s="57">
        <v>5729</v>
      </c>
      <c r="K1567" s="57">
        <v>417</v>
      </c>
      <c r="L1567" s="57">
        <v>2157</v>
      </c>
      <c r="M1567" s="57">
        <v>3422</v>
      </c>
      <c r="N1567" s="57">
        <v>2728</v>
      </c>
      <c r="O1567" s="57">
        <v>3116</v>
      </c>
      <c r="P1567" s="57" t="s">
        <v>346</v>
      </c>
      <c r="Q1567" s="57" t="s">
        <v>346</v>
      </c>
      <c r="R1567" s="57">
        <v>5729</v>
      </c>
      <c r="Y1567" s="68">
        <f t="shared" si="195"/>
        <v>5043.5</v>
      </c>
      <c r="Z1567" s="72">
        <f t="shared" si="192"/>
        <v>4.2043128488919029E-3</v>
      </c>
      <c r="AA1567" s="71">
        <f t="shared" si="196"/>
        <v>2.5178222379126183E-3</v>
      </c>
      <c r="AB1567" s="72">
        <f t="shared" si="197"/>
        <v>5.5660705318861289E-2</v>
      </c>
      <c r="AC1567" s="68">
        <f t="shared" si="198"/>
        <v>90611.5</v>
      </c>
      <c r="AD1567" s="72">
        <f t="shared" si="199"/>
        <v>7.5534667137378539E-2</v>
      </c>
    </row>
    <row r="1568" spans="1:30" x14ac:dyDescent="0.25">
      <c r="A1568" s="60">
        <v>43204</v>
      </c>
      <c r="B1568">
        <f t="shared" si="193"/>
        <v>2018</v>
      </c>
      <c r="C1568">
        <f t="shared" si="194"/>
        <v>4</v>
      </c>
      <c r="D1568" s="57" t="s">
        <v>346</v>
      </c>
      <c r="E1568" s="57">
        <v>3295</v>
      </c>
      <c r="F1568" s="57">
        <v>4008</v>
      </c>
      <c r="G1568" s="57">
        <v>255</v>
      </c>
      <c r="H1568" s="57">
        <v>6229</v>
      </c>
      <c r="I1568" s="57">
        <v>4446</v>
      </c>
      <c r="J1568" s="57">
        <v>5395</v>
      </c>
      <c r="K1568" s="57">
        <v>530</v>
      </c>
      <c r="L1568" s="57">
        <v>3048</v>
      </c>
      <c r="M1568" s="57">
        <v>5581</v>
      </c>
      <c r="N1568" s="57">
        <v>2222</v>
      </c>
      <c r="O1568" s="57">
        <v>2935</v>
      </c>
      <c r="P1568" s="57" t="s">
        <v>346</v>
      </c>
      <c r="Q1568" s="57" t="s">
        <v>346</v>
      </c>
      <c r="R1568" s="57">
        <v>5395</v>
      </c>
      <c r="Y1568" s="68">
        <f t="shared" si="195"/>
        <v>4751.25</v>
      </c>
      <c r="Z1568" s="72">
        <f t="shared" si="192"/>
        <v>3.9606902792302277E-3</v>
      </c>
      <c r="AA1568" s="71">
        <f t="shared" si="196"/>
        <v>2.5178222379126183E-3</v>
      </c>
      <c r="AB1568" s="72">
        <f t="shared" si="197"/>
        <v>5.2435397272973076E-2</v>
      </c>
      <c r="AC1568" s="68">
        <f t="shared" si="198"/>
        <v>90611.5</v>
      </c>
      <c r="AD1568" s="72">
        <f t="shared" si="199"/>
        <v>7.5534667137378539E-2</v>
      </c>
    </row>
    <row r="1569" spans="1:30" x14ac:dyDescent="0.25">
      <c r="A1569" s="60">
        <v>43205</v>
      </c>
      <c r="B1569">
        <f t="shared" si="193"/>
        <v>2018</v>
      </c>
      <c r="C1569">
        <f t="shared" si="194"/>
        <v>4</v>
      </c>
      <c r="D1569" s="57" t="s">
        <v>346</v>
      </c>
      <c r="E1569" s="57">
        <v>1852</v>
      </c>
      <c r="F1569" s="57">
        <v>1212</v>
      </c>
      <c r="G1569" s="57">
        <v>74</v>
      </c>
      <c r="H1569" s="57">
        <v>1440</v>
      </c>
      <c r="I1569" s="57">
        <v>1153</v>
      </c>
      <c r="J1569" s="57">
        <v>1032</v>
      </c>
      <c r="K1569" s="57">
        <v>137</v>
      </c>
      <c r="L1569" s="57">
        <v>666</v>
      </c>
      <c r="M1569" s="57">
        <v>983</v>
      </c>
      <c r="N1569" s="57">
        <v>1040</v>
      </c>
      <c r="O1569" s="57">
        <v>327</v>
      </c>
      <c r="P1569" s="57" t="s">
        <v>346</v>
      </c>
      <c r="Q1569" s="57" t="s">
        <v>346</v>
      </c>
      <c r="R1569" s="57">
        <v>1032</v>
      </c>
      <c r="Y1569" s="68">
        <f t="shared" si="195"/>
        <v>988</v>
      </c>
      <c r="Z1569" s="72">
        <f t="shared" si="192"/>
        <v>8.2360683943793003E-4</v>
      </c>
      <c r="AA1569" s="71">
        <f t="shared" si="196"/>
        <v>2.5178222379126183E-3</v>
      </c>
      <c r="AB1569" s="72">
        <f t="shared" si="197"/>
        <v>1.0903693239820553E-2</v>
      </c>
      <c r="AC1569" s="68">
        <f t="shared" si="198"/>
        <v>90611.5</v>
      </c>
      <c r="AD1569" s="72">
        <f t="shared" si="199"/>
        <v>7.5534667137378539E-2</v>
      </c>
    </row>
    <row r="1570" spans="1:30" x14ac:dyDescent="0.25">
      <c r="A1570" s="60">
        <v>43206</v>
      </c>
      <c r="B1570">
        <f t="shared" si="193"/>
        <v>2018</v>
      </c>
      <c r="C1570">
        <f t="shared" si="194"/>
        <v>4</v>
      </c>
      <c r="D1570" s="57" t="s">
        <v>346</v>
      </c>
      <c r="E1570" s="57">
        <v>1702</v>
      </c>
      <c r="F1570" s="57">
        <v>944</v>
      </c>
      <c r="G1570" s="57">
        <v>75</v>
      </c>
      <c r="H1570" s="57">
        <v>1677</v>
      </c>
      <c r="I1570" s="57">
        <v>1333</v>
      </c>
      <c r="J1570" s="57">
        <v>1251</v>
      </c>
      <c r="K1570" s="57">
        <v>126</v>
      </c>
      <c r="L1570" s="57">
        <v>662</v>
      </c>
      <c r="M1570" s="57">
        <v>865</v>
      </c>
      <c r="N1570" s="57">
        <v>975</v>
      </c>
      <c r="O1570" s="57">
        <v>512</v>
      </c>
      <c r="P1570" s="57" t="s">
        <v>346</v>
      </c>
      <c r="Q1570" s="57" t="s">
        <v>346</v>
      </c>
      <c r="R1570" s="57">
        <v>1251</v>
      </c>
      <c r="Y1570" s="68">
        <f t="shared" si="195"/>
        <v>1193.25</v>
      </c>
      <c r="Z1570" s="72">
        <f t="shared" si="192"/>
        <v>9.9470532506003035E-4</v>
      </c>
      <c r="AA1570" s="71">
        <f t="shared" si="196"/>
        <v>2.5178222379126183E-3</v>
      </c>
      <c r="AB1570" s="72">
        <f t="shared" si="197"/>
        <v>1.3168858257505946E-2</v>
      </c>
      <c r="AC1570" s="68">
        <f t="shared" si="198"/>
        <v>90611.5</v>
      </c>
      <c r="AD1570" s="72">
        <f t="shared" si="199"/>
        <v>7.5534667137378539E-2</v>
      </c>
    </row>
    <row r="1571" spans="1:30" x14ac:dyDescent="0.25">
      <c r="A1571" s="60">
        <v>43207</v>
      </c>
      <c r="B1571">
        <f t="shared" si="193"/>
        <v>2018</v>
      </c>
      <c r="C1571">
        <f t="shared" si="194"/>
        <v>4</v>
      </c>
      <c r="D1571" s="57" t="s">
        <v>346</v>
      </c>
      <c r="E1571" s="57">
        <v>2837</v>
      </c>
      <c r="F1571" s="57">
        <v>1694</v>
      </c>
      <c r="G1571" s="57">
        <v>141</v>
      </c>
      <c r="H1571" s="57">
        <v>4060</v>
      </c>
      <c r="I1571" s="57">
        <v>3370</v>
      </c>
      <c r="J1571" s="57">
        <v>3772</v>
      </c>
      <c r="K1571" s="57">
        <v>296</v>
      </c>
      <c r="L1571" s="57">
        <v>1366</v>
      </c>
      <c r="M1571" s="57">
        <v>1826</v>
      </c>
      <c r="N1571" s="57">
        <v>2087</v>
      </c>
      <c r="O1571" s="57">
        <v>1784</v>
      </c>
      <c r="P1571" s="57" t="s">
        <v>346</v>
      </c>
      <c r="Q1571" s="57" t="s">
        <v>346</v>
      </c>
      <c r="R1571" s="57">
        <v>3772</v>
      </c>
      <c r="Y1571" s="68">
        <f t="shared" si="195"/>
        <v>3246.5</v>
      </c>
      <c r="Z1571" s="72">
        <f t="shared" si="192"/>
        <v>2.7063153889020646E-3</v>
      </c>
      <c r="AA1571" s="71">
        <f t="shared" si="196"/>
        <v>2.5178222379126183E-3</v>
      </c>
      <c r="AB1571" s="72">
        <f t="shared" si="197"/>
        <v>3.5828785529430592E-2</v>
      </c>
      <c r="AC1571" s="68">
        <f t="shared" si="198"/>
        <v>90611.5</v>
      </c>
      <c r="AD1571" s="72">
        <f t="shared" si="199"/>
        <v>7.5534667137378539E-2</v>
      </c>
    </row>
    <row r="1572" spans="1:30" x14ac:dyDescent="0.25">
      <c r="A1572" s="60">
        <v>43208</v>
      </c>
      <c r="B1572">
        <f t="shared" si="193"/>
        <v>2018</v>
      </c>
      <c r="C1572">
        <f t="shared" si="194"/>
        <v>4</v>
      </c>
      <c r="D1572" s="57" t="s">
        <v>346</v>
      </c>
      <c r="E1572" s="57">
        <v>3325</v>
      </c>
      <c r="F1572" s="57">
        <v>1937</v>
      </c>
      <c r="G1572" s="57">
        <v>173</v>
      </c>
      <c r="H1572" s="57">
        <v>4823</v>
      </c>
      <c r="I1572" s="57">
        <v>3672</v>
      </c>
      <c r="J1572" s="57">
        <v>4521</v>
      </c>
      <c r="K1572" s="57">
        <v>326</v>
      </c>
      <c r="L1572" s="57">
        <v>1704</v>
      </c>
      <c r="M1572" s="57">
        <v>2258</v>
      </c>
      <c r="N1572" s="57">
        <v>2367</v>
      </c>
      <c r="O1572" s="57">
        <v>2085</v>
      </c>
      <c r="P1572" s="57" t="s">
        <v>346</v>
      </c>
      <c r="Q1572" s="57" t="s">
        <v>346</v>
      </c>
      <c r="R1572" s="57">
        <v>4521</v>
      </c>
      <c r="Y1572" s="68">
        <f t="shared" si="195"/>
        <v>3775.25</v>
      </c>
      <c r="Z1572" s="72">
        <f t="shared" si="192"/>
        <v>3.1470867617287906E-3</v>
      </c>
      <c r="AA1572" s="71">
        <f t="shared" si="196"/>
        <v>2.5178222379126183E-3</v>
      </c>
      <c r="AB1572" s="72">
        <f t="shared" si="197"/>
        <v>4.1664137554283949E-2</v>
      </c>
      <c r="AC1572" s="68">
        <f t="shared" si="198"/>
        <v>90611.5</v>
      </c>
      <c r="AD1572" s="72">
        <f t="shared" si="199"/>
        <v>7.5534667137378539E-2</v>
      </c>
    </row>
    <row r="1573" spans="1:30" x14ac:dyDescent="0.25">
      <c r="A1573" s="60">
        <v>43209</v>
      </c>
      <c r="B1573">
        <f t="shared" si="193"/>
        <v>2018</v>
      </c>
      <c r="C1573">
        <f t="shared" si="194"/>
        <v>4</v>
      </c>
      <c r="D1573" s="57" t="s">
        <v>346</v>
      </c>
      <c r="E1573" s="57">
        <v>2395</v>
      </c>
      <c r="F1573" s="57">
        <v>1551</v>
      </c>
      <c r="G1573" s="57">
        <v>104</v>
      </c>
      <c r="H1573" s="57">
        <v>3216</v>
      </c>
      <c r="I1573" s="57">
        <v>2449</v>
      </c>
      <c r="J1573" s="57">
        <v>2664</v>
      </c>
      <c r="K1573" s="57">
        <v>269</v>
      </c>
      <c r="L1573" s="57">
        <v>1104</v>
      </c>
      <c r="M1573" s="57">
        <v>1534</v>
      </c>
      <c r="N1573" s="57">
        <v>1810</v>
      </c>
      <c r="O1573" s="57">
        <v>1130</v>
      </c>
      <c r="P1573" s="57" t="s">
        <v>346</v>
      </c>
      <c r="Q1573" s="57" t="s">
        <v>346</v>
      </c>
      <c r="R1573" s="57">
        <v>2664</v>
      </c>
      <c r="Y1573" s="68">
        <f t="shared" si="195"/>
        <v>2364.75</v>
      </c>
      <c r="Z1573" s="72">
        <f t="shared" si="192"/>
        <v>1.971279629110167E-3</v>
      </c>
      <c r="AA1573" s="71">
        <f t="shared" si="196"/>
        <v>2.5178222379126183E-3</v>
      </c>
      <c r="AB1573" s="72">
        <f t="shared" si="197"/>
        <v>2.6097680757961185E-2</v>
      </c>
      <c r="AC1573" s="68">
        <f t="shared" si="198"/>
        <v>90611.5</v>
      </c>
      <c r="AD1573" s="72">
        <f t="shared" si="199"/>
        <v>7.5534667137378539E-2</v>
      </c>
    </row>
    <row r="1574" spans="1:30" x14ac:dyDescent="0.25">
      <c r="A1574" s="60">
        <v>43210</v>
      </c>
      <c r="B1574">
        <f t="shared" si="193"/>
        <v>2018</v>
      </c>
      <c r="C1574">
        <f t="shared" si="194"/>
        <v>4</v>
      </c>
      <c r="D1574" s="57" t="s">
        <v>346</v>
      </c>
      <c r="E1574" s="57">
        <v>3107</v>
      </c>
      <c r="F1574" s="57">
        <v>1964</v>
      </c>
      <c r="G1574" s="57">
        <v>159</v>
      </c>
      <c r="H1574" s="57">
        <v>4232</v>
      </c>
      <c r="I1574" s="57">
        <v>3320</v>
      </c>
      <c r="J1574" s="57">
        <v>3709</v>
      </c>
      <c r="K1574" s="57">
        <v>311</v>
      </c>
      <c r="L1574" s="57">
        <v>1345</v>
      </c>
      <c r="M1574" s="57">
        <v>2046</v>
      </c>
      <c r="N1574" s="57">
        <v>2302</v>
      </c>
      <c r="O1574" s="57">
        <v>1875</v>
      </c>
      <c r="P1574" s="57" t="s">
        <v>346</v>
      </c>
      <c r="Q1574" s="57" t="s">
        <v>346</v>
      </c>
      <c r="R1574" s="57">
        <v>3709</v>
      </c>
      <c r="Y1574" s="68">
        <f t="shared" si="195"/>
        <v>3284</v>
      </c>
      <c r="Z1574" s="72">
        <f t="shared" si="192"/>
        <v>2.7375757699536056E-3</v>
      </c>
      <c r="AA1574" s="71">
        <f t="shared" si="196"/>
        <v>2.5178222379126183E-3</v>
      </c>
      <c r="AB1574" s="72">
        <f t="shared" si="197"/>
        <v>3.6242640282966289E-2</v>
      </c>
      <c r="AC1574" s="68">
        <f t="shared" si="198"/>
        <v>90611.5</v>
      </c>
      <c r="AD1574" s="72">
        <f t="shared" si="199"/>
        <v>7.5534667137378539E-2</v>
      </c>
    </row>
    <row r="1575" spans="1:30" x14ac:dyDescent="0.25">
      <c r="A1575" s="60">
        <v>43211</v>
      </c>
      <c r="B1575">
        <f t="shared" si="193"/>
        <v>2018</v>
      </c>
      <c r="C1575">
        <f t="shared" si="194"/>
        <v>4</v>
      </c>
      <c r="D1575" s="57" t="s">
        <v>346</v>
      </c>
      <c r="E1575" s="57">
        <v>3088</v>
      </c>
      <c r="F1575" s="57">
        <v>2956</v>
      </c>
      <c r="G1575" s="57">
        <v>213</v>
      </c>
      <c r="H1575" s="57">
        <v>4843</v>
      </c>
      <c r="I1575" s="57">
        <v>3474</v>
      </c>
      <c r="J1575" s="57">
        <v>3975</v>
      </c>
      <c r="K1575" s="57">
        <v>363</v>
      </c>
      <c r="L1575" s="57">
        <v>2083</v>
      </c>
      <c r="M1575" s="57">
        <v>3650</v>
      </c>
      <c r="N1575" s="57">
        <v>2088</v>
      </c>
      <c r="O1575" s="57">
        <v>2111</v>
      </c>
      <c r="P1575" s="57" t="s">
        <v>346</v>
      </c>
      <c r="Q1575" s="57" t="s">
        <v>346</v>
      </c>
      <c r="R1575" s="57">
        <v>3975</v>
      </c>
      <c r="Y1575" s="68">
        <f t="shared" si="195"/>
        <v>3600.75</v>
      </c>
      <c r="Z1575" s="72">
        <f t="shared" si="192"/>
        <v>3.0016217885689539E-3</v>
      </c>
      <c r="AA1575" s="71">
        <f t="shared" si="196"/>
        <v>2.5178222379126183E-3</v>
      </c>
      <c r="AB1575" s="72">
        <f t="shared" si="197"/>
        <v>3.9738333434497827E-2</v>
      </c>
      <c r="AC1575" s="68">
        <f t="shared" si="198"/>
        <v>90611.5</v>
      </c>
      <c r="AD1575" s="72">
        <f t="shared" si="199"/>
        <v>7.5534667137378539E-2</v>
      </c>
    </row>
    <row r="1576" spans="1:30" x14ac:dyDescent="0.25">
      <c r="A1576" s="60">
        <v>43212</v>
      </c>
      <c r="B1576">
        <f t="shared" si="193"/>
        <v>2018</v>
      </c>
      <c r="C1576">
        <f t="shared" si="194"/>
        <v>4</v>
      </c>
      <c r="D1576" s="57" t="s">
        <v>346</v>
      </c>
      <c r="E1576" s="57">
        <v>2985</v>
      </c>
      <c r="F1576" s="57">
        <v>3046</v>
      </c>
      <c r="G1576" s="57">
        <v>264</v>
      </c>
      <c r="H1576" s="57">
        <v>4819</v>
      </c>
      <c r="I1576" s="57">
        <v>3544</v>
      </c>
      <c r="J1576" s="57">
        <v>4311</v>
      </c>
      <c r="K1576" s="57">
        <v>975</v>
      </c>
      <c r="L1576" s="57">
        <v>2394</v>
      </c>
      <c r="M1576" s="57">
        <v>4182</v>
      </c>
      <c r="N1576" s="57">
        <v>2075</v>
      </c>
      <c r="O1576" s="57">
        <v>2296</v>
      </c>
      <c r="P1576" s="57" t="s">
        <v>346</v>
      </c>
      <c r="Q1576" s="57" t="s">
        <v>346</v>
      </c>
      <c r="R1576" s="57">
        <v>4311</v>
      </c>
      <c r="Y1576" s="68">
        <f t="shared" si="195"/>
        <v>3742.5</v>
      </c>
      <c r="Z1576" s="72">
        <f t="shared" si="192"/>
        <v>3.1197860289437786E-3</v>
      </c>
      <c r="AA1576" s="71">
        <f t="shared" si="196"/>
        <v>2.5178222379126183E-3</v>
      </c>
      <c r="AB1576" s="72">
        <f t="shared" si="197"/>
        <v>4.1302704402862774E-2</v>
      </c>
      <c r="AC1576" s="68">
        <f t="shared" si="198"/>
        <v>90611.5</v>
      </c>
      <c r="AD1576" s="72">
        <f t="shared" si="199"/>
        <v>7.5534667137378539E-2</v>
      </c>
    </row>
    <row r="1577" spans="1:30" x14ac:dyDescent="0.25">
      <c r="A1577" s="60">
        <v>43213</v>
      </c>
      <c r="B1577">
        <f t="shared" si="193"/>
        <v>2018</v>
      </c>
      <c r="C1577">
        <f t="shared" si="194"/>
        <v>4</v>
      </c>
      <c r="D1577" s="57" t="s">
        <v>346</v>
      </c>
      <c r="E1577" s="57">
        <v>3523</v>
      </c>
      <c r="F1577" s="57">
        <v>2340</v>
      </c>
      <c r="G1577" s="57">
        <v>212</v>
      </c>
      <c r="H1577" s="57">
        <v>6392</v>
      </c>
      <c r="I1577" s="57">
        <v>4670</v>
      </c>
      <c r="J1577" s="57">
        <v>6043</v>
      </c>
      <c r="K1577" s="57">
        <v>424</v>
      </c>
      <c r="L1577" s="57">
        <v>1873</v>
      </c>
      <c r="M1577" s="57">
        <v>2909</v>
      </c>
      <c r="N1577" s="57">
        <v>2792</v>
      </c>
      <c r="O1577" s="57">
        <v>3065</v>
      </c>
      <c r="P1577" s="57" t="s">
        <v>346</v>
      </c>
      <c r="Q1577" s="57" t="s">
        <v>346</v>
      </c>
      <c r="R1577" s="57">
        <v>6043</v>
      </c>
      <c r="Y1577" s="68">
        <f t="shared" si="195"/>
        <v>5042.5</v>
      </c>
      <c r="Z1577" s="72">
        <f t="shared" si="192"/>
        <v>4.2034792387305288E-3</v>
      </c>
      <c r="AA1577" s="71">
        <f t="shared" si="196"/>
        <v>2.5178222379126183E-3</v>
      </c>
      <c r="AB1577" s="72">
        <f t="shared" si="197"/>
        <v>5.5649669192100341E-2</v>
      </c>
      <c r="AC1577" s="68">
        <f t="shared" si="198"/>
        <v>90611.5</v>
      </c>
      <c r="AD1577" s="72">
        <f t="shared" si="199"/>
        <v>7.5534667137378539E-2</v>
      </c>
    </row>
    <row r="1578" spans="1:30" x14ac:dyDescent="0.25">
      <c r="A1578" s="60">
        <v>43214</v>
      </c>
      <c r="B1578">
        <f t="shared" si="193"/>
        <v>2018</v>
      </c>
      <c r="C1578">
        <f t="shared" si="194"/>
        <v>4</v>
      </c>
      <c r="D1578" s="57" t="s">
        <v>346</v>
      </c>
      <c r="E1578" s="57">
        <v>3655</v>
      </c>
      <c r="F1578" s="57">
        <v>2310</v>
      </c>
      <c r="G1578" s="57">
        <v>210</v>
      </c>
      <c r="H1578" s="57">
        <v>6328</v>
      </c>
      <c r="I1578" s="57">
        <v>4784</v>
      </c>
      <c r="J1578" s="57">
        <v>5857</v>
      </c>
      <c r="K1578" s="57">
        <v>415</v>
      </c>
      <c r="L1578" s="57">
        <v>2030</v>
      </c>
      <c r="M1578" s="57">
        <v>2748</v>
      </c>
      <c r="N1578" s="57">
        <v>2933</v>
      </c>
      <c r="O1578" s="57">
        <v>2799</v>
      </c>
      <c r="P1578" s="57" t="s">
        <v>346</v>
      </c>
      <c r="Q1578" s="57" t="s">
        <v>346</v>
      </c>
      <c r="R1578" s="57">
        <v>5857</v>
      </c>
      <c r="Y1578" s="68">
        <f t="shared" si="195"/>
        <v>4942</v>
      </c>
      <c r="Z1578" s="72">
        <f t="shared" si="192"/>
        <v>4.1197014175123987E-3</v>
      </c>
      <c r="AA1578" s="71">
        <f t="shared" si="196"/>
        <v>2.5178222379126183E-3</v>
      </c>
      <c r="AB1578" s="72">
        <f t="shared" si="197"/>
        <v>5.4540538452624666E-2</v>
      </c>
      <c r="AC1578" s="68">
        <f t="shared" si="198"/>
        <v>90611.5</v>
      </c>
      <c r="AD1578" s="72">
        <f t="shared" si="199"/>
        <v>7.5534667137378539E-2</v>
      </c>
    </row>
    <row r="1579" spans="1:30" x14ac:dyDescent="0.25">
      <c r="A1579" s="60">
        <v>43215</v>
      </c>
      <c r="B1579">
        <f t="shared" si="193"/>
        <v>2018</v>
      </c>
      <c r="C1579">
        <f t="shared" si="194"/>
        <v>4</v>
      </c>
      <c r="D1579" s="57" t="s">
        <v>346</v>
      </c>
      <c r="E1579" s="57">
        <v>1823</v>
      </c>
      <c r="F1579" s="57">
        <v>1237</v>
      </c>
      <c r="G1579" s="57">
        <v>77</v>
      </c>
      <c r="H1579" s="57">
        <v>2216</v>
      </c>
      <c r="I1579" s="57">
        <v>1652</v>
      </c>
      <c r="J1579" s="57">
        <v>1717</v>
      </c>
      <c r="K1579" s="57">
        <v>197</v>
      </c>
      <c r="L1579" s="57">
        <v>745</v>
      </c>
      <c r="M1579" s="57">
        <v>1172</v>
      </c>
      <c r="N1579" s="57">
        <v>1572</v>
      </c>
      <c r="O1579" s="57">
        <v>712</v>
      </c>
      <c r="P1579" s="57" t="s">
        <v>346</v>
      </c>
      <c r="Q1579" s="57" t="s">
        <v>346</v>
      </c>
      <c r="R1579" s="57">
        <v>1717</v>
      </c>
      <c r="Y1579" s="68">
        <f t="shared" si="195"/>
        <v>1574.25</v>
      </c>
      <c r="Z1579" s="72">
        <f t="shared" si="192"/>
        <v>1.3123107965436855E-3</v>
      </c>
      <c r="AA1579" s="71">
        <f t="shared" si="196"/>
        <v>2.5178222379126183E-3</v>
      </c>
      <c r="AB1579" s="72">
        <f t="shared" si="197"/>
        <v>1.7373622553428648E-2</v>
      </c>
      <c r="AC1579" s="68">
        <f t="shared" si="198"/>
        <v>90611.5</v>
      </c>
      <c r="AD1579" s="72">
        <f t="shared" si="199"/>
        <v>7.5534667137378539E-2</v>
      </c>
    </row>
    <row r="1580" spans="1:30" x14ac:dyDescent="0.25">
      <c r="A1580" s="60">
        <v>43216</v>
      </c>
      <c r="B1580">
        <f t="shared" si="193"/>
        <v>2018</v>
      </c>
      <c r="C1580">
        <f t="shared" si="194"/>
        <v>4</v>
      </c>
      <c r="D1580" s="57" t="s">
        <v>346</v>
      </c>
      <c r="E1580" s="57">
        <v>3896</v>
      </c>
      <c r="F1580" s="57">
        <v>2588</v>
      </c>
      <c r="G1580" s="57">
        <v>267</v>
      </c>
      <c r="H1580" s="57">
        <v>7139</v>
      </c>
      <c r="I1580" s="57">
        <v>5091</v>
      </c>
      <c r="J1580" s="57">
        <v>6654</v>
      </c>
      <c r="K1580" s="57">
        <v>434</v>
      </c>
      <c r="L1580" s="57">
        <v>2343</v>
      </c>
      <c r="M1580" s="57">
        <v>3441</v>
      </c>
      <c r="N1580" s="57">
        <v>2990</v>
      </c>
      <c r="O1580" s="57">
        <v>3642</v>
      </c>
      <c r="P1580" s="57" t="s">
        <v>346</v>
      </c>
      <c r="Q1580" s="57" t="s">
        <v>346</v>
      </c>
      <c r="R1580" s="57">
        <v>6654</v>
      </c>
      <c r="Y1580" s="68">
        <f t="shared" si="195"/>
        <v>5631.5</v>
      </c>
      <c r="Z1580" s="72">
        <f t="shared" si="192"/>
        <v>4.6944756237800632E-3</v>
      </c>
      <c r="AA1580" s="71">
        <f t="shared" si="196"/>
        <v>2.5178222379126183E-3</v>
      </c>
      <c r="AB1580" s="72">
        <f t="shared" si="197"/>
        <v>6.2149947854301058E-2</v>
      </c>
      <c r="AC1580" s="68">
        <f t="shared" si="198"/>
        <v>90611.5</v>
      </c>
      <c r="AD1580" s="72">
        <f t="shared" si="199"/>
        <v>7.5534667137378539E-2</v>
      </c>
    </row>
    <row r="1581" spans="1:30" x14ac:dyDescent="0.25">
      <c r="A1581" s="60">
        <v>43217</v>
      </c>
      <c r="B1581">
        <f t="shared" si="193"/>
        <v>2018</v>
      </c>
      <c r="C1581">
        <f t="shared" si="194"/>
        <v>4</v>
      </c>
      <c r="D1581" s="57" t="s">
        <v>346</v>
      </c>
      <c r="E1581" s="57">
        <v>2634</v>
      </c>
      <c r="F1581" s="57">
        <v>1630</v>
      </c>
      <c r="G1581" s="57">
        <v>158</v>
      </c>
      <c r="H1581" s="57">
        <v>3188</v>
      </c>
      <c r="I1581" s="57">
        <v>2810</v>
      </c>
      <c r="J1581" s="57">
        <v>2578</v>
      </c>
      <c r="K1581" s="57">
        <v>292</v>
      </c>
      <c r="L1581" s="57">
        <v>1134</v>
      </c>
      <c r="M1581" s="57">
        <v>1699</v>
      </c>
      <c r="N1581" s="57">
        <v>1778</v>
      </c>
      <c r="O1581" s="57">
        <v>1162</v>
      </c>
      <c r="P1581" s="57" t="s">
        <v>346</v>
      </c>
      <c r="Q1581" s="57" t="s">
        <v>346</v>
      </c>
      <c r="R1581" s="57">
        <v>2578</v>
      </c>
      <c r="Y1581" s="68">
        <f t="shared" si="195"/>
        <v>2434.5</v>
      </c>
      <c r="Z1581" s="72">
        <f t="shared" si="192"/>
        <v>2.0294239378660329E-3</v>
      </c>
      <c r="AA1581" s="71">
        <f t="shared" si="196"/>
        <v>2.5178222379126183E-3</v>
      </c>
      <c r="AB1581" s="72">
        <f t="shared" si="197"/>
        <v>2.6867450599537587E-2</v>
      </c>
      <c r="AC1581" s="68">
        <f t="shared" si="198"/>
        <v>90611.5</v>
      </c>
      <c r="AD1581" s="72">
        <f t="shared" si="199"/>
        <v>7.5534667137378539E-2</v>
      </c>
    </row>
    <row r="1582" spans="1:30" x14ac:dyDescent="0.25">
      <c r="A1582" s="60">
        <v>43218</v>
      </c>
      <c r="B1582">
        <f t="shared" si="193"/>
        <v>2018</v>
      </c>
      <c r="C1582">
        <f t="shared" si="194"/>
        <v>4</v>
      </c>
      <c r="D1582" s="57" t="s">
        <v>346</v>
      </c>
      <c r="E1582" s="57" t="s">
        <v>346</v>
      </c>
      <c r="F1582" s="57">
        <v>3262</v>
      </c>
      <c r="G1582" s="57">
        <v>235</v>
      </c>
      <c r="H1582" s="57">
        <v>5135</v>
      </c>
      <c r="I1582" s="57">
        <v>3778</v>
      </c>
      <c r="J1582" s="57">
        <v>4830</v>
      </c>
      <c r="K1582" s="57">
        <v>382</v>
      </c>
      <c r="L1582" s="57">
        <v>2272</v>
      </c>
      <c r="M1582" s="57">
        <v>4261</v>
      </c>
      <c r="N1582" s="57">
        <v>2140</v>
      </c>
      <c r="O1582" s="57">
        <v>3006</v>
      </c>
      <c r="P1582" s="57" t="s">
        <v>346</v>
      </c>
      <c r="Q1582" s="57" t="s">
        <v>346</v>
      </c>
      <c r="R1582" s="57">
        <v>4830</v>
      </c>
      <c r="Y1582" s="68">
        <f t="shared" si="195"/>
        <v>4187.25</v>
      </c>
      <c r="Z1582" s="72">
        <f t="shared" si="192"/>
        <v>3.4905341482150531E-3</v>
      </c>
      <c r="AA1582" s="71">
        <f t="shared" si="196"/>
        <v>2.5178222379126183E-3</v>
      </c>
      <c r="AB1582" s="72">
        <f t="shared" si="197"/>
        <v>4.6211021779796163E-2</v>
      </c>
      <c r="AC1582" s="68">
        <f t="shared" si="198"/>
        <v>90611.5</v>
      </c>
      <c r="AD1582" s="72">
        <f t="shared" si="199"/>
        <v>7.5534667137378539E-2</v>
      </c>
    </row>
    <row r="1583" spans="1:30" x14ac:dyDescent="0.25">
      <c r="A1583" s="60">
        <v>43219</v>
      </c>
      <c r="B1583">
        <f t="shared" si="193"/>
        <v>2018</v>
      </c>
      <c r="C1583">
        <f t="shared" si="194"/>
        <v>4</v>
      </c>
      <c r="D1583" s="57" t="s">
        <v>346</v>
      </c>
      <c r="E1583" s="57" t="s">
        <v>346</v>
      </c>
      <c r="F1583" s="57">
        <v>2757</v>
      </c>
      <c r="G1583" s="57">
        <v>167</v>
      </c>
      <c r="H1583" s="57">
        <v>3716</v>
      </c>
      <c r="I1583" s="57">
        <v>2667</v>
      </c>
      <c r="J1583" s="57">
        <v>3554</v>
      </c>
      <c r="K1583" s="57">
        <v>246</v>
      </c>
      <c r="L1583" s="57">
        <v>1537</v>
      </c>
      <c r="M1583" s="57">
        <v>2637</v>
      </c>
      <c r="N1583" s="57">
        <v>1623</v>
      </c>
      <c r="O1583" s="57">
        <v>1932</v>
      </c>
      <c r="P1583" s="57" t="s">
        <v>346</v>
      </c>
      <c r="Q1583" s="57" t="s">
        <v>346</v>
      </c>
      <c r="R1583" s="57">
        <v>3554</v>
      </c>
      <c r="Y1583" s="68">
        <f t="shared" si="195"/>
        <v>2967.25</v>
      </c>
      <c r="Z1583" s="72">
        <f t="shared" si="192"/>
        <v>2.4735297513382567E-3</v>
      </c>
      <c r="AA1583" s="71">
        <f t="shared" si="196"/>
        <v>2.5178222379126183E-3</v>
      </c>
      <c r="AB1583" s="72">
        <f t="shared" si="197"/>
        <v>3.274694713143475E-2</v>
      </c>
      <c r="AC1583" s="68">
        <f t="shared" si="198"/>
        <v>90611.5</v>
      </c>
      <c r="AD1583" s="72">
        <f t="shared" si="199"/>
        <v>7.5534667137378539E-2</v>
      </c>
    </row>
    <row r="1584" spans="1:30" x14ac:dyDescent="0.25">
      <c r="A1584" s="60">
        <v>43220</v>
      </c>
      <c r="B1584">
        <f t="shared" si="193"/>
        <v>2018</v>
      </c>
      <c r="C1584">
        <f t="shared" si="194"/>
        <v>4</v>
      </c>
      <c r="D1584" s="57" t="s">
        <v>346</v>
      </c>
      <c r="E1584" s="57" t="s">
        <v>346</v>
      </c>
      <c r="F1584" s="57">
        <v>1951</v>
      </c>
      <c r="G1584" s="57">
        <v>127</v>
      </c>
      <c r="H1584" s="57">
        <v>4047</v>
      </c>
      <c r="I1584" s="57">
        <v>3361</v>
      </c>
      <c r="J1584" s="57">
        <v>3875</v>
      </c>
      <c r="K1584" s="57">
        <v>353</v>
      </c>
      <c r="L1584" s="57">
        <v>1441</v>
      </c>
      <c r="M1584" s="57">
        <v>1877</v>
      </c>
      <c r="N1584" s="57">
        <v>2149</v>
      </c>
      <c r="O1584" s="57">
        <v>1833</v>
      </c>
      <c r="P1584" s="57" t="s">
        <v>346</v>
      </c>
      <c r="Q1584" s="57" t="s">
        <v>346</v>
      </c>
      <c r="R1584" s="57">
        <v>3875</v>
      </c>
      <c r="Y1584" s="68">
        <f t="shared" si="195"/>
        <v>3279</v>
      </c>
      <c r="Z1584" s="72">
        <f t="shared" si="192"/>
        <v>2.7334077191467332E-3</v>
      </c>
      <c r="AA1584" s="71">
        <f t="shared" si="196"/>
        <v>2.5178222379126183E-3</v>
      </c>
      <c r="AB1584" s="72">
        <f t="shared" si="197"/>
        <v>3.6187459649161528E-2</v>
      </c>
      <c r="AC1584" s="68">
        <f t="shared" si="198"/>
        <v>90611.5</v>
      </c>
      <c r="AD1584" s="72">
        <f t="shared" si="199"/>
        <v>7.5534667137378539E-2</v>
      </c>
    </row>
    <row r="1585" spans="1:30" x14ac:dyDescent="0.25">
      <c r="A1585" s="60">
        <v>43221</v>
      </c>
      <c r="B1585">
        <f t="shared" si="193"/>
        <v>2018</v>
      </c>
      <c r="C1585">
        <f t="shared" si="194"/>
        <v>5</v>
      </c>
      <c r="D1585" s="57" t="s">
        <v>346</v>
      </c>
      <c r="E1585" s="57" t="s">
        <v>346</v>
      </c>
      <c r="F1585" s="57">
        <v>2792</v>
      </c>
      <c r="G1585" s="57">
        <v>288</v>
      </c>
      <c r="H1585" s="57">
        <v>8147</v>
      </c>
      <c r="I1585" s="57">
        <v>5892</v>
      </c>
      <c r="J1585" s="57">
        <v>8035</v>
      </c>
      <c r="K1585" s="57">
        <v>482</v>
      </c>
      <c r="L1585" s="57">
        <v>2565</v>
      </c>
      <c r="M1585" s="57">
        <v>3969</v>
      </c>
      <c r="N1585" s="57">
        <v>3553</v>
      </c>
      <c r="O1585" s="57">
        <v>4306</v>
      </c>
      <c r="P1585" s="57" t="s">
        <v>346</v>
      </c>
      <c r="Q1585" s="57" t="s">
        <v>346</v>
      </c>
      <c r="R1585" s="57">
        <v>8035</v>
      </c>
      <c r="Y1585" s="68">
        <f t="shared" si="195"/>
        <v>6595</v>
      </c>
      <c r="Z1585" s="72">
        <f t="shared" si="192"/>
        <v>5.49765901426432E-3</v>
      </c>
      <c r="AA1585" s="71">
        <f t="shared" si="196"/>
        <v>3.8246975376621372E-3</v>
      </c>
      <c r="AB1585" s="72">
        <f t="shared" si="197"/>
        <v>4.6368068958001565E-2</v>
      </c>
      <c r="AC1585" s="68">
        <f t="shared" si="198"/>
        <v>142231.5</v>
      </c>
      <c r="AD1585" s="72">
        <f t="shared" si="199"/>
        <v>0.11856562366752625</v>
      </c>
    </row>
    <row r="1586" spans="1:30" x14ac:dyDescent="0.25">
      <c r="A1586" s="60">
        <v>43222</v>
      </c>
      <c r="B1586">
        <f t="shared" si="193"/>
        <v>2018</v>
      </c>
      <c r="C1586">
        <f t="shared" si="194"/>
        <v>5</v>
      </c>
      <c r="D1586" s="57" t="s">
        <v>346</v>
      </c>
      <c r="E1586" s="57" t="s">
        <v>346</v>
      </c>
      <c r="F1586" s="57">
        <v>2988</v>
      </c>
      <c r="G1586" s="57">
        <v>249</v>
      </c>
      <c r="H1586" s="57">
        <v>8522</v>
      </c>
      <c r="I1586" s="57">
        <v>6196</v>
      </c>
      <c r="J1586" s="57">
        <v>8380</v>
      </c>
      <c r="K1586" s="57">
        <v>505</v>
      </c>
      <c r="L1586" s="57">
        <v>2623</v>
      </c>
      <c r="M1586" s="57">
        <v>3986</v>
      </c>
      <c r="N1586" s="57">
        <v>4760</v>
      </c>
      <c r="O1586" s="57">
        <v>4372</v>
      </c>
      <c r="P1586" s="57" t="s">
        <v>346</v>
      </c>
      <c r="Q1586" s="57" t="s">
        <v>346</v>
      </c>
      <c r="R1586" s="57">
        <v>8380</v>
      </c>
      <c r="Y1586" s="68">
        <f t="shared" si="195"/>
        <v>6867.5</v>
      </c>
      <c r="Z1586" s="72">
        <f t="shared" si="192"/>
        <v>5.7248177832388506E-3</v>
      </c>
      <c r="AA1586" s="71">
        <f t="shared" si="196"/>
        <v>3.8246975376621372E-3</v>
      </c>
      <c r="AB1586" s="72">
        <f t="shared" si="197"/>
        <v>4.8283959601072901E-2</v>
      </c>
      <c r="AC1586" s="68">
        <f t="shared" si="198"/>
        <v>142231.5</v>
      </c>
      <c r="AD1586" s="72">
        <f t="shared" si="199"/>
        <v>0.11856562366752625</v>
      </c>
    </row>
    <row r="1587" spans="1:30" x14ac:dyDescent="0.25">
      <c r="A1587" s="60">
        <v>43223</v>
      </c>
      <c r="B1587">
        <f t="shared" si="193"/>
        <v>2018</v>
      </c>
      <c r="C1587">
        <f t="shared" si="194"/>
        <v>5</v>
      </c>
      <c r="D1587" s="57" t="s">
        <v>346</v>
      </c>
      <c r="E1587" s="57" t="s">
        <v>346</v>
      </c>
      <c r="F1587" s="57">
        <v>2845</v>
      </c>
      <c r="G1587" s="57">
        <v>248</v>
      </c>
      <c r="H1587" s="57">
        <v>7537</v>
      </c>
      <c r="I1587" s="57">
        <v>5847</v>
      </c>
      <c r="J1587" s="57">
        <v>7179</v>
      </c>
      <c r="K1587" s="57">
        <v>510</v>
      </c>
      <c r="L1587" s="57">
        <v>2491</v>
      </c>
      <c r="M1587" s="57">
        <v>3820</v>
      </c>
      <c r="N1587" s="57">
        <v>3964</v>
      </c>
      <c r="O1587" s="57">
        <v>3739</v>
      </c>
      <c r="P1587" s="57" t="s">
        <v>346</v>
      </c>
      <c r="Q1587" s="57" t="s">
        <v>346</v>
      </c>
      <c r="R1587" s="57">
        <v>7179</v>
      </c>
      <c r="Y1587" s="68">
        <f t="shared" si="195"/>
        <v>6075.5</v>
      </c>
      <c r="Z1587" s="72">
        <f t="shared" si="192"/>
        <v>5.0645985354303077E-3</v>
      </c>
      <c r="AA1587" s="71">
        <f t="shared" si="196"/>
        <v>3.8246975376621372E-3</v>
      </c>
      <c r="AB1587" s="72">
        <f t="shared" si="197"/>
        <v>4.2715572851302279E-2</v>
      </c>
      <c r="AC1587" s="68">
        <f t="shared" si="198"/>
        <v>142231.5</v>
      </c>
      <c r="AD1587" s="72">
        <f t="shared" si="199"/>
        <v>0.11856562366752625</v>
      </c>
    </row>
    <row r="1588" spans="1:30" x14ac:dyDescent="0.25">
      <c r="A1588" s="60">
        <v>43224</v>
      </c>
      <c r="B1588">
        <f t="shared" si="193"/>
        <v>2018</v>
      </c>
      <c r="C1588">
        <f t="shared" si="194"/>
        <v>5</v>
      </c>
      <c r="D1588" s="57" t="s">
        <v>346</v>
      </c>
      <c r="E1588" s="57" t="s">
        <v>346</v>
      </c>
      <c r="F1588" s="57">
        <v>2597</v>
      </c>
      <c r="G1588" s="57">
        <v>262</v>
      </c>
      <c r="H1588" s="57">
        <v>7034</v>
      </c>
      <c r="I1588" s="57">
        <v>5138</v>
      </c>
      <c r="J1588" s="57">
        <v>6823</v>
      </c>
      <c r="K1588" s="57">
        <v>531</v>
      </c>
      <c r="L1588" s="57">
        <v>2224</v>
      </c>
      <c r="M1588" s="57">
        <v>3690</v>
      </c>
      <c r="N1588" s="57">
        <v>3312</v>
      </c>
      <c r="O1588" s="57">
        <v>3752</v>
      </c>
      <c r="P1588" s="57" t="s">
        <v>346</v>
      </c>
      <c r="Q1588" s="57" t="s">
        <v>346</v>
      </c>
      <c r="R1588" s="57">
        <v>6823</v>
      </c>
      <c r="Y1588" s="68">
        <f t="shared" si="195"/>
        <v>5686.75</v>
      </c>
      <c r="Z1588" s="72">
        <f t="shared" si="192"/>
        <v>4.7405325851960006E-3</v>
      </c>
      <c r="AA1588" s="71">
        <f t="shared" si="196"/>
        <v>3.8246975376621372E-3</v>
      </c>
      <c r="AB1588" s="72">
        <f t="shared" si="197"/>
        <v>3.9982352713709694E-2</v>
      </c>
      <c r="AC1588" s="68">
        <f t="shared" si="198"/>
        <v>142231.5</v>
      </c>
      <c r="AD1588" s="72">
        <f t="shared" si="199"/>
        <v>0.11856562366752625</v>
      </c>
    </row>
    <row r="1589" spans="1:30" x14ac:dyDescent="0.25">
      <c r="A1589" s="60">
        <v>43225</v>
      </c>
      <c r="B1589">
        <f t="shared" si="193"/>
        <v>2018</v>
      </c>
      <c r="C1589">
        <f t="shared" si="194"/>
        <v>5</v>
      </c>
      <c r="D1589" s="57" t="s">
        <v>346</v>
      </c>
      <c r="E1589" s="57" t="s">
        <v>346</v>
      </c>
      <c r="F1589" s="57">
        <v>3772</v>
      </c>
      <c r="G1589" s="57">
        <v>296</v>
      </c>
      <c r="H1589" s="57">
        <v>5782</v>
      </c>
      <c r="I1589" s="57">
        <v>4256</v>
      </c>
      <c r="J1589" s="57">
        <v>5656</v>
      </c>
      <c r="K1589" s="57">
        <v>586</v>
      </c>
      <c r="L1589" s="57">
        <v>2563</v>
      </c>
      <c r="M1589" s="57">
        <v>4623</v>
      </c>
      <c r="N1589" s="57">
        <v>2588</v>
      </c>
      <c r="O1589" s="57">
        <v>4077</v>
      </c>
      <c r="P1589" s="57" t="s">
        <v>346</v>
      </c>
      <c r="Q1589" s="57" t="s">
        <v>346</v>
      </c>
      <c r="R1589" s="57">
        <v>5656</v>
      </c>
      <c r="Y1589" s="68">
        <f t="shared" si="195"/>
        <v>4942.75</v>
      </c>
      <c r="Z1589" s="72">
        <f t="shared" si="192"/>
        <v>4.1203266251334299E-3</v>
      </c>
      <c r="AA1589" s="71">
        <f t="shared" si="196"/>
        <v>3.8246975376621372E-3</v>
      </c>
      <c r="AB1589" s="72">
        <f t="shared" si="197"/>
        <v>3.4751443948773657E-2</v>
      </c>
      <c r="AC1589" s="68">
        <f t="shared" si="198"/>
        <v>142231.5</v>
      </c>
      <c r="AD1589" s="72">
        <f t="shared" si="199"/>
        <v>0.11856562366752625</v>
      </c>
    </row>
    <row r="1590" spans="1:30" x14ac:dyDescent="0.25">
      <c r="A1590" s="60">
        <v>43226</v>
      </c>
      <c r="B1590">
        <f t="shared" si="193"/>
        <v>2018</v>
      </c>
      <c r="C1590">
        <f t="shared" si="194"/>
        <v>5</v>
      </c>
      <c r="D1590" s="57" t="s">
        <v>346</v>
      </c>
      <c r="E1590" s="57" t="s">
        <v>346</v>
      </c>
      <c r="F1590" s="57">
        <v>2271</v>
      </c>
      <c r="G1590" s="57">
        <v>236</v>
      </c>
      <c r="H1590" s="57">
        <v>4335</v>
      </c>
      <c r="I1590" s="57">
        <v>2933</v>
      </c>
      <c r="J1590" s="57">
        <v>3638</v>
      </c>
      <c r="K1590" s="57">
        <v>542</v>
      </c>
      <c r="L1590" s="57">
        <v>1485</v>
      </c>
      <c r="M1590" s="57">
        <v>6356</v>
      </c>
      <c r="N1590" s="57">
        <v>2346</v>
      </c>
      <c r="O1590" s="57">
        <v>3760</v>
      </c>
      <c r="P1590" s="57" t="s">
        <v>346</v>
      </c>
      <c r="Q1590" s="57" t="s">
        <v>346</v>
      </c>
      <c r="R1590" s="57">
        <v>3638</v>
      </c>
      <c r="Y1590" s="68">
        <f t="shared" si="195"/>
        <v>3666.5</v>
      </c>
      <c r="Z1590" s="72">
        <f t="shared" si="192"/>
        <v>3.0564316566793221E-3</v>
      </c>
      <c r="AA1590" s="71">
        <f t="shared" si="196"/>
        <v>3.8246975376621372E-3</v>
      </c>
      <c r="AB1590" s="72">
        <f t="shared" si="197"/>
        <v>2.577839648741664E-2</v>
      </c>
      <c r="AC1590" s="68">
        <f t="shared" si="198"/>
        <v>142231.5</v>
      </c>
      <c r="AD1590" s="72">
        <f t="shared" si="199"/>
        <v>0.11856562366752625</v>
      </c>
    </row>
    <row r="1591" spans="1:30" x14ac:dyDescent="0.25">
      <c r="A1591" s="60">
        <v>43227</v>
      </c>
      <c r="B1591">
        <f t="shared" si="193"/>
        <v>2018</v>
      </c>
      <c r="C1591">
        <f t="shared" si="194"/>
        <v>5</v>
      </c>
      <c r="D1591" s="57" t="s">
        <v>346</v>
      </c>
      <c r="E1591" s="57" t="s">
        <v>346</v>
      </c>
      <c r="F1591" s="57">
        <v>2600</v>
      </c>
      <c r="G1591" s="57">
        <v>246</v>
      </c>
      <c r="H1591" s="57">
        <v>7465</v>
      </c>
      <c r="I1591" s="57">
        <v>5528</v>
      </c>
      <c r="J1591" s="57">
        <v>7267</v>
      </c>
      <c r="K1591" s="57">
        <v>468</v>
      </c>
      <c r="L1591" s="57">
        <v>2338</v>
      </c>
      <c r="M1591" s="57">
        <v>3388</v>
      </c>
      <c r="N1591" s="57">
        <v>4149</v>
      </c>
      <c r="O1591" s="57">
        <v>3847</v>
      </c>
      <c r="P1591" s="57" t="s">
        <v>346</v>
      </c>
      <c r="Q1591" s="57" t="s">
        <v>346</v>
      </c>
      <c r="R1591" s="57">
        <v>7267</v>
      </c>
      <c r="Y1591" s="68">
        <f t="shared" si="195"/>
        <v>6026.75</v>
      </c>
      <c r="Z1591" s="72">
        <f t="shared" si="192"/>
        <v>5.0239600400633043E-3</v>
      </c>
      <c r="AA1591" s="71">
        <f t="shared" si="196"/>
        <v>3.8246975376621372E-3</v>
      </c>
      <c r="AB1591" s="72">
        <f t="shared" si="197"/>
        <v>4.2372821772954657E-2</v>
      </c>
      <c r="AC1591" s="68">
        <f t="shared" si="198"/>
        <v>142231.5</v>
      </c>
      <c r="AD1591" s="72">
        <f t="shared" si="199"/>
        <v>0.11856562366752625</v>
      </c>
    </row>
    <row r="1592" spans="1:30" x14ac:dyDescent="0.25">
      <c r="A1592" s="60">
        <v>43228</v>
      </c>
      <c r="B1592">
        <f t="shared" si="193"/>
        <v>2018</v>
      </c>
      <c r="C1592">
        <f t="shared" si="194"/>
        <v>5</v>
      </c>
      <c r="D1592" s="57" t="s">
        <v>346</v>
      </c>
      <c r="E1592" s="57" t="s">
        <v>346</v>
      </c>
      <c r="F1592" s="57">
        <v>2827</v>
      </c>
      <c r="G1592" s="57">
        <v>308</v>
      </c>
      <c r="H1592" s="57">
        <v>8328</v>
      </c>
      <c r="I1592" s="57">
        <v>6201</v>
      </c>
      <c r="J1592" s="57">
        <v>7959</v>
      </c>
      <c r="K1592" s="57">
        <v>534</v>
      </c>
      <c r="L1592" s="57">
        <v>2726</v>
      </c>
      <c r="M1592" s="57">
        <v>3765</v>
      </c>
      <c r="N1592" s="57">
        <v>4716</v>
      </c>
      <c r="O1592" s="57">
        <v>4078</v>
      </c>
      <c r="P1592" s="57" t="s">
        <v>346</v>
      </c>
      <c r="Q1592" s="57" t="s">
        <v>346</v>
      </c>
      <c r="R1592" s="57">
        <v>7959</v>
      </c>
      <c r="Y1592" s="68">
        <f t="shared" si="195"/>
        <v>6641.5</v>
      </c>
      <c r="Z1592" s="72">
        <f t="shared" si="192"/>
        <v>5.5364218867682306E-3</v>
      </c>
      <c r="AA1592" s="71">
        <f t="shared" si="196"/>
        <v>3.8246975376621372E-3</v>
      </c>
      <c r="AB1592" s="72">
        <f t="shared" si="197"/>
        <v>4.6695000755810068E-2</v>
      </c>
      <c r="AC1592" s="68">
        <f t="shared" si="198"/>
        <v>142231.5</v>
      </c>
      <c r="AD1592" s="72">
        <f t="shared" si="199"/>
        <v>0.11856562366752625</v>
      </c>
    </row>
    <row r="1593" spans="1:30" x14ac:dyDescent="0.25">
      <c r="A1593" s="60">
        <v>43229</v>
      </c>
      <c r="B1593">
        <f t="shared" si="193"/>
        <v>2018</v>
      </c>
      <c r="C1593">
        <f t="shared" si="194"/>
        <v>5</v>
      </c>
      <c r="D1593" s="57" t="s">
        <v>346</v>
      </c>
      <c r="E1593" s="57" t="s">
        <v>346</v>
      </c>
      <c r="F1593" s="57">
        <v>2839</v>
      </c>
      <c r="G1593" s="57">
        <v>225</v>
      </c>
      <c r="H1593" s="57">
        <v>8469</v>
      </c>
      <c r="I1593" s="57">
        <v>6116</v>
      </c>
      <c r="J1593" s="57">
        <v>7930</v>
      </c>
      <c r="K1593" s="57">
        <v>516</v>
      </c>
      <c r="L1593" s="57">
        <v>2650</v>
      </c>
      <c r="M1593" s="57">
        <v>3738</v>
      </c>
      <c r="N1593" s="57">
        <v>4313</v>
      </c>
      <c r="O1593" s="57">
        <v>3898</v>
      </c>
      <c r="P1593" s="57" t="s">
        <v>346</v>
      </c>
      <c r="Q1593" s="57" t="s">
        <v>346</v>
      </c>
      <c r="R1593" s="57">
        <v>7930</v>
      </c>
      <c r="Y1593" s="68">
        <f t="shared" si="195"/>
        <v>6603.25</v>
      </c>
      <c r="Z1593" s="72">
        <f t="shared" si="192"/>
        <v>5.5045362980956592E-3</v>
      </c>
      <c r="AA1593" s="71">
        <f t="shared" si="196"/>
        <v>3.8246975376621372E-3</v>
      </c>
      <c r="AB1593" s="72">
        <f t="shared" si="197"/>
        <v>4.6426072986645014E-2</v>
      </c>
      <c r="AC1593" s="68">
        <f t="shared" si="198"/>
        <v>142231.5</v>
      </c>
      <c r="AD1593" s="72">
        <f t="shared" si="199"/>
        <v>0.11856562366752625</v>
      </c>
    </row>
    <row r="1594" spans="1:30" x14ac:dyDescent="0.25">
      <c r="A1594" s="60">
        <v>43230</v>
      </c>
      <c r="B1594">
        <f t="shared" si="193"/>
        <v>2018</v>
      </c>
      <c r="C1594">
        <f t="shared" si="194"/>
        <v>5</v>
      </c>
      <c r="D1594" s="57" t="s">
        <v>346</v>
      </c>
      <c r="E1594" s="57" t="s">
        <v>346</v>
      </c>
      <c r="F1594" s="57">
        <v>2463</v>
      </c>
      <c r="G1594" s="57">
        <v>200</v>
      </c>
      <c r="H1594" s="57">
        <v>6300</v>
      </c>
      <c r="I1594" s="57">
        <v>4695</v>
      </c>
      <c r="J1594" s="57">
        <v>5638</v>
      </c>
      <c r="K1594" s="57">
        <v>393</v>
      </c>
      <c r="L1594" s="57">
        <v>2091</v>
      </c>
      <c r="M1594" s="57">
        <v>2838</v>
      </c>
      <c r="N1594" s="57">
        <v>3481</v>
      </c>
      <c r="O1594" s="57">
        <v>2898</v>
      </c>
      <c r="P1594" s="57" t="s">
        <v>346</v>
      </c>
      <c r="Q1594" s="57" t="s">
        <v>346</v>
      </c>
      <c r="R1594" s="57">
        <v>5638</v>
      </c>
      <c r="Y1594" s="68">
        <f t="shared" si="195"/>
        <v>4882.75</v>
      </c>
      <c r="Z1594" s="72">
        <f t="shared" si="192"/>
        <v>4.070310015450964E-3</v>
      </c>
      <c r="AA1594" s="71">
        <f t="shared" si="196"/>
        <v>3.8246975376621372E-3</v>
      </c>
      <c r="AB1594" s="72">
        <f t="shared" si="197"/>
        <v>3.4329596467730428E-2</v>
      </c>
      <c r="AC1594" s="68">
        <f t="shared" si="198"/>
        <v>142231.5</v>
      </c>
      <c r="AD1594" s="72">
        <f t="shared" si="199"/>
        <v>0.11856562366752625</v>
      </c>
    </row>
    <row r="1595" spans="1:30" x14ac:dyDescent="0.25">
      <c r="A1595" s="60">
        <v>43231</v>
      </c>
      <c r="B1595">
        <f t="shared" si="193"/>
        <v>2018</v>
      </c>
      <c r="C1595">
        <f t="shared" si="194"/>
        <v>5</v>
      </c>
      <c r="D1595" s="57" t="s">
        <v>346</v>
      </c>
      <c r="E1595" s="57" t="s">
        <v>346</v>
      </c>
      <c r="F1595" s="57">
        <v>2759</v>
      </c>
      <c r="G1595" s="57">
        <v>293</v>
      </c>
      <c r="H1595" s="57">
        <v>7916</v>
      </c>
      <c r="I1595" s="57">
        <v>5426</v>
      </c>
      <c r="J1595" s="57">
        <v>6849</v>
      </c>
      <c r="K1595" s="57">
        <v>484</v>
      </c>
      <c r="L1595" s="57">
        <v>2412</v>
      </c>
      <c r="M1595" s="57">
        <v>3762</v>
      </c>
      <c r="N1595" s="57">
        <v>3551</v>
      </c>
      <c r="O1595" s="57">
        <v>3930</v>
      </c>
      <c r="P1595" s="57" t="s">
        <v>346</v>
      </c>
      <c r="Q1595" s="57" t="s">
        <v>346</v>
      </c>
      <c r="R1595" s="57">
        <v>6849</v>
      </c>
      <c r="Y1595" s="68">
        <f t="shared" si="195"/>
        <v>6030.25</v>
      </c>
      <c r="Z1595" s="72">
        <f t="shared" si="192"/>
        <v>5.026877675628115E-3</v>
      </c>
      <c r="AA1595" s="71">
        <f t="shared" si="196"/>
        <v>3.8246975376621372E-3</v>
      </c>
      <c r="AB1595" s="72">
        <f t="shared" si="197"/>
        <v>4.2397429542682177E-2</v>
      </c>
      <c r="AC1595" s="68">
        <f t="shared" si="198"/>
        <v>142231.5</v>
      </c>
      <c r="AD1595" s="72">
        <f t="shared" si="199"/>
        <v>0.11856562366752625</v>
      </c>
    </row>
    <row r="1596" spans="1:30" x14ac:dyDescent="0.25">
      <c r="A1596" s="60">
        <v>43232</v>
      </c>
      <c r="B1596">
        <f t="shared" si="193"/>
        <v>2018</v>
      </c>
      <c r="C1596">
        <f t="shared" si="194"/>
        <v>5</v>
      </c>
      <c r="D1596" s="57" t="s">
        <v>346</v>
      </c>
      <c r="E1596" s="57" t="s">
        <v>346</v>
      </c>
      <c r="F1596" s="57">
        <v>1738</v>
      </c>
      <c r="G1596" s="57">
        <v>136</v>
      </c>
      <c r="H1596" s="57">
        <v>2498</v>
      </c>
      <c r="I1596" s="57">
        <v>1909</v>
      </c>
      <c r="J1596" s="57">
        <v>1864</v>
      </c>
      <c r="K1596" s="57">
        <v>229</v>
      </c>
      <c r="L1596" s="57">
        <v>930</v>
      </c>
      <c r="M1596" s="57">
        <v>1685</v>
      </c>
      <c r="N1596" s="57">
        <v>1470</v>
      </c>
      <c r="O1596" s="57">
        <v>1081</v>
      </c>
      <c r="P1596" s="57" t="s">
        <v>346</v>
      </c>
      <c r="Q1596" s="57" t="s">
        <v>346</v>
      </c>
      <c r="R1596" s="57">
        <v>1864</v>
      </c>
      <c r="Y1596" s="68">
        <f t="shared" si="195"/>
        <v>1838</v>
      </c>
      <c r="Z1596" s="72">
        <f t="shared" si="192"/>
        <v>1.5321754766061896E-3</v>
      </c>
      <c r="AA1596" s="71">
        <f t="shared" si="196"/>
        <v>3.8246975376621372E-3</v>
      </c>
      <c r="AB1596" s="72">
        <f t="shared" si="197"/>
        <v>1.2922594502624243E-2</v>
      </c>
      <c r="AC1596" s="68">
        <f t="shared" si="198"/>
        <v>142231.5</v>
      </c>
      <c r="AD1596" s="72">
        <f t="shared" si="199"/>
        <v>0.11856562366752625</v>
      </c>
    </row>
    <row r="1597" spans="1:30" x14ac:dyDescent="0.25">
      <c r="A1597" s="60">
        <v>43233</v>
      </c>
      <c r="B1597">
        <f t="shared" si="193"/>
        <v>2018</v>
      </c>
      <c r="C1597">
        <f t="shared" si="194"/>
        <v>5</v>
      </c>
      <c r="D1597" s="57" t="s">
        <v>346</v>
      </c>
      <c r="E1597" s="57" t="s">
        <v>346</v>
      </c>
      <c r="F1597" s="57">
        <v>1345</v>
      </c>
      <c r="G1597" s="57">
        <v>103</v>
      </c>
      <c r="H1597" s="57">
        <v>1688</v>
      </c>
      <c r="I1597" s="57">
        <v>1602</v>
      </c>
      <c r="J1597" s="57">
        <v>1347</v>
      </c>
      <c r="K1597" s="57">
        <v>137</v>
      </c>
      <c r="L1597" s="57">
        <v>735</v>
      </c>
      <c r="M1597" s="57">
        <v>1191</v>
      </c>
      <c r="N1597" s="57">
        <v>1166</v>
      </c>
      <c r="O1597" s="57">
        <v>613</v>
      </c>
      <c r="P1597" s="57" t="s">
        <v>346</v>
      </c>
      <c r="Q1597" s="57" t="s">
        <v>346</v>
      </c>
      <c r="R1597" s="57">
        <v>1347</v>
      </c>
      <c r="Y1597" s="68">
        <f t="shared" si="195"/>
        <v>1312.5</v>
      </c>
      <c r="Z1597" s="72">
        <f t="shared" si="192"/>
        <v>1.0941133368039303E-3</v>
      </c>
      <c r="AA1597" s="71">
        <f t="shared" si="196"/>
        <v>3.8246975376621372E-3</v>
      </c>
      <c r="AB1597" s="72">
        <f t="shared" si="197"/>
        <v>9.2279136478206313E-3</v>
      </c>
      <c r="AC1597" s="68">
        <f t="shared" si="198"/>
        <v>142231.5</v>
      </c>
      <c r="AD1597" s="72">
        <f t="shared" si="199"/>
        <v>0.11856562366752625</v>
      </c>
    </row>
    <row r="1598" spans="1:30" x14ac:dyDescent="0.25">
      <c r="A1598" s="60">
        <v>43234</v>
      </c>
      <c r="B1598">
        <f t="shared" si="193"/>
        <v>2018</v>
      </c>
      <c r="C1598">
        <f t="shared" si="194"/>
        <v>5</v>
      </c>
      <c r="D1598" s="57" t="s">
        <v>346</v>
      </c>
      <c r="E1598" s="57" t="s">
        <v>346</v>
      </c>
      <c r="F1598" s="57">
        <v>2322</v>
      </c>
      <c r="G1598" s="57">
        <v>232</v>
      </c>
      <c r="H1598" s="57">
        <v>6086</v>
      </c>
      <c r="I1598" s="57">
        <v>4513</v>
      </c>
      <c r="J1598" s="57">
        <v>5665</v>
      </c>
      <c r="K1598" s="57">
        <v>416</v>
      </c>
      <c r="L1598" s="57">
        <v>2015</v>
      </c>
      <c r="M1598" s="57">
        <v>3082</v>
      </c>
      <c r="N1598" s="57">
        <v>2819</v>
      </c>
      <c r="O1598" s="57">
        <v>3011</v>
      </c>
      <c r="P1598" s="57" t="s">
        <v>346</v>
      </c>
      <c r="Q1598" s="57" t="s">
        <v>346</v>
      </c>
      <c r="R1598" s="57">
        <v>5665</v>
      </c>
      <c r="Y1598" s="68">
        <f t="shared" si="195"/>
        <v>4818.75</v>
      </c>
      <c r="Z1598" s="72">
        <f t="shared" si="192"/>
        <v>4.0169589651230016E-3</v>
      </c>
      <c r="AA1598" s="71">
        <f t="shared" si="196"/>
        <v>3.8246975376621372E-3</v>
      </c>
      <c r="AB1598" s="72">
        <f t="shared" si="197"/>
        <v>3.3879625821284315E-2</v>
      </c>
      <c r="AC1598" s="68">
        <f t="shared" si="198"/>
        <v>142231.5</v>
      </c>
      <c r="AD1598" s="72">
        <f t="shared" si="199"/>
        <v>0.11856562366752625</v>
      </c>
    </row>
    <row r="1599" spans="1:30" x14ac:dyDescent="0.25">
      <c r="A1599" s="60">
        <v>43235</v>
      </c>
      <c r="B1599">
        <f t="shared" si="193"/>
        <v>2018</v>
      </c>
      <c r="C1599">
        <f t="shared" si="194"/>
        <v>5</v>
      </c>
      <c r="D1599" s="57" t="s">
        <v>346</v>
      </c>
      <c r="E1599" s="57" t="s">
        <v>346</v>
      </c>
      <c r="F1599" s="57">
        <v>2143</v>
      </c>
      <c r="G1599" s="57">
        <v>201</v>
      </c>
      <c r="H1599" s="57">
        <v>5273</v>
      </c>
      <c r="I1599" s="57">
        <v>4254</v>
      </c>
      <c r="J1599" s="57">
        <v>4648</v>
      </c>
      <c r="K1599" s="57">
        <v>383</v>
      </c>
      <c r="L1599" s="57">
        <v>1691</v>
      </c>
      <c r="M1599" s="57">
        <v>2351</v>
      </c>
      <c r="N1599" s="57">
        <v>3095</v>
      </c>
      <c r="O1599" s="57">
        <v>2348</v>
      </c>
      <c r="P1599" s="57" t="s">
        <v>346</v>
      </c>
      <c r="Q1599" s="57" t="s">
        <v>346</v>
      </c>
      <c r="R1599" s="57">
        <v>4648</v>
      </c>
      <c r="Y1599" s="68">
        <f t="shared" si="195"/>
        <v>4130.75</v>
      </c>
      <c r="Z1599" s="72">
        <f t="shared" si="192"/>
        <v>3.4434351740973983E-3</v>
      </c>
      <c r="AA1599" s="71">
        <f t="shared" si="196"/>
        <v>3.8246975376621372E-3</v>
      </c>
      <c r="AB1599" s="72">
        <f t="shared" si="197"/>
        <v>2.9042441371988623E-2</v>
      </c>
      <c r="AC1599" s="68">
        <f t="shared" si="198"/>
        <v>142231.5</v>
      </c>
      <c r="AD1599" s="72">
        <f t="shared" si="199"/>
        <v>0.11856562366752625</v>
      </c>
    </row>
    <row r="1600" spans="1:30" x14ac:dyDescent="0.25">
      <c r="A1600" s="60">
        <v>43236</v>
      </c>
      <c r="B1600">
        <f t="shared" si="193"/>
        <v>2018</v>
      </c>
      <c r="C1600">
        <f t="shared" si="194"/>
        <v>5</v>
      </c>
      <c r="D1600" s="57" t="s">
        <v>346</v>
      </c>
      <c r="E1600" s="57" t="s">
        <v>346</v>
      </c>
      <c r="F1600" s="57">
        <v>1430</v>
      </c>
      <c r="G1600" s="57">
        <v>93</v>
      </c>
      <c r="H1600" s="57">
        <v>2773</v>
      </c>
      <c r="I1600" s="57">
        <v>2424</v>
      </c>
      <c r="J1600" s="57">
        <v>2269</v>
      </c>
      <c r="K1600" s="57">
        <v>259</v>
      </c>
      <c r="L1600" s="57">
        <v>1031</v>
      </c>
      <c r="M1600" s="57">
        <v>1282</v>
      </c>
      <c r="N1600" s="57">
        <v>2301</v>
      </c>
      <c r="O1600" s="57">
        <v>1160</v>
      </c>
      <c r="P1600" s="57" t="s">
        <v>346</v>
      </c>
      <c r="Q1600" s="57" t="s">
        <v>346</v>
      </c>
      <c r="R1600" s="57">
        <v>2269</v>
      </c>
      <c r="Y1600" s="68">
        <f t="shared" si="195"/>
        <v>2156.5</v>
      </c>
      <c r="Z1600" s="72">
        <f t="shared" si="192"/>
        <v>1.7976803130039434E-3</v>
      </c>
      <c r="AA1600" s="71">
        <f t="shared" si="196"/>
        <v>3.8246975376621372E-3</v>
      </c>
      <c r="AB1600" s="72">
        <f t="shared" si="197"/>
        <v>1.5161901547828717E-2</v>
      </c>
      <c r="AC1600" s="68">
        <f t="shared" si="198"/>
        <v>142231.5</v>
      </c>
      <c r="AD1600" s="72">
        <f t="shared" si="199"/>
        <v>0.11856562366752625</v>
      </c>
    </row>
    <row r="1601" spans="1:30" x14ac:dyDescent="0.25">
      <c r="A1601" s="60">
        <v>43237</v>
      </c>
      <c r="B1601">
        <f t="shared" si="193"/>
        <v>2018</v>
      </c>
      <c r="C1601">
        <f t="shared" si="194"/>
        <v>5</v>
      </c>
      <c r="D1601" s="57" t="s">
        <v>346</v>
      </c>
      <c r="E1601" s="57" t="s">
        <v>346</v>
      </c>
      <c r="F1601" s="57">
        <v>1559</v>
      </c>
      <c r="G1601" s="57">
        <v>136</v>
      </c>
      <c r="H1601" s="57">
        <v>3664</v>
      </c>
      <c r="I1601" s="57">
        <v>2693</v>
      </c>
      <c r="J1601" s="57">
        <v>3159</v>
      </c>
      <c r="K1601" s="57">
        <v>243</v>
      </c>
      <c r="L1601" s="57">
        <v>1333</v>
      </c>
      <c r="M1601" s="57">
        <v>1929</v>
      </c>
      <c r="N1601" s="57">
        <v>2324</v>
      </c>
      <c r="O1601" s="57">
        <v>1595</v>
      </c>
      <c r="P1601" s="57" t="s">
        <v>346</v>
      </c>
      <c r="Q1601" s="57" t="s">
        <v>346</v>
      </c>
      <c r="R1601" s="57">
        <v>3159</v>
      </c>
      <c r="Y1601" s="68">
        <f t="shared" si="195"/>
        <v>2777.75</v>
      </c>
      <c r="Z1601" s="72">
        <f t="shared" si="192"/>
        <v>2.3155606257578036E-3</v>
      </c>
      <c r="AA1601" s="71">
        <f t="shared" si="196"/>
        <v>3.8246975376621372E-3</v>
      </c>
      <c r="AB1601" s="72">
        <f t="shared" si="197"/>
        <v>1.9529780674463815E-2</v>
      </c>
      <c r="AC1601" s="68">
        <f t="shared" si="198"/>
        <v>142231.5</v>
      </c>
      <c r="AD1601" s="72">
        <f t="shared" si="199"/>
        <v>0.11856562366752625</v>
      </c>
    </row>
    <row r="1602" spans="1:30" x14ac:dyDescent="0.25">
      <c r="A1602" s="60">
        <v>43238</v>
      </c>
      <c r="B1602">
        <f t="shared" si="193"/>
        <v>2018</v>
      </c>
      <c r="C1602">
        <f t="shared" si="194"/>
        <v>5</v>
      </c>
      <c r="D1602" s="57" t="s">
        <v>346</v>
      </c>
      <c r="E1602" s="57" t="s">
        <v>346</v>
      </c>
      <c r="F1602" s="57">
        <v>2143</v>
      </c>
      <c r="G1602" s="57">
        <v>192</v>
      </c>
      <c r="H1602" s="57">
        <v>5649</v>
      </c>
      <c r="I1602" s="57">
        <v>4212</v>
      </c>
      <c r="J1602" s="57">
        <v>5104</v>
      </c>
      <c r="K1602" s="57">
        <v>332</v>
      </c>
      <c r="L1602" s="57">
        <v>1899</v>
      </c>
      <c r="M1602" s="57">
        <v>2732</v>
      </c>
      <c r="N1602" s="57">
        <v>2859</v>
      </c>
      <c r="O1602" s="57">
        <v>2685</v>
      </c>
      <c r="P1602" s="57" t="s">
        <v>346</v>
      </c>
      <c r="Q1602" s="57" t="s">
        <v>346</v>
      </c>
      <c r="R1602" s="57">
        <v>5104</v>
      </c>
      <c r="Y1602" s="68">
        <f t="shared" si="195"/>
        <v>4412.5</v>
      </c>
      <c r="Z1602" s="72">
        <f t="shared" si="192"/>
        <v>3.6783048370646419E-3</v>
      </c>
      <c r="AA1602" s="71">
        <f t="shared" si="196"/>
        <v>3.8246975376621372E-3</v>
      </c>
      <c r="AB1602" s="72">
        <f t="shared" si="197"/>
        <v>3.102336683505412E-2</v>
      </c>
      <c r="AC1602" s="68">
        <f t="shared" si="198"/>
        <v>142231.5</v>
      </c>
      <c r="AD1602" s="72">
        <f t="shared" si="199"/>
        <v>0.11856562366752625</v>
      </c>
    </row>
    <row r="1603" spans="1:30" x14ac:dyDescent="0.25">
      <c r="A1603" s="60">
        <v>43239</v>
      </c>
      <c r="B1603">
        <f t="shared" si="193"/>
        <v>2018</v>
      </c>
      <c r="C1603">
        <f t="shared" si="194"/>
        <v>5</v>
      </c>
      <c r="D1603" s="57" t="s">
        <v>346</v>
      </c>
      <c r="E1603" s="57" t="s">
        <v>346</v>
      </c>
      <c r="F1603" s="57">
        <v>1218</v>
      </c>
      <c r="G1603" s="57">
        <v>65</v>
      </c>
      <c r="H1603" s="57">
        <v>1221</v>
      </c>
      <c r="I1603" s="57">
        <v>1067</v>
      </c>
      <c r="J1603" s="57">
        <v>926</v>
      </c>
      <c r="K1603" s="57">
        <v>134</v>
      </c>
      <c r="L1603" s="57">
        <v>542</v>
      </c>
      <c r="M1603" s="57">
        <v>873</v>
      </c>
      <c r="N1603" s="57">
        <v>1074</v>
      </c>
      <c r="O1603" s="57">
        <v>315</v>
      </c>
      <c r="P1603" s="57" t="s">
        <v>346</v>
      </c>
      <c r="Q1603" s="57" t="s">
        <v>346</v>
      </c>
      <c r="R1603" s="57">
        <v>926</v>
      </c>
      <c r="Y1603" s="68">
        <f t="shared" si="195"/>
        <v>882.25</v>
      </c>
      <c r="Z1603" s="72">
        <f t="shared" si="192"/>
        <v>7.3545256487258473E-4</v>
      </c>
      <c r="AA1603" s="71">
        <f t="shared" si="196"/>
        <v>3.8246975376621372E-3</v>
      </c>
      <c r="AB1603" s="72">
        <f t="shared" si="197"/>
        <v>6.2029156691731438E-3</v>
      </c>
      <c r="AC1603" s="68">
        <f t="shared" si="198"/>
        <v>142231.5</v>
      </c>
      <c r="AD1603" s="72">
        <f t="shared" si="199"/>
        <v>0.11856562366752625</v>
      </c>
    </row>
    <row r="1604" spans="1:30" x14ac:dyDescent="0.25">
      <c r="A1604" s="60">
        <v>43240</v>
      </c>
      <c r="B1604">
        <f t="shared" si="193"/>
        <v>2018</v>
      </c>
      <c r="C1604">
        <f t="shared" si="194"/>
        <v>5</v>
      </c>
      <c r="D1604" s="57" t="s">
        <v>346</v>
      </c>
      <c r="E1604" s="57" t="s">
        <v>346</v>
      </c>
      <c r="F1604" s="57">
        <v>2608</v>
      </c>
      <c r="G1604" s="57">
        <v>211</v>
      </c>
      <c r="H1604" s="57">
        <v>4431</v>
      </c>
      <c r="I1604" s="57">
        <v>3070</v>
      </c>
      <c r="J1604" s="57">
        <v>3649</v>
      </c>
      <c r="K1604" s="57">
        <v>300</v>
      </c>
      <c r="L1604" s="57">
        <v>1964</v>
      </c>
      <c r="M1604" s="57">
        <v>3619</v>
      </c>
      <c r="N1604" s="57">
        <v>2102</v>
      </c>
      <c r="O1604" s="57">
        <v>2229</v>
      </c>
      <c r="P1604" s="57" t="s">
        <v>346</v>
      </c>
      <c r="Q1604" s="57" t="s">
        <v>346</v>
      </c>
      <c r="R1604" s="57">
        <v>3649</v>
      </c>
      <c r="Y1604" s="68">
        <f t="shared" si="195"/>
        <v>3344.75</v>
      </c>
      <c r="Z1604" s="72">
        <f t="shared" ref="Z1604:Z1667" si="200">+Y1604/SUMIF($B$4:$B$1829,B1604,$Y$4:$Y$1829)</f>
        <v>2.7882175872571018E-3</v>
      </c>
      <c r="AA1604" s="71">
        <f t="shared" si="196"/>
        <v>3.8246975376621372E-3</v>
      </c>
      <c r="AB1604" s="72">
        <f t="shared" si="197"/>
        <v>2.3516239370322326E-2</v>
      </c>
      <c r="AC1604" s="68">
        <f t="shared" si="198"/>
        <v>142231.5</v>
      </c>
      <c r="AD1604" s="72">
        <f t="shared" si="199"/>
        <v>0.11856562366752625</v>
      </c>
    </row>
    <row r="1605" spans="1:30" x14ac:dyDescent="0.25">
      <c r="A1605" s="60">
        <v>43241</v>
      </c>
      <c r="B1605">
        <f t="shared" ref="B1605:B1668" si="201">+YEAR(A1605)</f>
        <v>2018</v>
      </c>
      <c r="C1605">
        <f t="shared" ref="C1605:C1668" si="202">+MONTH(A1605)</f>
        <v>5</v>
      </c>
      <c r="D1605" s="57" t="s">
        <v>346</v>
      </c>
      <c r="E1605" s="57" t="s">
        <v>346</v>
      </c>
      <c r="F1605" s="57">
        <v>2830</v>
      </c>
      <c r="G1605" s="57">
        <v>264</v>
      </c>
      <c r="H1605" s="57">
        <v>8032</v>
      </c>
      <c r="I1605" s="57">
        <v>5797</v>
      </c>
      <c r="J1605" s="57">
        <v>7894</v>
      </c>
      <c r="K1605" s="57">
        <v>494</v>
      </c>
      <c r="L1605" s="57">
        <v>2598</v>
      </c>
      <c r="M1605" s="57">
        <v>3716</v>
      </c>
      <c r="N1605" s="57">
        <v>4409</v>
      </c>
      <c r="O1605" s="57">
        <v>4185</v>
      </c>
      <c r="P1605" s="57" t="s">
        <v>346</v>
      </c>
      <c r="Q1605" s="57" t="s">
        <v>346</v>
      </c>
      <c r="R1605" s="57">
        <v>7894</v>
      </c>
      <c r="Y1605" s="68">
        <f t="shared" ref="Y1605:Y1668" si="203">AVERAGE(H1605,I1605,O1605,R1605)</f>
        <v>6477</v>
      </c>
      <c r="Z1605" s="72">
        <f t="shared" si="200"/>
        <v>5.3992930152221381E-3</v>
      </c>
      <c r="AA1605" s="71">
        <f t="shared" ref="AA1605:AA1668" si="204">+AVERAGEIFS($Z$4:$Z$1829,$B$4:$B$1829,B1605,$C$4:$C$1829,C1605)</f>
        <v>3.8246975376621372E-3</v>
      </c>
      <c r="AB1605" s="72">
        <f t="shared" ref="AB1605:AB1668" si="205">+Y1605/SUMIFS($Y$4:$Y$1829,$B$4:$B$1829,B1605,$C$4:$C$1829,C1605)</f>
        <v>4.5538435578616553E-2</v>
      </c>
      <c r="AC1605" s="68">
        <f t="shared" ref="AC1605:AC1668" si="206">+Y1605/AB1605</f>
        <v>142231.5</v>
      </c>
      <c r="AD1605" s="72">
        <f t="shared" ref="AD1605:AD1668" si="207">+AC1605/SUMIF($B$4:$B$1829,B1605,$Y$4:$Y$1829)</f>
        <v>0.11856562366752625</v>
      </c>
    </row>
    <row r="1606" spans="1:30" x14ac:dyDescent="0.25">
      <c r="A1606" s="60">
        <v>43242</v>
      </c>
      <c r="B1606">
        <f t="shared" si="201"/>
        <v>2018</v>
      </c>
      <c r="C1606">
        <f t="shared" si="202"/>
        <v>5</v>
      </c>
      <c r="D1606" s="57" t="s">
        <v>346</v>
      </c>
      <c r="E1606" s="57" t="s">
        <v>346</v>
      </c>
      <c r="F1606" s="57">
        <v>1848</v>
      </c>
      <c r="G1606" s="57">
        <v>143</v>
      </c>
      <c r="H1606" s="57">
        <v>4309</v>
      </c>
      <c r="I1606" s="57">
        <v>3568</v>
      </c>
      <c r="J1606" s="57">
        <v>3792</v>
      </c>
      <c r="K1606" s="57">
        <v>321</v>
      </c>
      <c r="L1606" s="57">
        <v>1515</v>
      </c>
      <c r="M1606" s="57">
        <v>1975</v>
      </c>
      <c r="N1606" s="57">
        <v>2461</v>
      </c>
      <c r="O1606" s="57">
        <v>1701</v>
      </c>
      <c r="P1606" s="57" t="s">
        <v>346</v>
      </c>
      <c r="Q1606" s="57" t="s">
        <v>346</v>
      </c>
      <c r="R1606" s="57">
        <v>3792</v>
      </c>
      <c r="Y1606" s="68">
        <f t="shared" si="203"/>
        <v>3342.5</v>
      </c>
      <c r="Z1606" s="72">
        <f t="shared" si="200"/>
        <v>2.786341964394009E-3</v>
      </c>
      <c r="AA1606" s="71">
        <f t="shared" si="204"/>
        <v>3.8246975376621372E-3</v>
      </c>
      <c r="AB1606" s="72">
        <f t="shared" si="205"/>
        <v>2.3500420089783206E-2</v>
      </c>
      <c r="AC1606" s="68">
        <f t="shared" si="206"/>
        <v>142231.5</v>
      </c>
      <c r="AD1606" s="72">
        <f t="shared" si="207"/>
        <v>0.11856562366752625</v>
      </c>
    </row>
    <row r="1607" spans="1:30" x14ac:dyDescent="0.25">
      <c r="A1607" s="60">
        <v>43243</v>
      </c>
      <c r="B1607">
        <f t="shared" si="201"/>
        <v>2018</v>
      </c>
      <c r="C1607">
        <f t="shared" si="202"/>
        <v>5</v>
      </c>
      <c r="D1607" s="57" t="s">
        <v>346</v>
      </c>
      <c r="E1607" s="57" t="s">
        <v>346</v>
      </c>
      <c r="F1607" s="57">
        <v>2727</v>
      </c>
      <c r="G1607" s="57">
        <v>265</v>
      </c>
      <c r="H1607" s="57">
        <v>7924</v>
      </c>
      <c r="I1607" s="57">
        <v>5639</v>
      </c>
      <c r="J1607" s="57">
        <v>7494</v>
      </c>
      <c r="K1607" s="57">
        <v>458</v>
      </c>
      <c r="L1607" s="57">
        <v>2555</v>
      </c>
      <c r="M1607" s="57">
        <v>3790</v>
      </c>
      <c r="N1607" s="57">
        <v>4773</v>
      </c>
      <c r="O1607" s="57">
        <v>3688</v>
      </c>
      <c r="P1607" s="57" t="s">
        <v>346</v>
      </c>
      <c r="Q1607" s="57" t="s">
        <v>346</v>
      </c>
      <c r="R1607" s="57">
        <v>7494</v>
      </c>
      <c r="Y1607" s="68">
        <f t="shared" si="203"/>
        <v>6186.25</v>
      </c>
      <c r="Z1607" s="72">
        <f t="shared" si="200"/>
        <v>5.1569208608025245E-3</v>
      </c>
      <c r="AA1607" s="71">
        <f t="shared" si="204"/>
        <v>3.8246975376621372E-3</v>
      </c>
      <c r="AB1607" s="72">
        <f t="shared" si="205"/>
        <v>4.3494232993394569E-2</v>
      </c>
      <c r="AC1607" s="68">
        <f t="shared" si="206"/>
        <v>142231.5</v>
      </c>
      <c r="AD1607" s="72">
        <f t="shared" si="207"/>
        <v>0.11856562366752625</v>
      </c>
    </row>
    <row r="1608" spans="1:30" x14ac:dyDescent="0.25">
      <c r="A1608" s="60">
        <v>43244</v>
      </c>
      <c r="B1608">
        <f t="shared" si="201"/>
        <v>2018</v>
      </c>
      <c r="C1608">
        <f t="shared" si="202"/>
        <v>5</v>
      </c>
      <c r="D1608" s="57" t="s">
        <v>346</v>
      </c>
      <c r="E1608" s="57" t="s">
        <v>346</v>
      </c>
      <c r="F1608" s="57">
        <v>2985</v>
      </c>
      <c r="G1608" s="57">
        <v>225</v>
      </c>
      <c r="H1608" s="57">
        <v>8182</v>
      </c>
      <c r="I1608" s="57">
        <v>6093</v>
      </c>
      <c r="J1608" s="57">
        <v>7613</v>
      </c>
      <c r="K1608" s="57">
        <v>536</v>
      </c>
      <c r="L1608" s="57">
        <v>2647</v>
      </c>
      <c r="M1608" s="57">
        <v>3880</v>
      </c>
      <c r="N1608" s="57">
        <v>4177</v>
      </c>
      <c r="O1608" s="57">
        <v>3882</v>
      </c>
      <c r="P1608" s="57" t="s">
        <v>346</v>
      </c>
      <c r="Q1608" s="57" t="s">
        <v>346</v>
      </c>
      <c r="R1608" s="57">
        <v>7613</v>
      </c>
      <c r="Y1608" s="68">
        <f t="shared" si="203"/>
        <v>6442.5</v>
      </c>
      <c r="Z1608" s="72">
        <f t="shared" si="200"/>
        <v>5.3705334646547203E-3</v>
      </c>
      <c r="AA1608" s="71">
        <f t="shared" si="204"/>
        <v>3.8246975376621372E-3</v>
      </c>
      <c r="AB1608" s="72">
        <f t="shared" si="205"/>
        <v>4.5295873277016695E-2</v>
      </c>
      <c r="AC1608" s="68">
        <f t="shared" si="206"/>
        <v>142231.5</v>
      </c>
      <c r="AD1608" s="72">
        <f t="shared" si="207"/>
        <v>0.11856562366752625</v>
      </c>
    </row>
    <row r="1609" spans="1:30" x14ac:dyDescent="0.25">
      <c r="A1609" s="60">
        <v>43245</v>
      </c>
      <c r="B1609">
        <f t="shared" si="201"/>
        <v>2018</v>
      </c>
      <c r="C1609">
        <f t="shared" si="202"/>
        <v>5</v>
      </c>
      <c r="D1609" s="57" t="s">
        <v>346</v>
      </c>
      <c r="E1609" s="57" t="s">
        <v>346</v>
      </c>
      <c r="F1609" s="57">
        <v>2799</v>
      </c>
      <c r="G1609" s="57">
        <v>282</v>
      </c>
      <c r="H1609" s="57">
        <v>7072</v>
      </c>
      <c r="I1609" s="57">
        <v>5511</v>
      </c>
      <c r="J1609" s="57">
        <v>6419</v>
      </c>
      <c r="K1609" s="57">
        <v>540</v>
      </c>
      <c r="L1609" s="57">
        <v>2387</v>
      </c>
      <c r="M1609" s="57">
        <v>3913</v>
      </c>
      <c r="N1609" s="57">
        <v>2864</v>
      </c>
      <c r="O1609" s="57">
        <v>3346</v>
      </c>
      <c r="P1609" s="57" t="s">
        <v>346</v>
      </c>
      <c r="Q1609" s="57" t="s">
        <v>346</v>
      </c>
      <c r="R1609" s="57">
        <v>6419</v>
      </c>
      <c r="Y1609" s="68">
        <f t="shared" si="203"/>
        <v>5587</v>
      </c>
      <c r="Z1609" s="72">
        <f t="shared" si="200"/>
        <v>4.6573799715989017E-3</v>
      </c>
      <c r="AA1609" s="71">
        <f t="shared" si="204"/>
        <v>3.8246975376621372E-3</v>
      </c>
      <c r="AB1609" s="72">
        <f t="shared" si="205"/>
        <v>3.9281031276475323E-2</v>
      </c>
      <c r="AC1609" s="68">
        <f t="shared" si="206"/>
        <v>142231.5</v>
      </c>
      <c r="AD1609" s="72">
        <f t="shared" si="207"/>
        <v>0.11856562366752625</v>
      </c>
    </row>
    <row r="1610" spans="1:30" x14ac:dyDescent="0.25">
      <c r="A1610" s="60">
        <v>43246</v>
      </c>
      <c r="B1610">
        <f t="shared" si="201"/>
        <v>2018</v>
      </c>
      <c r="C1610">
        <f t="shared" si="202"/>
        <v>5</v>
      </c>
      <c r="D1610" s="57" t="s">
        <v>346</v>
      </c>
      <c r="E1610" s="57" t="s">
        <v>346</v>
      </c>
      <c r="F1610" s="57">
        <v>2760</v>
      </c>
      <c r="G1610" s="57">
        <v>263</v>
      </c>
      <c r="H1610" s="57">
        <v>4671</v>
      </c>
      <c r="I1610" s="57">
        <v>3764</v>
      </c>
      <c r="J1610" s="57">
        <v>3935</v>
      </c>
      <c r="K1610" s="57">
        <v>484</v>
      </c>
      <c r="L1610" s="57">
        <v>1933</v>
      </c>
      <c r="M1610" s="57">
        <v>3599</v>
      </c>
      <c r="N1610" s="57">
        <v>1875</v>
      </c>
      <c r="O1610" s="57">
        <v>2668</v>
      </c>
      <c r="P1610" s="57" t="s">
        <v>346</v>
      </c>
      <c r="Q1610" s="57" t="s">
        <v>346</v>
      </c>
      <c r="R1610" s="57">
        <v>3935</v>
      </c>
      <c r="Y1610" s="68">
        <f t="shared" si="203"/>
        <v>3759.5</v>
      </c>
      <c r="Z1610" s="72">
        <f t="shared" si="200"/>
        <v>3.1339574016871438E-3</v>
      </c>
      <c r="AA1610" s="71">
        <f t="shared" si="204"/>
        <v>3.8246975376621372E-3</v>
      </c>
      <c r="AB1610" s="72">
        <f t="shared" si="205"/>
        <v>2.6432260083033645E-2</v>
      </c>
      <c r="AC1610" s="68">
        <f t="shared" si="206"/>
        <v>142231.5</v>
      </c>
      <c r="AD1610" s="72">
        <f t="shared" si="207"/>
        <v>0.11856562366752625</v>
      </c>
    </row>
    <row r="1611" spans="1:30" x14ac:dyDescent="0.25">
      <c r="A1611" s="60">
        <v>43247</v>
      </c>
      <c r="B1611">
        <f t="shared" si="201"/>
        <v>2018</v>
      </c>
      <c r="C1611">
        <f t="shared" si="202"/>
        <v>5</v>
      </c>
      <c r="D1611" s="57" t="s">
        <v>346</v>
      </c>
      <c r="E1611" s="57" t="s">
        <v>346</v>
      </c>
      <c r="F1611" s="57">
        <v>1103</v>
      </c>
      <c r="G1611" s="57">
        <v>135</v>
      </c>
      <c r="H1611" s="57">
        <v>1611</v>
      </c>
      <c r="I1611" s="57">
        <v>1374</v>
      </c>
      <c r="J1611" s="57">
        <v>1328</v>
      </c>
      <c r="K1611" s="57">
        <v>146</v>
      </c>
      <c r="L1611" s="57">
        <v>615</v>
      </c>
      <c r="M1611" s="57">
        <v>1110</v>
      </c>
      <c r="N1611" s="57">
        <v>1093</v>
      </c>
      <c r="O1611" s="57">
        <v>726</v>
      </c>
      <c r="P1611" s="57" t="s">
        <v>346</v>
      </c>
      <c r="Q1611" s="57" t="s">
        <v>346</v>
      </c>
      <c r="R1611" s="57">
        <v>1328</v>
      </c>
      <c r="Y1611" s="68">
        <f t="shared" si="203"/>
        <v>1259.75</v>
      </c>
      <c r="Z1611" s="72">
        <f t="shared" si="200"/>
        <v>1.0501404007914295E-3</v>
      </c>
      <c r="AA1611" s="71">
        <f t="shared" si="204"/>
        <v>3.8246975376621372E-3</v>
      </c>
      <c r="AB1611" s="72">
        <f t="shared" si="205"/>
        <v>8.8570394040701252E-3</v>
      </c>
      <c r="AC1611" s="68">
        <f t="shared" si="206"/>
        <v>142231.5</v>
      </c>
      <c r="AD1611" s="72">
        <f t="shared" si="207"/>
        <v>0.11856562366752625</v>
      </c>
    </row>
    <row r="1612" spans="1:30" x14ac:dyDescent="0.25">
      <c r="A1612" s="60">
        <v>43248</v>
      </c>
      <c r="B1612">
        <f t="shared" si="201"/>
        <v>2018</v>
      </c>
      <c r="C1612">
        <f t="shared" si="202"/>
        <v>5</v>
      </c>
      <c r="D1612" s="57" t="s">
        <v>346</v>
      </c>
      <c r="E1612" s="57" t="s">
        <v>346</v>
      </c>
      <c r="F1612" s="57">
        <v>2545</v>
      </c>
      <c r="G1612" s="57">
        <v>227</v>
      </c>
      <c r="H1612" s="57">
        <v>4186</v>
      </c>
      <c r="I1612" s="57">
        <v>3413</v>
      </c>
      <c r="J1612" s="57">
        <v>3697</v>
      </c>
      <c r="K1612" s="57">
        <v>385</v>
      </c>
      <c r="L1612" s="57">
        <v>2020</v>
      </c>
      <c r="M1612" s="57">
        <v>3350</v>
      </c>
      <c r="N1612" s="57">
        <v>1973</v>
      </c>
      <c r="O1612" s="57">
        <v>2319</v>
      </c>
      <c r="P1612" s="57" t="s">
        <v>346</v>
      </c>
      <c r="Q1612" s="57" t="s">
        <v>346</v>
      </c>
      <c r="R1612" s="57">
        <v>3697</v>
      </c>
      <c r="Y1612" s="68">
        <f t="shared" si="203"/>
        <v>3403.75</v>
      </c>
      <c r="Z1612" s="72">
        <f t="shared" si="200"/>
        <v>2.8374005867781928E-3</v>
      </c>
      <c r="AA1612" s="71">
        <f t="shared" si="204"/>
        <v>3.8246975376621372E-3</v>
      </c>
      <c r="AB1612" s="72">
        <f t="shared" si="205"/>
        <v>2.3931056060014836E-2</v>
      </c>
      <c r="AC1612" s="68">
        <f t="shared" si="206"/>
        <v>142231.5</v>
      </c>
      <c r="AD1612" s="72">
        <f t="shared" si="207"/>
        <v>0.11856562366752625</v>
      </c>
    </row>
    <row r="1613" spans="1:30" x14ac:dyDescent="0.25">
      <c r="A1613" s="60">
        <v>43249</v>
      </c>
      <c r="B1613">
        <f t="shared" si="201"/>
        <v>2018</v>
      </c>
      <c r="C1613">
        <f t="shared" si="202"/>
        <v>5</v>
      </c>
      <c r="D1613" s="57" t="s">
        <v>346</v>
      </c>
      <c r="E1613" s="57" t="s">
        <v>346</v>
      </c>
      <c r="F1613" s="57">
        <v>2807</v>
      </c>
      <c r="G1613" s="57">
        <v>250</v>
      </c>
      <c r="H1613" s="57">
        <v>7639</v>
      </c>
      <c r="I1613" s="57">
        <v>5699</v>
      </c>
      <c r="J1613" s="57">
        <v>7229</v>
      </c>
      <c r="K1613" s="57">
        <v>547</v>
      </c>
      <c r="L1613" s="57">
        <v>2390</v>
      </c>
      <c r="M1613" s="57">
        <v>3747</v>
      </c>
      <c r="N1613" s="57">
        <v>3715</v>
      </c>
      <c r="O1613" s="57">
        <v>3396</v>
      </c>
      <c r="P1613" s="57" t="s">
        <v>346</v>
      </c>
      <c r="Q1613" s="57" t="s">
        <v>346</v>
      </c>
      <c r="R1613" s="57">
        <v>7229</v>
      </c>
      <c r="Y1613" s="68">
        <f t="shared" si="203"/>
        <v>5990.75</v>
      </c>
      <c r="Z1613" s="72">
        <f t="shared" si="200"/>
        <v>4.9939500742538249E-3</v>
      </c>
      <c r="AA1613" s="71">
        <f t="shared" si="204"/>
        <v>3.8246975376621372E-3</v>
      </c>
      <c r="AB1613" s="72">
        <f t="shared" si="205"/>
        <v>4.2119713284328716E-2</v>
      </c>
      <c r="AC1613" s="68">
        <f t="shared" si="206"/>
        <v>142231.5</v>
      </c>
      <c r="AD1613" s="72">
        <f t="shared" si="207"/>
        <v>0.11856562366752625</v>
      </c>
    </row>
    <row r="1614" spans="1:30" x14ac:dyDescent="0.25">
      <c r="A1614" s="60">
        <v>43250</v>
      </c>
      <c r="B1614">
        <f t="shared" si="201"/>
        <v>2018</v>
      </c>
      <c r="C1614">
        <f t="shared" si="202"/>
        <v>5</v>
      </c>
      <c r="D1614" s="57" t="s">
        <v>346</v>
      </c>
      <c r="E1614" s="57" t="s">
        <v>346</v>
      </c>
      <c r="F1614" s="57">
        <v>2861</v>
      </c>
      <c r="G1614" s="57">
        <v>235</v>
      </c>
      <c r="H1614" s="57">
        <v>7958</v>
      </c>
      <c r="I1614" s="57">
        <v>5861</v>
      </c>
      <c r="J1614" s="57">
        <v>7253</v>
      </c>
      <c r="K1614" s="57">
        <v>494</v>
      </c>
      <c r="L1614" s="57">
        <v>2595</v>
      </c>
      <c r="M1614" s="57">
        <v>3897</v>
      </c>
      <c r="N1614" s="57">
        <v>3404</v>
      </c>
      <c r="O1614" s="57">
        <v>3368</v>
      </c>
      <c r="P1614" s="57" t="s">
        <v>346</v>
      </c>
      <c r="Q1614" s="57" t="s">
        <v>346</v>
      </c>
      <c r="R1614" s="57">
        <v>7253</v>
      </c>
      <c r="Y1614" s="68">
        <f t="shared" si="203"/>
        <v>6110</v>
      </c>
      <c r="Z1614" s="72">
        <f t="shared" si="200"/>
        <v>5.0933580859977247E-3</v>
      </c>
      <c r="AA1614" s="71">
        <f t="shared" si="204"/>
        <v>3.8246975376621372E-3</v>
      </c>
      <c r="AB1614" s="72">
        <f t="shared" si="205"/>
        <v>4.2958135152902137E-2</v>
      </c>
      <c r="AC1614" s="68">
        <f t="shared" si="206"/>
        <v>142231.5</v>
      </c>
      <c r="AD1614" s="72">
        <f t="shared" si="207"/>
        <v>0.11856562366752625</v>
      </c>
    </row>
    <row r="1615" spans="1:30" x14ac:dyDescent="0.25">
      <c r="A1615" s="60">
        <v>43251</v>
      </c>
      <c r="B1615">
        <f t="shared" si="201"/>
        <v>2018</v>
      </c>
      <c r="C1615">
        <f t="shared" si="202"/>
        <v>5</v>
      </c>
      <c r="D1615" s="57" t="s">
        <v>346</v>
      </c>
      <c r="E1615" s="57" t="s">
        <v>346</v>
      </c>
      <c r="F1615" s="57">
        <v>2096</v>
      </c>
      <c r="G1615" s="57">
        <v>164</v>
      </c>
      <c r="H1615" s="57">
        <v>5259</v>
      </c>
      <c r="I1615" s="57">
        <v>4308</v>
      </c>
      <c r="J1615" s="57">
        <v>4473</v>
      </c>
      <c r="K1615" s="57">
        <v>361</v>
      </c>
      <c r="L1615" s="57">
        <v>1863</v>
      </c>
      <c r="M1615" s="57">
        <v>2496</v>
      </c>
      <c r="N1615" s="57">
        <v>3110</v>
      </c>
      <c r="O1615" s="57">
        <v>1881</v>
      </c>
      <c r="P1615" s="57" t="s">
        <v>346</v>
      </c>
      <c r="Q1615" s="57" t="s">
        <v>346</v>
      </c>
      <c r="R1615" s="57">
        <v>4473</v>
      </c>
      <c r="Y1615" s="68">
        <f t="shared" si="203"/>
        <v>3980.25</v>
      </c>
      <c r="Z1615" s="72">
        <f t="shared" si="200"/>
        <v>3.3179768448105473E-3</v>
      </c>
      <c r="AA1615" s="71">
        <f t="shared" si="204"/>
        <v>3.8246975376621372E-3</v>
      </c>
      <c r="AB1615" s="72">
        <f t="shared" si="205"/>
        <v>2.798430727370519E-2</v>
      </c>
      <c r="AC1615" s="68">
        <f t="shared" si="206"/>
        <v>142231.5</v>
      </c>
      <c r="AD1615" s="72">
        <f t="shared" si="207"/>
        <v>0.11856562366752625</v>
      </c>
    </row>
    <row r="1616" spans="1:30" x14ac:dyDescent="0.25">
      <c r="A1616" s="60">
        <v>43252</v>
      </c>
      <c r="B1616">
        <f t="shared" si="201"/>
        <v>2018</v>
      </c>
      <c r="C1616">
        <f t="shared" si="202"/>
        <v>6</v>
      </c>
      <c r="D1616" s="57" t="s">
        <v>346</v>
      </c>
      <c r="E1616" s="57" t="s">
        <v>346</v>
      </c>
      <c r="F1616" s="57">
        <v>2159</v>
      </c>
      <c r="G1616" s="57">
        <v>192</v>
      </c>
      <c r="H1616" s="57">
        <v>5238</v>
      </c>
      <c r="I1616" s="57">
        <v>3831</v>
      </c>
      <c r="J1616" s="57">
        <v>4115</v>
      </c>
      <c r="K1616" s="57">
        <v>410</v>
      </c>
      <c r="L1616" s="57">
        <v>1797</v>
      </c>
      <c r="M1616" s="57">
        <v>3051</v>
      </c>
      <c r="N1616" s="57">
        <v>3197</v>
      </c>
      <c r="O1616" s="57">
        <v>2121</v>
      </c>
      <c r="P1616" s="57">
        <v>0</v>
      </c>
      <c r="Q1616" s="57" t="s">
        <v>346</v>
      </c>
      <c r="R1616" s="57">
        <v>4115</v>
      </c>
      <c r="Y1616" s="68">
        <f t="shared" si="203"/>
        <v>3826.25</v>
      </c>
      <c r="Z1616" s="72">
        <f t="shared" si="200"/>
        <v>3.1896008799588865E-3</v>
      </c>
      <c r="AA1616" s="71">
        <f t="shared" si="204"/>
        <v>4.0806954087114211E-3</v>
      </c>
      <c r="AB1616" s="72">
        <f t="shared" si="205"/>
        <v>2.6054389922117716E-2</v>
      </c>
      <c r="AC1616" s="68">
        <f t="shared" si="206"/>
        <v>146856.25</v>
      </c>
      <c r="AD1616" s="72">
        <f t="shared" si="207"/>
        <v>0.12242086226134262</v>
      </c>
    </row>
    <row r="1617" spans="1:30" x14ac:dyDescent="0.25">
      <c r="A1617" s="60">
        <v>43253</v>
      </c>
      <c r="B1617">
        <f t="shared" si="201"/>
        <v>2018</v>
      </c>
      <c r="C1617">
        <f t="shared" si="202"/>
        <v>6</v>
      </c>
      <c r="D1617" s="57" t="s">
        <v>346</v>
      </c>
      <c r="E1617" s="57" t="s">
        <v>346</v>
      </c>
      <c r="F1617" s="57">
        <v>3503</v>
      </c>
      <c r="G1617" s="57">
        <v>221</v>
      </c>
      <c r="H1617" s="57">
        <v>4900</v>
      </c>
      <c r="I1617" s="57">
        <v>3976</v>
      </c>
      <c r="J1617" s="57">
        <v>4333</v>
      </c>
      <c r="K1617" s="57">
        <v>408</v>
      </c>
      <c r="L1617" s="57">
        <v>2269</v>
      </c>
      <c r="M1617" s="57">
        <v>4195</v>
      </c>
      <c r="N1617" s="57">
        <v>2045</v>
      </c>
      <c r="O1617" s="57">
        <v>2349</v>
      </c>
      <c r="P1617" s="57" t="s">
        <v>346</v>
      </c>
      <c r="Q1617" s="57" t="s">
        <v>346</v>
      </c>
      <c r="R1617" s="57">
        <v>4333</v>
      </c>
      <c r="Y1617" s="68">
        <f t="shared" si="203"/>
        <v>3889.5</v>
      </c>
      <c r="Z1617" s="72">
        <f t="shared" si="200"/>
        <v>3.2423267226658185E-3</v>
      </c>
      <c r="AA1617" s="71">
        <f t="shared" si="204"/>
        <v>4.0806954087114211E-3</v>
      </c>
      <c r="AB1617" s="72">
        <f t="shared" si="205"/>
        <v>2.6485083202110907E-2</v>
      </c>
      <c r="AC1617" s="68">
        <f t="shared" si="206"/>
        <v>146856.25</v>
      </c>
      <c r="AD1617" s="72">
        <f t="shared" si="207"/>
        <v>0.12242086226134262</v>
      </c>
    </row>
    <row r="1618" spans="1:30" x14ac:dyDescent="0.25">
      <c r="A1618" s="60">
        <v>43254</v>
      </c>
      <c r="B1618">
        <f t="shared" si="201"/>
        <v>2018</v>
      </c>
      <c r="C1618">
        <f t="shared" si="202"/>
        <v>6</v>
      </c>
      <c r="D1618" s="57" t="s">
        <v>346</v>
      </c>
      <c r="E1618" s="57" t="s">
        <v>346</v>
      </c>
      <c r="F1618" s="57">
        <v>2534</v>
      </c>
      <c r="G1618" s="57">
        <v>205</v>
      </c>
      <c r="H1618" s="57">
        <v>3893</v>
      </c>
      <c r="I1618" s="57">
        <v>3160</v>
      </c>
      <c r="J1618" s="57">
        <v>3576</v>
      </c>
      <c r="K1618" s="57">
        <v>312</v>
      </c>
      <c r="L1618" s="57">
        <v>1908</v>
      </c>
      <c r="M1618" s="57">
        <v>3175</v>
      </c>
      <c r="N1618" s="57">
        <v>2018</v>
      </c>
      <c r="O1618" s="57">
        <v>1785</v>
      </c>
      <c r="P1618" s="57" t="s">
        <v>346</v>
      </c>
      <c r="Q1618" s="57" t="s">
        <v>346</v>
      </c>
      <c r="R1618" s="57">
        <v>3576</v>
      </c>
      <c r="Y1618" s="68">
        <f t="shared" si="203"/>
        <v>3103.5</v>
      </c>
      <c r="Z1618" s="72">
        <f t="shared" si="200"/>
        <v>2.587109135825522E-3</v>
      </c>
      <c r="AA1618" s="71">
        <f t="shared" si="204"/>
        <v>4.0806954087114211E-3</v>
      </c>
      <c r="AB1618" s="72">
        <f t="shared" si="205"/>
        <v>2.1132910584329916E-2</v>
      </c>
      <c r="AC1618" s="68">
        <f t="shared" si="206"/>
        <v>146856.25</v>
      </c>
      <c r="AD1618" s="72">
        <f t="shared" si="207"/>
        <v>0.12242086226134262</v>
      </c>
    </row>
    <row r="1619" spans="1:30" x14ac:dyDescent="0.25">
      <c r="A1619" s="60">
        <v>43255</v>
      </c>
      <c r="B1619">
        <f t="shared" si="201"/>
        <v>2018</v>
      </c>
      <c r="C1619">
        <f t="shared" si="202"/>
        <v>6</v>
      </c>
      <c r="D1619" s="57" t="s">
        <v>346</v>
      </c>
      <c r="E1619" s="57" t="s">
        <v>346</v>
      </c>
      <c r="F1619" s="57">
        <v>2261</v>
      </c>
      <c r="G1619" s="57">
        <v>235</v>
      </c>
      <c r="H1619" s="57">
        <v>5441</v>
      </c>
      <c r="I1619" s="57">
        <v>3578</v>
      </c>
      <c r="J1619" s="57">
        <v>4781</v>
      </c>
      <c r="K1619" s="57">
        <v>351</v>
      </c>
      <c r="L1619" s="57">
        <v>1741</v>
      </c>
      <c r="M1619" s="57">
        <v>2839</v>
      </c>
      <c r="N1619" s="57">
        <v>3012</v>
      </c>
      <c r="O1619" s="57">
        <v>2254</v>
      </c>
      <c r="P1619" s="57" t="s">
        <v>346</v>
      </c>
      <c r="Q1619" s="57" t="s">
        <v>346</v>
      </c>
      <c r="R1619" s="57">
        <v>4781</v>
      </c>
      <c r="Y1619" s="68">
        <f t="shared" si="203"/>
        <v>4013.5</v>
      </c>
      <c r="Z1619" s="72">
        <f t="shared" si="200"/>
        <v>3.3456943826762472E-3</v>
      </c>
      <c r="AA1619" s="71">
        <f t="shared" si="204"/>
        <v>4.0806954087114211E-3</v>
      </c>
      <c r="AB1619" s="72">
        <f t="shared" si="205"/>
        <v>2.7329446312295187E-2</v>
      </c>
      <c r="AC1619" s="68">
        <f t="shared" si="206"/>
        <v>146856.25</v>
      </c>
      <c r="AD1619" s="72">
        <f t="shared" si="207"/>
        <v>0.12242086226134262</v>
      </c>
    </row>
    <row r="1620" spans="1:30" x14ac:dyDescent="0.25">
      <c r="A1620" s="60">
        <v>43256</v>
      </c>
      <c r="B1620">
        <f t="shared" si="201"/>
        <v>2018</v>
      </c>
      <c r="C1620">
        <f t="shared" si="202"/>
        <v>6</v>
      </c>
      <c r="D1620" s="57" t="s">
        <v>346</v>
      </c>
      <c r="E1620" s="57" t="s">
        <v>346</v>
      </c>
      <c r="F1620" s="57">
        <v>3337</v>
      </c>
      <c r="G1620" s="57">
        <v>258</v>
      </c>
      <c r="H1620" s="57">
        <v>7925</v>
      </c>
      <c r="I1620" s="57">
        <v>5857</v>
      </c>
      <c r="J1620" s="57">
        <v>7581</v>
      </c>
      <c r="K1620" s="57">
        <v>466</v>
      </c>
      <c r="L1620" s="57">
        <v>2528</v>
      </c>
      <c r="M1620" s="57">
        <v>3701</v>
      </c>
      <c r="N1620" s="57">
        <v>4179</v>
      </c>
      <c r="O1620" s="57">
        <v>3400</v>
      </c>
      <c r="P1620" s="57" t="s">
        <v>346</v>
      </c>
      <c r="Q1620" s="57" t="s">
        <v>346</v>
      </c>
      <c r="R1620" s="57">
        <v>7581</v>
      </c>
      <c r="Y1620" s="68">
        <f t="shared" si="203"/>
        <v>6190.75</v>
      </c>
      <c r="Z1620" s="72">
        <f t="shared" si="200"/>
        <v>5.1606721065287102E-3</v>
      </c>
      <c r="AA1620" s="71">
        <f t="shared" si="204"/>
        <v>4.0806954087114211E-3</v>
      </c>
      <c r="AB1620" s="72">
        <f t="shared" si="205"/>
        <v>4.215516874494616E-2</v>
      </c>
      <c r="AC1620" s="68">
        <f t="shared" si="206"/>
        <v>146856.25</v>
      </c>
      <c r="AD1620" s="72">
        <f t="shared" si="207"/>
        <v>0.12242086226134262</v>
      </c>
    </row>
    <row r="1621" spans="1:30" x14ac:dyDescent="0.25">
      <c r="A1621" s="60">
        <v>43257</v>
      </c>
      <c r="B1621">
        <f t="shared" si="201"/>
        <v>2018</v>
      </c>
      <c r="C1621">
        <f t="shared" si="202"/>
        <v>6</v>
      </c>
      <c r="D1621" s="57" t="s">
        <v>346</v>
      </c>
      <c r="E1621" s="57" t="s">
        <v>346</v>
      </c>
      <c r="F1621" s="57">
        <v>2846</v>
      </c>
      <c r="G1621" s="57">
        <v>237</v>
      </c>
      <c r="H1621" s="57">
        <v>7686</v>
      </c>
      <c r="I1621" s="57">
        <v>5795</v>
      </c>
      <c r="J1621" s="57">
        <v>7253</v>
      </c>
      <c r="K1621" s="57">
        <v>512</v>
      </c>
      <c r="L1621" s="57">
        <v>2524</v>
      </c>
      <c r="M1621" s="57">
        <v>3590</v>
      </c>
      <c r="N1621" s="57">
        <v>3830</v>
      </c>
      <c r="O1621" s="57">
        <v>3505</v>
      </c>
      <c r="P1621" s="57" t="s">
        <v>346</v>
      </c>
      <c r="Q1621" s="57" t="s">
        <v>346</v>
      </c>
      <c r="R1621" s="57">
        <v>7253</v>
      </c>
      <c r="Y1621" s="68">
        <f t="shared" si="203"/>
        <v>6059.75</v>
      </c>
      <c r="Z1621" s="72">
        <f t="shared" si="200"/>
        <v>5.0514691753886605E-3</v>
      </c>
      <c r="AA1621" s="71">
        <f t="shared" si="204"/>
        <v>4.0806954087114211E-3</v>
      </c>
      <c r="AB1621" s="72">
        <f t="shared" si="205"/>
        <v>4.1263139975315999E-2</v>
      </c>
      <c r="AC1621" s="68">
        <f t="shared" si="206"/>
        <v>146856.25</v>
      </c>
      <c r="AD1621" s="72">
        <f t="shared" si="207"/>
        <v>0.12242086226134262</v>
      </c>
    </row>
    <row r="1622" spans="1:30" x14ac:dyDescent="0.25">
      <c r="A1622" s="60">
        <v>43258</v>
      </c>
      <c r="B1622">
        <f t="shared" si="201"/>
        <v>2018</v>
      </c>
      <c r="C1622">
        <f t="shared" si="202"/>
        <v>6</v>
      </c>
      <c r="D1622" s="57" t="s">
        <v>346</v>
      </c>
      <c r="E1622" s="57" t="s">
        <v>346</v>
      </c>
      <c r="F1622" s="57">
        <v>2877</v>
      </c>
      <c r="G1622" s="57">
        <v>222</v>
      </c>
      <c r="H1622" s="57">
        <v>7562</v>
      </c>
      <c r="I1622" s="57">
        <v>5723</v>
      </c>
      <c r="J1622" s="57">
        <v>7033</v>
      </c>
      <c r="K1622" s="57">
        <v>476</v>
      </c>
      <c r="L1622" s="57">
        <v>2358</v>
      </c>
      <c r="M1622" s="57">
        <v>3764</v>
      </c>
      <c r="N1622" s="57">
        <v>3946</v>
      </c>
      <c r="O1622" s="57">
        <v>3310</v>
      </c>
      <c r="P1622" s="57" t="s">
        <v>346</v>
      </c>
      <c r="Q1622" s="57" t="s">
        <v>346</v>
      </c>
      <c r="R1622" s="57">
        <v>7033</v>
      </c>
      <c r="Y1622" s="68">
        <f t="shared" si="203"/>
        <v>5907</v>
      </c>
      <c r="Z1622" s="72">
        <f t="shared" si="200"/>
        <v>4.9241352232387171E-3</v>
      </c>
      <c r="AA1622" s="71">
        <f t="shared" si="204"/>
        <v>4.0806954087114211E-3</v>
      </c>
      <c r="AB1622" s="72">
        <f t="shared" si="205"/>
        <v>4.0223007192407539E-2</v>
      </c>
      <c r="AC1622" s="68">
        <f t="shared" si="206"/>
        <v>146856.25</v>
      </c>
      <c r="AD1622" s="72">
        <f t="shared" si="207"/>
        <v>0.12242086226134262</v>
      </c>
    </row>
    <row r="1623" spans="1:30" x14ac:dyDescent="0.25">
      <c r="A1623" s="60">
        <v>43259</v>
      </c>
      <c r="B1623">
        <f t="shared" si="201"/>
        <v>2018</v>
      </c>
      <c r="C1623">
        <f t="shared" si="202"/>
        <v>6</v>
      </c>
      <c r="D1623" s="57" t="s">
        <v>346</v>
      </c>
      <c r="E1623" s="57" t="s">
        <v>346</v>
      </c>
      <c r="F1623" s="57">
        <v>2917</v>
      </c>
      <c r="G1623" s="57">
        <v>276</v>
      </c>
      <c r="H1623" s="57">
        <v>7281</v>
      </c>
      <c r="I1623" s="57">
        <v>5613</v>
      </c>
      <c r="J1623" s="57">
        <v>6443</v>
      </c>
      <c r="K1623" s="57">
        <v>451</v>
      </c>
      <c r="L1623" s="57">
        <v>2416</v>
      </c>
      <c r="M1623" s="57">
        <v>3935</v>
      </c>
      <c r="N1623" s="57">
        <v>3484</v>
      </c>
      <c r="O1623" s="57">
        <v>3394</v>
      </c>
      <c r="P1623" s="57" t="s">
        <v>346</v>
      </c>
      <c r="Q1623" s="57" t="s">
        <v>346</v>
      </c>
      <c r="R1623" s="57">
        <v>6443</v>
      </c>
      <c r="Y1623" s="68">
        <f t="shared" si="203"/>
        <v>5682.75</v>
      </c>
      <c r="Z1623" s="72">
        <f t="shared" si="200"/>
        <v>4.7371981445505024E-3</v>
      </c>
      <c r="AA1623" s="71">
        <f t="shared" si="204"/>
        <v>4.0806954087114211E-3</v>
      </c>
      <c r="AB1623" s="72">
        <f t="shared" si="205"/>
        <v>3.8696003745158955E-2</v>
      </c>
      <c r="AC1623" s="68">
        <f t="shared" si="206"/>
        <v>146856.25</v>
      </c>
      <c r="AD1623" s="72">
        <f t="shared" si="207"/>
        <v>0.12242086226134262</v>
      </c>
    </row>
    <row r="1624" spans="1:30" x14ac:dyDescent="0.25">
      <c r="A1624" s="60">
        <v>43260</v>
      </c>
      <c r="B1624">
        <f t="shared" si="201"/>
        <v>2018</v>
      </c>
      <c r="C1624">
        <f t="shared" si="202"/>
        <v>6</v>
      </c>
      <c r="D1624" s="57" t="s">
        <v>346</v>
      </c>
      <c r="E1624" s="57" t="s">
        <v>346</v>
      </c>
      <c r="F1624" s="57">
        <v>4258</v>
      </c>
      <c r="G1624" s="57">
        <v>267</v>
      </c>
      <c r="H1624" s="57">
        <v>6000</v>
      </c>
      <c r="I1624" s="57">
        <v>4572</v>
      </c>
      <c r="J1624" s="57">
        <v>4827</v>
      </c>
      <c r="K1624" s="57">
        <v>468</v>
      </c>
      <c r="L1624" s="57">
        <v>2620</v>
      </c>
      <c r="M1624" s="57">
        <v>4952</v>
      </c>
      <c r="N1624" s="57">
        <v>2383</v>
      </c>
      <c r="O1624" s="57">
        <v>2746</v>
      </c>
      <c r="P1624" s="57" t="s">
        <v>346</v>
      </c>
      <c r="Q1624" s="57" t="s">
        <v>346</v>
      </c>
      <c r="R1624" s="57">
        <v>4827</v>
      </c>
      <c r="Y1624" s="68">
        <f t="shared" si="203"/>
        <v>4536.25</v>
      </c>
      <c r="Z1624" s="72">
        <f t="shared" si="200"/>
        <v>3.7814640945347268E-3</v>
      </c>
      <c r="AA1624" s="71">
        <f t="shared" si="204"/>
        <v>4.0806954087114211E-3</v>
      </c>
      <c r="AB1624" s="72">
        <f t="shared" si="205"/>
        <v>3.0889049665914797E-2</v>
      </c>
      <c r="AC1624" s="68">
        <f t="shared" si="206"/>
        <v>146856.25</v>
      </c>
      <c r="AD1624" s="72">
        <f t="shared" si="207"/>
        <v>0.12242086226134262</v>
      </c>
    </row>
    <row r="1625" spans="1:30" x14ac:dyDescent="0.25">
      <c r="A1625" s="60">
        <v>43261</v>
      </c>
      <c r="B1625">
        <f t="shared" si="201"/>
        <v>2018</v>
      </c>
      <c r="C1625">
        <f t="shared" si="202"/>
        <v>6</v>
      </c>
      <c r="D1625" s="57" t="s">
        <v>346</v>
      </c>
      <c r="E1625" s="57" t="s">
        <v>346</v>
      </c>
      <c r="F1625" s="57">
        <v>2163</v>
      </c>
      <c r="G1625" s="57">
        <v>170</v>
      </c>
      <c r="H1625" s="57">
        <v>3147</v>
      </c>
      <c r="I1625" s="57">
        <v>2624</v>
      </c>
      <c r="J1625" s="57">
        <v>2453</v>
      </c>
      <c r="K1625" s="57">
        <v>269</v>
      </c>
      <c r="L1625" s="57">
        <v>1258</v>
      </c>
      <c r="M1625" s="57">
        <v>2231</v>
      </c>
      <c r="N1625" s="57">
        <v>1750</v>
      </c>
      <c r="O1625" s="57">
        <v>1372</v>
      </c>
      <c r="P1625" s="57" t="s">
        <v>346</v>
      </c>
      <c r="Q1625" s="57" t="s">
        <v>346</v>
      </c>
      <c r="R1625" s="57">
        <v>2453</v>
      </c>
      <c r="Y1625" s="68">
        <f t="shared" si="203"/>
        <v>2399</v>
      </c>
      <c r="Z1625" s="72">
        <f t="shared" si="200"/>
        <v>1.999830777137241E-3</v>
      </c>
      <c r="AA1625" s="71">
        <f t="shared" si="204"/>
        <v>4.0806954087114211E-3</v>
      </c>
      <c r="AB1625" s="72">
        <f t="shared" si="205"/>
        <v>1.6335702430097458E-2</v>
      </c>
      <c r="AC1625" s="68">
        <f t="shared" si="206"/>
        <v>146856.25</v>
      </c>
      <c r="AD1625" s="72">
        <f t="shared" si="207"/>
        <v>0.12242086226134262</v>
      </c>
    </row>
    <row r="1626" spans="1:30" x14ac:dyDescent="0.25">
      <c r="A1626" s="60">
        <v>43262</v>
      </c>
      <c r="B1626">
        <f t="shared" si="201"/>
        <v>2018</v>
      </c>
      <c r="C1626">
        <f t="shared" si="202"/>
        <v>6</v>
      </c>
      <c r="D1626" s="57" t="s">
        <v>346</v>
      </c>
      <c r="E1626" s="57" t="s">
        <v>346</v>
      </c>
      <c r="F1626" s="57">
        <v>2650</v>
      </c>
      <c r="G1626" s="57">
        <v>257</v>
      </c>
      <c r="H1626" s="57">
        <v>7211</v>
      </c>
      <c r="I1626" s="57">
        <v>5383</v>
      </c>
      <c r="J1626" s="57">
        <v>6645</v>
      </c>
      <c r="K1626" s="57">
        <v>445</v>
      </c>
      <c r="L1626" s="57">
        <v>2344</v>
      </c>
      <c r="M1626" s="57">
        <v>3570</v>
      </c>
      <c r="N1626" s="57">
        <v>3733</v>
      </c>
      <c r="O1626" s="57">
        <v>3325</v>
      </c>
      <c r="P1626" s="57" t="s">
        <v>346</v>
      </c>
      <c r="Q1626" s="57" t="s">
        <v>346</v>
      </c>
      <c r="R1626" s="57">
        <v>6645</v>
      </c>
      <c r="Y1626" s="68">
        <f t="shared" si="203"/>
        <v>5641</v>
      </c>
      <c r="Z1626" s="72">
        <f t="shared" si="200"/>
        <v>4.7023949203131203E-3</v>
      </c>
      <c r="AA1626" s="71">
        <f t="shared" si="204"/>
        <v>4.0806954087114211E-3</v>
      </c>
      <c r="AB1626" s="72">
        <f t="shared" si="205"/>
        <v>3.8411712133463845E-2</v>
      </c>
      <c r="AC1626" s="68">
        <f t="shared" si="206"/>
        <v>146856.25</v>
      </c>
      <c r="AD1626" s="72">
        <f t="shared" si="207"/>
        <v>0.12242086226134262</v>
      </c>
    </row>
    <row r="1627" spans="1:30" x14ac:dyDescent="0.25">
      <c r="A1627" s="60">
        <v>43263</v>
      </c>
      <c r="B1627">
        <f t="shared" si="201"/>
        <v>2018</v>
      </c>
      <c r="C1627">
        <f t="shared" si="202"/>
        <v>6</v>
      </c>
      <c r="D1627" s="57" t="s">
        <v>346</v>
      </c>
      <c r="E1627" s="57" t="s">
        <v>346</v>
      </c>
      <c r="F1627" s="57">
        <v>3065</v>
      </c>
      <c r="G1627" s="57">
        <v>285</v>
      </c>
      <c r="H1627" s="57">
        <v>8495</v>
      </c>
      <c r="I1627" s="57">
        <v>6266</v>
      </c>
      <c r="J1627" s="57">
        <v>8058</v>
      </c>
      <c r="K1627" s="57">
        <v>530</v>
      </c>
      <c r="L1627" s="57">
        <v>2764</v>
      </c>
      <c r="M1627" s="57">
        <v>4161</v>
      </c>
      <c r="N1627" s="57">
        <v>4661</v>
      </c>
      <c r="O1627" s="57">
        <v>3908</v>
      </c>
      <c r="P1627" s="57" t="s">
        <v>346</v>
      </c>
      <c r="Q1627" s="57" t="s">
        <v>346</v>
      </c>
      <c r="R1627" s="57">
        <v>8058</v>
      </c>
      <c r="Y1627" s="68">
        <f t="shared" si="203"/>
        <v>6681.75</v>
      </c>
      <c r="Z1627" s="72">
        <f t="shared" si="200"/>
        <v>5.5699746957635519E-3</v>
      </c>
      <c r="AA1627" s="71">
        <f t="shared" si="204"/>
        <v>4.0806954087114211E-3</v>
      </c>
      <c r="AB1627" s="72">
        <f t="shared" si="205"/>
        <v>4.5498574286079077E-2</v>
      </c>
      <c r="AC1627" s="68">
        <f t="shared" si="206"/>
        <v>146856.25</v>
      </c>
      <c r="AD1627" s="72">
        <f t="shared" si="207"/>
        <v>0.12242086226134262</v>
      </c>
    </row>
    <row r="1628" spans="1:30" x14ac:dyDescent="0.25">
      <c r="A1628" s="60">
        <v>43264</v>
      </c>
      <c r="B1628">
        <f t="shared" si="201"/>
        <v>2018</v>
      </c>
      <c r="C1628">
        <f t="shared" si="202"/>
        <v>6</v>
      </c>
      <c r="D1628" s="57" t="s">
        <v>346</v>
      </c>
      <c r="E1628" s="57" t="s">
        <v>346</v>
      </c>
      <c r="F1628" s="57">
        <v>2367</v>
      </c>
      <c r="G1628" s="57">
        <v>202</v>
      </c>
      <c r="H1628" s="57">
        <v>6052</v>
      </c>
      <c r="I1628" s="57">
        <v>4660</v>
      </c>
      <c r="J1628" s="57">
        <v>5342</v>
      </c>
      <c r="K1628" s="57">
        <v>390</v>
      </c>
      <c r="L1628" s="57">
        <v>1920</v>
      </c>
      <c r="M1628" s="57">
        <v>2984</v>
      </c>
      <c r="N1628" s="57">
        <v>3780</v>
      </c>
      <c r="O1628" s="57">
        <v>2367</v>
      </c>
      <c r="P1628" s="57" t="s">
        <v>346</v>
      </c>
      <c r="Q1628" s="57" t="s">
        <v>346</v>
      </c>
      <c r="R1628" s="57">
        <v>5342</v>
      </c>
      <c r="Y1628" s="68">
        <f t="shared" si="203"/>
        <v>4605.25</v>
      </c>
      <c r="Z1628" s="72">
        <f t="shared" si="200"/>
        <v>3.838983195669562E-3</v>
      </c>
      <c r="AA1628" s="71">
        <f t="shared" si="204"/>
        <v>4.0806954087114211E-3</v>
      </c>
      <c r="AB1628" s="72">
        <f t="shared" si="205"/>
        <v>3.1358896880452826E-2</v>
      </c>
      <c r="AC1628" s="68">
        <f t="shared" si="206"/>
        <v>146856.25</v>
      </c>
      <c r="AD1628" s="72">
        <f t="shared" si="207"/>
        <v>0.12242086226134262</v>
      </c>
    </row>
    <row r="1629" spans="1:30" x14ac:dyDescent="0.25">
      <c r="A1629" s="60">
        <v>43265</v>
      </c>
      <c r="B1629">
        <f t="shared" si="201"/>
        <v>2018</v>
      </c>
      <c r="C1629">
        <f t="shared" si="202"/>
        <v>6</v>
      </c>
      <c r="D1629" s="57" t="s">
        <v>346</v>
      </c>
      <c r="E1629" s="57" t="s">
        <v>346</v>
      </c>
      <c r="F1629" s="57">
        <v>3168</v>
      </c>
      <c r="G1629" s="57">
        <v>263</v>
      </c>
      <c r="H1629" s="57">
        <v>7989</v>
      </c>
      <c r="I1629" s="57">
        <v>6037</v>
      </c>
      <c r="J1629" s="57">
        <v>7457</v>
      </c>
      <c r="K1629" s="57">
        <v>524</v>
      </c>
      <c r="L1629" s="57">
        <v>2639</v>
      </c>
      <c r="M1629" s="57">
        <v>4212</v>
      </c>
      <c r="N1629" s="57">
        <v>3724</v>
      </c>
      <c r="O1629" s="57">
        <v>3806</v>
      </c>
      <c r="P1629" s="57" t="s">
        <v>346</v>
      </c>
      <c r="Q1629" s="57" t="s">
        <v>346</v>
      </c>
      <c r="R1629" s="57">
        <v>7457</v>
      </c>
      <c r="S1629" s="57" t="s">
        <v>346</v>
      </c>
      <c r="T1629" s="57">
        <v>0</v>
      </c>
      <c r="Y1629" s="68">
        <f t="shared" si="203"/>
        <v>6322.25</v>
      </c>
      <c r="Z1629" s="72">
        <f t="shared" si="200"/>
        <v>5.2702918427494465E-3</v>
      </c>
      <c r="AA1629" s="71">
        <f t="shared" si="204"/>
        <v>4.0806954087114211E-3</v>
      </c>
      <c r="AB1629" s="72">
        <f t="shared" si="205"/>
        <v>4.3050602204536749E-2</v>
      </c>
      <c r="AC1629" s="68">
        <f t="shared" si="206"/>
        <v>146856.25</v>
      </c>
      <c r="AD1629" s="72">
        <f t="shared" si="207"/>
        <v>0.12242086226134262</v>
      </c>
    </row>
    <row r="1630" spans="1:30" x14ac:dyDescent="0.25">
      <c r="A1630" s="60">
        <v>43266</v>
      </c>
      <c r="B1630">
        <f t="shared" si="201"/>
        <v>2018</v>
      </c>
      <c r="C1630">
        <f t="shared" si="202"/>
        <v>6</v>
      </c>
      <c r="D1630" s="57" t="s">
        <v>346</v>
      </c>
      <c r="E1630" s="57" t="s">
        <v>346</v>
      </c>
      <c r="F1630" s="57">
        <v>3272</v>
      </c>
      <c r="G1630" s="57">
        <v>224</v>
      </c>
      <c r="H1630" s="57">
        <v>7321</v>
      </c>
      <c r="I1630" s="57">
        <v>5468</v>
      </c>
      <c r="J1630" s="57">
        <v>6286</v>
      </c>
      <c r="K1630" s="57">
        <v>495</v>
      </c>
      <c r="L1630" s="57">
        <v>2469</v>
      </c>
      <c r="M1630" s="57">
        <v>3858</v>
      </c>
      <c r="N1630" s="57">
        <v>2681</v>
      </c>
      <c r="O1630" s="57">
        <v>3198</v>
      </c>
      <c r="P1630" s="57" t="s">
        <v>346</v>
      </c>
      <c r="Q1630" s="57" t="s">
        <v>346</v>
      </c>
      <c r="R1630" s="57">
        <v>6286</v>
      </c>
      <c r="S1630" s="57" t="s">
        <v>346</v>
      </c>
      <c r="T1630" s="57">
        <v>0</v>
      </c>
      <c r="Y1630" s="68">
        <f t="shared" si="203"/>
        <v>5568.25</v>
      </c>
      <c r="Z1630" s="72">
        <f t="shared" si="200"/>
        <v>4.6417497810731312E-3</v>
      </c>
      <c r="AA1630" s="71">
        <f t="shared" si="204"/>
        <v>4.0806954087114211E-3</v>
      </c>
      <c r="AB1630" s="72">
        <f t="shared" si="205"/>
        <v>3.7916329744222668E-2</v>
      </c>
      <c r="AC1630" s="68">
        <f t="shared" si="206"/>
        <v>146856.25</v>
      </c>
      <c r="AD1630" s="72">
        <f t="shared" si="207"/>
        <v>0.12242086226134262</v>
      </c>
    </row>
    <row r="1631" spans="1:30" x14ac:dyDescent="0.25">
      <c r="A1631" s="60">
        <v>43267</v>
      </c>
      <c r="B1631">
        <f t="shared" si="201"/>
        <v>2018</v>
      </c>
      <c r="C1631">
        <f t="shared" si="202"/>
        <v>6</v>
      </c>
      <c r="D1631" s="57" t="s">
        <v>346</v>
      </c>
      <c r="E1631" s="57" t="s">
        <v>346</v>
      </c>
      <c r="F1631" s="57">
        <v>4012</v>
      </c>
      <c r="G1631" s="57">
        <v>271</v>
      </c>
      <c r="H1631" s="57">
        <v>5767</v>
      </c>
      <c r="I1631" s="57">
        <v>4506</v>
      </c>
      <c r="J1631" s="57">
        <v>4532</v>
      </c>
      <c r="K1631" s="57">
        <v>489</v>
      </c>
      <c r="L1631" s="57">
        <v>2526</v>
      </c>
      <c r="M1631" s="57">
        <v>4467</v>
      </c>
      <c r="N1631" s="57">
        <v>2028</v>
      </c>
      <c r="O1631" s="57">
        <v>2752</v>
      </c>
      <c r="P1631" s="57" t="s">
        <v>346</v>
      </c>
      <c r="Q1631" s="57" t="s">
        <v>346</v>
      </c>
      <c r="R1631" s="57">
        <v>4532</v>
      </c>
      <c r="S1631" s="57" t="s">
        <v>346</v>
      </c>
      <c r="T1631" s="57">
        <v>0</v>
      </c>
      <c r="Y1631" s="68">
        <f t="shared" si="203"/>
        <v>4389.25</v>
      </c>
      <c r="Z1631" s="72">
        <f t="shared" si="200"/>
        <v>3.6589234008126865E-3</v>
      </c>
      <c r="AA1631" s="71">
        <f t="shared" si="204"/>
        <v>4.0806954087114211E-3</v>
      </c>
      <c r="AB1631" s="72">
        <f t="shared" si="205"/>
        <v>2.9888070817551175E-2</v>
      </c>
      <c r="AC1631" s="68">
        <f t="shared" si="206"/>
        <v>146856.25</v>
      </c>
      <c r="AD1631" s="72">
        <f t="shared" si="207"/>
        <v>0.12242086226134262</v>
      </c>
    </row>
    <row r="1632" spans="1:30" x14ac:dyDescent="0.25">
      <c r="A1632" s="60">
        <v>43268</v>
      </c>
      <c r="B1632">
        <f t="shared" si="201"/>
        <v>2018</v>
      </c>
      <c r="C1632">
        <f t="shared" si="202"/>
        <v>6</v>
      </c>
      <c r="D1632" s="57" t="s">
        <v>346</v>
      </c>
      <c r="E1632" s="57" t="s">
        <v>346</v>
      </c>
      <c r="F1632" s="57">
        <v>2979</v>
      </c>
      <c r="G1632" s="57">
        <v>1017</v>
      </c>
      <c r="H1632" s="57">
        <v>5055</v>
      </c>
      <c r="I1632" s="57">
        <v>3581</v>
      </c>
      <c r="J1632" s="57">
        <v>2995</v>
      </c>
      <c r="K1632" s="57">
        <v>457</v>
      </c>
      <c r="L1632" s="57">
        <v>2035</v>
      </c>
      <c r="M1632" s="57">
        <v>3982</v>
      </c>
      <c r="N1632" s="57">
        <v>1936</v>
      </c>
      <c r="O1632" s="57">
        <v>2665</v>
      </c>
      <c r="P1632" s="57" t="s">
        <v>346</v>
      </c>
      <c r="Q1632" s="57" t="s">
        <v>346</v>
      </c>
      <c r="R1632" s="57">
        <v>2995</v>
      </c>
      <c r="S1632" s="57" t="s">
        <v>346</v>
      </c>
      <c r="T1632" s="57">
        <v>0</v>
      </c>
      <c r="Y1632" s="68">
        <f t="shared" si="203"/>
        <v>3574</v>
      </c>
      <c r="Z1632" s="72">
        <f t="shared" si="200"/>
        <v>2.9793227167521879E-3</v>
      </c>
      <c r="AA1632" s="71">
        <f t="shared" si="204"/>
        <v>4.0806954087114211E-3</v>
      </c>
      <c r="AB1632" s="72">
        <f t="shared" si="205"/>
        <v>2.4336723837085586E-2</v>
      </c>
      <c r="AC1632" s="68">
        <f t="shared" si="206"/>
        <v>146856.25</v>
      </c>
      <c r="AD1632" s="72">
        <f t="shared" si="207"/>
        <v>0.12242086226134262</v>
      </c>
    </row>
    <row r="1633" spans="1:30" x14ac:dyDescent="0.25">
      <c r="A1633" s="60">
        <v>43269</v>
      </c>
      <c r="B1633">
        <f t="shared" si="201"/>
        <v>2018</v>
      </c>
      <c r="C1633">
        <f t="shared" si="202"/>
        <v>6</v>
      </c>
      <c r="D1633" s="57" t="s">
        <v>346</v>
      </c>
      <c r="E1633" s="57" t="s">
        <v>346</v>
      </c>
      <c r="F1633" s="57">
        <v>2526</v>
      </c>
      <c r="G1633" s="57">
        <v>210</v>
      </c>
      <c r="H1633" s="57">
        <v>6656</v>
      </c>
      <c r="I1633" s="57">
        <v>5226</v>
      </c>
      <c r="J1633" s="57">
        <v>6028</v>
      </c>
      <c r="K1633" s="57">
        <v>417</v>
      </c>
      <c r="L1633" s="57">
        <v>2153</v>
      </c>
      <c r="M1633" s="57">
        <v>3294</v>
      </c>
      <c r="N1633" s="57">
        <v>3083</v>
      </c>
      <c r="O1633" s="57">
        <v>2751</v>
      </c>
      <c r="P1633" s="57" t="s">
        <v>346</v>
      </c>
      <c r="Q1633" s="57" t="s">
        <v>346</v>
      </c>
      <c r="R1633" s="57">
        <v>6028</v>
      </c>
      <c r="S1633" s="57" t="s">
        <v>346</v>
      </c>
      <c r="T1633" s="57">
        <v>0</v>
      </c>
      <c r="Y1633" s="68">
        <f t="shared" si="203"/>
        <v>5165.25</v>
      </c>
      <c r="Z1633" s="72">
        <f t="shared" si="200"/>
        <v>4.3058048860392393E-3</v>
      </c>
      <c r="AA1633" s="71">
        <f t="shared" si="204"/>
        <v>4.0806954087114211E-3</v>
      </c>
      <c r="AB1633" s="72">
        <f t="shared" si="205"/>
        <v>3.5172149636123758E-2</v>
      </c>
      <c r="AC1633" s="68">
        <f t="shared" si="206"/>
        <v>146856.25</v>
      </c>
      <c r="AD1633" s="72">
        <f t="shared" si="207"/>
        <v>0.12242086226134262</v>
      </c>
    </row>
    <row r="1634" spans="1:30" x14ac:dyDescent="0.25">
      <c r="A1634" s="60">
        <v>43270</v>
      </c>
      <c r="B1634">
        <f t="shared" si="201"/>
        <v>2018</v>
      </c>
      <c r="C1634">
        <f t="shared" si="202"/>
        <v>6</v>
      </c>
      <c r="D1634" s="57" t="s">
        <v>346</v>
      </c>
      <c r="E1634" s="57" t="s">
        <v>346</v>
      </c>
      <c r="F1634" s="57">
        <v>2777</v>
      </c>
      <c r="G1634" s="57">
        <v>255</v>
      </c>
      <c r="H1634" s="57">
        <v>7820</v>
      </c>
      <c r="I1634" s="57">
        <v>5776</v>
      </c>
      <c r="J1634" s="57">
        <v>6640</v>
      </c>
      <c r="K1634" s="57">
        <v>587</v>
      </c>
      <c r="L1634" s="57">
        <v>2505</v>
      </c>
      <c r="M1634" s="57">
        <v>3879</v>
      </c>
      <c r="N1634" s="57">
        <v>3524</v>
      </c>
      <c r="O1634" s="57">
        <v>2973</v>
      </c>
      <c r="P1634" s="57" t="s">
        <v>346</v>
      </c>
      <c r="Q1634" s="57" t="s">
        <v>346</v>
      </c>
      <c r="R1634" s="57">
        <v>6640</v>
      </c>
      <c r="S1634" s="57" t="s">
        <v>346</v>
      </c>
      <c r="T1634" s="57">
        <v>0</v>
      </c>
      <c r="Y1634" s="68">
        <f t="shared" si="203"/>
        <v>5802.25</v>
      </c>
      <c r="Z1634" s="72">
        <f t="shared" si="200"/>
        <v>4.8368145588347468E-3</v>
      </c>
      <c r="AA1634" s="71">
        <f t="shared" si="204"/>
        <v>4.0806954087114211E-3</v>
      </c>
      <c r="AB1634" s="72">
        <f t="shared" si="205"/>
        <v>3.9509724645699448E-2</v>
      </c>
      <c r="AC1634" s="68">
        <f t="shared" si="206"/>
        <v>146856.25</v>
      </c>
      <c r="AD1634" s="72">
        <f t="shared" si="207"/>
        <v>0.12242086226134262</v>
      </c>
    </row>
    <row r="1635" spans="1:30" x14ac:dyDescent="0.25">
      <c r="A1635" s="60">
        <v>43271</v>
      </c>
      <c r="B1635">
        <f t="shared" si="201"/>
        <v>2018</v>
      </c>
      <c r="C1635">
        <f t="shared" si="202"/>
        <v>6</v>
      </c>
      <c r="D1635" s="57" t="s">
        <v>346</v>
      </c>
      <c r="E1635" s="57" t="s">
        <v>346</v>
      </c>
      <c r="F1635" s="57">
        <v>3412</v>
      </c>
      <c r="G1635" s="57">
        <v>236</v>
      </c>
      <c r="H1635" s="57">
        <v>8058</v>
      </c>
      <c r="I1635" s="57">
        <v>5988</v>
      </c>
      <c r="J1635" s="57">
        <v>7213</v>
      </c>
      <c r="K1635" s="57">
        <v>561</v>
      </c>
      <c r="L1635" s="57">
        <v>2566</v>
      </c>
      <c r="M1635" s="57">
        <v>3949</v>
      </c>
      <c r="N1635" s="57">
        <v>3823</v>
      </c>
      <c r="O1635" s="57">
        <v>3203</v>
      </c>
      <c r="P1635" s="57" t="s">
        <v>346</v>
      </c>
      <c r="Q1635" s="57" t="s">
        <v>346</v>
      </c>
      <c r="R1635" s="57">
        <v>7213</v>
      </c>
      <c r="S1635" s="57" t="s">
        <v>346</v>
      </c>
      <c r="T1635" s="57">
        <v>0</v>
      </c>
      <c r="Y1635" s="68">
        <f t="shared" si="203"/>
        <v>6115.5</v>
      </c>
      <c r="Z1635" s="72">
        <f t="shared" si="200"/>
        <v>5.0979429418852844E-3</v>
      </c>
      <c r="AA1635" s="71">
        <f t="shared" si="204"/>
        <v>4.0806954087114211E-3</v>
      </c>
      <c r="AB1635" s="72">
        <f t="shared" si="205"/>
        <v>4.164276290590288E-2</v>
      </c>
      <c r="AC1635" s="68">
        <f t="shared" si="206"/>
        <v>146856.25</v>
      </c>
      <c r="AD1635" s="72">
        <f t="shared" si="207"/>
        <v>0.12242086226134262</v>
      </c>
    </row>
    <row r="1636" spans="1:30" x14ac:dyDescent="0.25">
      <c r="A1636" s="60">
        <v>43272</v>
      </c>
      <c r="B1636">
        <f t="shared" si="201"/>
        <v>2018</v>
      </c>
      <c r="C1636">
        <f t="shared" si="202"/>
        <v>6</v>
      </c>
      <c r="D1636" s="57" t="s">
        <v>346</v>
      </c>
      <c r="E1636" s="57" t="s">
        <v>346</v>
      </c>
      <c r="F1636" s="57">
        <v>3066</v>
      </c>
      <c r="G1636" s="57">
        <v>291</v>
      </c>
      <c r="H1636" s="57">
        <v>6867</v>
      </c>
      <c r="I1636" s="57">
        <v>4633</v>
      </c>
      <c r="J1636" s="57">
        <v>6134</v>
      </c>
      <c r="K1636" s="57">
        <v>505</v>
      </c>
      <c r="L1636" s="57">
        <v>2200</v>
      </c>
      <c r="M1636" s="57">
        <v>3593</v>
      </c>
      <c r="N1636" s="57">
        <v>3355</v>
      </c>
      <c r="O1636" s="57">
        <v>2917</v>
      </c>
      <c r="P1636" s="57" t="s">
        <v>346</v>
      </c>
      <c r="Q1636" s="57" t="s">
        <v>346</v>
      </c>
      <c r="R1636" s="57">
        <v>6134</v>
      </c>
      <c r="S1636" s="57" t="s">
        <v>346</v>
      </c>
      <c r="T1636" s="57">
        <v>0</v>
      </c>
      <c r="Y1636" s="68">
        <f t="shared" si="203"/>
        <v>5137.75</v>
      </c>
      <c r="Z1636" s="72">
        <f t="shared" si="200"/>
        <v>4.282880606601442E-3</v>
      </c>
      <c r="AA1636" s="71">
        <f t="shared" si="204"/>
        <v>4.0806954087114211E-3</v>
      </c>
      <c r="AB1636" s="72">
        <f t="shared" si="205"/>
        <v>3.4984891688300636E-2</v>
      </c>
      <c r="AC1636" s="68">
        <f t="shared" si="206"/>
        <v>146856.25</v>
      </c>
      <c r="AD1636" s="72">
        <f t="shared" si="207"/>
        <v>0.12242086226134262</v>
      </c>
    </row>
    <row r="1637" spans="1:30" x14ac:dyDescent="0.25">
      <c r="A1637" s="60">
        <v>43273</v>
      </c>
      <c r="B1637">
        <f t="shared" si="201"/>
        <v>2018</v>
      </c>
      <c r="C1637">
        <f t="shared" si="202"/>
        <v>6</v>
      </c>
      <c r="D1637" s="57" t="s">
        <v>346</v>
      </c>
      <c r="E1637" s="57" t="s">
        <v>346</v>
      </c>
      <c r="F1637" s="57">
        <v>3082</v>
      </c>
      <c r="G1637" s="57">
        <v>242</v>
      </c>
      <c r="H1637" s="57">
        <v>7318</v>
      </c>
      <c r="I1637" s="57">
        <v>5468</v>
      </c>
      <c r="J1637" s="57">
        <v>6225</v>
      </c>
      <c r="K1637" s="57">
        <v>501</v>
      </c>
      <c r="L1637" s="57">
        <v>2447</v>
      </c>
      <c r="M1637" s="57">
        <v>3642</v>
      </c>
      <c r="N1637" s="57">
        <v>3268</v>
      </c>
      <c r="O1637" s="57">
        <v>3015</v>
      </c>
      <c r="P1637" s="57" t="s">
        <v>346</v>
      </c>
      <c r="Q1637" s="57" t="s">
        <v>346</v>
      </c>
      <c r="R1637" s="57">
        <v>6225</v>
      </c>
      <c r="S1637" s="57" t="s">
        <v>346</v>
      </c>
      <c r="T1637" s="57">
        <v>0</v>
      </c>
      <c r="Y1637" s="68">
        <f t="shared" si="203"/>
        <v>5506.5</v>
      </c>
      <c r="Z1637" s="72">
        <f t="shared" si="200"/>
        <v>4.5902743536082608E-3</v>
      </c>
      <c r="AA1637" s="71">
        <f t="shared" si="204"/>
        <v>4.0806954087114211E-3</v>
      </c>
      <c r="AB1637" s="72">
        <f t="shared" si="205"/>
        <v>3.7495850534110739E-2</v>
      </c>
      <c r="AC1637" s="68">
        <f t="shared" si="206"/>
        <v>146856.25</v>
      </c>
      <c r="AD1637" s="72">
        <f t="shared" si="207"/>
        <v>0.12242086226134262</v>
      </c>
    </row>
    <row r="1638" spans="1:30" x14ac:dyDescent="0.25">
      <c r="A1638" s="60">
        <v>43274</v>
      </c>
      <c r="B1638">
        <f t="shared" si="201"/>
        <v>2018</v>
      </c>
      <c r="C1638">
        <f t="shared" si="202"/>
        <v>6</v>
      </c>
      <c r="D1638" s="57" t="s">
        <v>346</v>
      </c>
      <c r="E1638" s="57" t="s">
        <v>346</v>
      </c>
      <c r="F1638" s="57">
        <v>2577</v>
      </c>
      <c r="G1638" s="57">
        <v>173</v>
      </c>
      <c r="H1638" s="57">
        <v>3882</v>
      </c>
      <c r="I1638" s="57">
        <v>2895</v>
      </c>
      <c r="J1638" s="57">
        <v>2824</v>
      </c>
      <c r="K1638" s="57">
        <v>308</v>
      </c>
      <c r="L1638" s="57">
        <v>1609</v>
      </c>
      <c r="M1638" s="57">
        <v>2829</v>
      </c>
      <c r="N1638" s="57">
        <v>1987</v>
      </c>
      <c r="O1638" s="57">
        <v>1519</v>
      </c>
      <c r="P1638" s="57" t="s">
        <v>346</v>
      </c>
      <c r="Q1638" s="57" t="s">
        <v>346</v>
      </c>
      <c r="R1638" s="57">
        <v>2824</v>
      </c>
      <c r="S1638" s="57" t="s">
        <v>346</v>
      </c>
      <c r="T1638" s="57">
        <v>0</v>
      </c>
      <c r="Y1638" s="68">
        <f t="shared" si="203"/>
        <v>2780</v>
      </c>
      <c r="Z1638" s="72">
        <f t="shared" si="200"/>
        <v>2.317436248620896E-3</v>
      </c>
      <c r="AA1638" s="71">
        <f t="shared" si="204"/>
        <v>4.0806954087114211E-3</v>
      </c>
      <c r="AB1638" s="72">
        <f t="shared" si="205"/>
        <v>1.8930076179937864E-2</v>
      </c>
      <c r="AC1638" s="68">
        <f t="shared" si="206"/>
        <v>146856.25</v>
      </c>
      <c r="AD1638" s="72">
        <f t="shared" si="207"/>
        <v>0.12242086226134262</v>
      </c>
    </row>
    <row r="1639" spans="1:30" x14ac:dyDescent="0.25">
      <c r="A1639" s="60">
        <v>43275</v>
      </c>
      <c r="B1639">
        <f t="shared" si="201"/>
        <v>2018</v>
      </c>
      <c r="C1639">
        <f t="shared" si="202"/>
        <v>6</v>
      </c>
      <c r="D1639" s="57" t="s">
        <v>346</v>
      </c>
      <c r="E1639" s="57" t="s">
        <v>346</v>
      </c>
      <c r="F1639" s="57">
        <v>2907</v>
      </c>
      <c r="G1639" s="57">
        <v>259</v>
      </c>
      <c r="H1639" s="57">
        <v>4922</v>
      </c>
      <c r="I1639" s="57">
        <v>3448</v>
      </c>
      <c r="J1639" s="57">
        <v>4107</v>
      </c>
      <c r="K1639" s="57">
        <v>400</v>
      </c>
      <c r="L1639" s="57">
        <v>2158</v>
      </c>
      <c r="M1639" s="57">
        <v>4426</v>
      </c>
      <c r="N1639" s="57">
        <v>2276</v>
      </c>
      <c r="O1639" s="57">
        <v>2327</v>
      </c>
      <c r="P1639" s="57" t="s">
        <v>346</v>
      </c>
      <c r="Q1639" s="57" t="s">
        <v>346</v>
      </c>
      <c r="R1639" s="57">
        <v>4107</v>
      </c>
      <c r="S1639" s="57" t="s">
        <v>346</v>
      </c>
      <c r="T1639" s="57">
        <v>0</v>
      </c>
      <c r="Y1639" s="68">
        <f t="shared" si="203"/>
        <v>3701</v>
      </c>
      <c r="Z1639" s="72">
        <f t="shared" si="200"/>
        <v>3.0851912072467399E-3</v>
      </c>
      <c r="AA1639" s="71">
        <f t="shared" si="204"/>
        <v>4.0806954087114211E-3</v>
      </c>
      <c r="AB1639" s="72">
        <f t="shared" si="205"/>
        <v>2.5201515087032385E-2</v>
      </c>
      <c r="AC1639" s="68">
        <f t="shared" si="206"/>
        <v>146856.25</v>
      </c>
      <c r="AD1639" s="72">
        <f t="shared" si="207"/>
        <v>0.12242086226134262</v>
      </c>
    </row>
    <row r="1640" spans="1:30" x14ac:dyDescent="0.25">
      <c r="A1640" s="60">
        <v>43276</v>
      </c>
      <c r="B1640">
        <f t="shared" si="201"/>
        <v>2018</v>
      </c>
      <c r="C1640">
        <f t="shared" si="202"/>
        <v>6</v>
      </c>
      <c r="D1640" s="57" t="s">
        <v>346</v>
      </c>
      <c r="E1640" s="57" t="s">
        <v>346</v>
      </c>
      <c r="F1640" s="57">
        <v>2906</v>
      </c>
      <c r="G1640" s="57">
        <v>268</v>
      </c>
      <c r="H1640" s="57">
        <v>7794</v>
      </c>
      <c r="I1640" s="57">
        <v>5757</v>
      </c>
      <c r="J1640" s="57">
        <v>6969</v>
      </c>
      <c r="K1640" s="57">
        <v>478</v>
      </c>
      <c r="L1640" s="57">
        <v>2577</v>
      </c>
      <c r="M1640" s="57">
        <v>3894</v>
      </c>
      <c r="N1640" s="57">
        <v>3307</v>
      </c>
      <c r="O1640" s="57">
        <v>3527</v>
      </c>
      <c r="P1640" s="57" t="s">
        <v>346</v>
      </c>
      <c r="Q1640" s="57" t="s">
        <v>346</v>
      </c>
      <c r="R1640" s="57">
        <v>6969</v>
      </c>
      <c r="S1640" s="57" t="s">
        <v>346</v>
      </c>
      <c r="T1640" s="57">
        <v>0</v>
      </c>
      <c r="Y1640" s="68">
        <f t="shared" si="203"/>
        <v>6011.75</v>
      </c>
      <c r="Z1640" s="72">
        <f t="shared" si="200"/>
        <v>5.0114558876426882E-3</v>
      </c>
      <c r="AA1640" s="71">
        <f t="shared" si="204"/>
        <v>4.0806954087114211E-3</v>
      </c>
      <c r="AB1640" s="72">
        <f t="shared" si="205"/>
        <v>4.0936289739115631E-2</v>
      </c>
      <c r="AC1640" s="68">
        <f t="shared" si="206"/>
        <v>146856.25</v>
      </c>
      <c r="AD1640" s="72">
        <f t="shared" si="207"/>
        <v>0.12242086226134262</v>
      </c>
    </row>
    <row r="1641" spans="1:30" x14ac:dyDescent="0.25">
      <c r="A1641" s="60">
        <v>43277</v>
      </c>
      <c r="B1641">
        <f t="shared" si="201"/>
        <v>2018</v>
      </c>
      <c r="C1641">
        <f t="shared" si="202"/>
        <v>6</v>
      </c>
      <c r="D1641" s="57" t="s">
        <v>346</v>
      </c>
      <c r="E1641" s="57" t="s">
        <v>346</v>
      </c>
      <c r="F1641" s="57">
        <v>3058</v>
      </c>
      <c r="G1641" s="57">
        <v>266</v>
      </c>
      <c r="H1641" s="57">
        <v>8761</v>
      </c>
      <c r="I1641" s="57">
        <v>6357</v>
      </c>
      <c r="J1641" s="57">
        <v>7910</v>
      </c>
      <c r="K1641" s="57">
        <v>585</v>
      </c>
      <c r="L1641" s="57">
        <v>2796</v>
      </c>
      <c r="M1641" s="57">
        <v>4201</v>
      </c>
      <c r="N1641" s="57">
        <v>3397</v>
      </c>
      <c r="O1641" s="57">
        <v>3832</v>
      </c>
      <c r="P1641" s="57" t="s">
        <v>346</v>
      </c>
      <c r="Q1641" s="57" t="s">
        <v>346</v>
      </c>
      <c r="R1641" s="57">
        <v>7910</v>
      </c>
      <c r="S1641" s="57" t="s">
        <v>346</v>
      </c>
      <c r="T1641" s="57">
        <v>0</v>
      </c>
      <c r="Y1641" s="68">
        <f t="shared" si="203"/>
        <v>6715</v>
      </c>
      <c r="Z1641" s="72">
        <f t="shared" si="200"/>
        <v>5.597692233629251E-3</v>
      </c>
      <c r="AA1641" s="71">
        <f t="shared" si="204"/>
        <v>4.0806954087114211E-3</v>
      </c>
      <c r="AB1641" s="72">
        <f t="shared" si="205"/>
        <v>4.5724986168447036E-2</v>
      </c>
      <c r="AC1641" s="68">
        <f t="shared" si="206"/>
        <v>146856.25</v>
      </c>
      <c r="AD1641" s="72">
        <f t="shared" si="207"/>
        <v>0.12242086226134262</v>
      </c>
    </row>
    <row r="1642" spans="1:30" x14ac:dyDescent="0.25">
      <c r="A1642" s="60">
        <v>43278</v>
      </c>
      <c r="B1642">
        <f t="shared" si="201"/>
        <v>2018</v>
      </c>
      <c r="C1642">
        <f t="shared" si="202"/>
        <v>6</v>
      </c>
      <c r="D1642" s="57" t="s">
        <v>346</v>
      </c>
      <c r="E1642" s="57">
        <v>2927</v>
      </c>
      <c r="F1642" s="57">
        <v>2513</v>
      </c>
      <c r="G1642" s="57">
        <v>247</v>
      </c>
      <c r="H1642" s="57">
        <v>7305</v>
      </c>
      <c r="I1642" s="57">
        <v>5448</v>
      </c>
      <c r="J1642" s="57">
        <v>6293</v>
      </c>
      <c r="K1642" s="57">
        <v>519</v>
      </c>
      <c r="L1642" s="57">
        <v>2403</v>
      </c>
      <c r="M1642" s="57">
        <v>3318</v>
      </c>
      <c r="N1642" s="57">
        <v>3120</v>
      </c>
      <c r="O1642" s="57">
        <v>3014</v>
      </c>
      <c r="P1642" s="57">
        <v>4932</v>
      </c>
      <c r="Q1642" s="57" t="s">
        <v>346</v>
      </c>
      <c r="R1642" s="57">
        <v>6293</v>
      </c>
      <c r="S1642" s="57" t="s">
        <v>346</v>
      </c>
      <c r="T1642" s="57">
        <v>0</v>
      </c>
      <c r="Y1642" s="68">
        <f t="shared" si="203"/>
        <v>5515</v>
      </c>
      <c r="Z1642" s="72">
        <f t="shared" si="200"/>
        <v>4.597360039979943E-3</v>
      </c>
      <c r="AA1642" s="71">
        <f t="shared" si="204"/>
        <v>4.0806954087114211E-3</v>
      </c>
      <c r="AB1642" s="72">
        <f t="shared" si="205"/>
        <v>3.7553730263437883E-2</v>
      </c>
      <c r="AC1642" s="68">
        <f t="shared" si="206"/>
        <v>146856.25</v>
      </c>
      <c r="AD1642" s="72">
        <f t="shared" si="207"/>
        <v>0.12242086226134262</v>
      </c>
    </row>
    <row r="1643" spans="1:30" x14ac:dyDescent="0.25">
      <c r="A1643" s="60">
        <v>43279</v>
      </c>
      <c r="B1643">
        <f t="shared" si="201"/>
        <v>2018</v>
      </c>
      <c r="C1643">
        <f t="shared" si="202"/>
        <v>6</v>
      </c>
      <c r="D1643" s="57" t="s">
        <v>346</v>
      </c>
      <c r="E1643" s="57">
        <v>2835</v>
      </c>
      <c r="F1643" s="57">
        <v>1904</v>
      </c>
      <c r="G1643" s="57">
        <v>179</v>
      </c>
      <c r="H1643" s="57">
        <v>4309</v>
      </c>
      <c r="I1643" s="57">
        <v>3040</v>
      </c>
      <c r="J1643" s="57">
        <v>3489</v>
      </c>
      <c r="K1643" s="57">
        <v>328</v>
      </c>
      <c r="L1643" s="57">
        <v>1344</v>
      </c>
      <c r="M1643" s="57">
        <v>2230</v>
      </c>
      <c r="N1643" s="57">
        <v>2951</v>
      </c>
      <c r="O1643" s="57">
        <v>1605</v>
      </c>
      <c r="P1643" s="57">
        <v>3495</v>
      </c>
      <c r="Q1643" s="57" t="s">
        <v>346</v>
      </c>
      <c r="R1643" s="57">
        <v>3489</v>
      </c>
      <c r="S1643" s="57" t="s">
        <v>346</v>
      </c>
      <c r="T1643" s="57">
        <v>0</v>
      </c>
      <c r="Y1643" s="68">
        <f t="shared" si="203"/>
        <v>3110.75</v>
      </c>
      <c r="Z1643" s="72">
        <f t="shared" si="200"/>
        <v>2.5931528094954867E-3</v>
      </c>
      <c r="AA1643" s="71">
        <f t="shared" si="204"/>
        <v>4.0806954087114211E-3</v>
      </c>
      <c r="AB1643" s="72">
        <f t="shared" si="205"/>
        <v>2.1182278588756012E-2</v>
      </c>
      <c r="AC1643" s="68">
        <f t="shared" si="206"/>
        <v>146856.25</v>
      </c>
      <c r="AD1643" s="72">
        <f t="shared" si="207"/>
        <v>0.12242086226134262</v>
      </c>
    </row>
    <row r="1644" spans="1:30" x14ac:dyDescent="0.25">
      <c r="A1644" s="60">
        <v>43280</v>
      </c>
      <c r="B1644">
        <f t="shared" si="201"/>
        <v>2018</v>
      </c>
      <c r="C1644">
        <f t="shared" si="202"/>
        <v>6</v>
      </c>
      <c r="D1644" s="57" t="s">
        <v>346</v>
      </c>
      <c r="E1644" s="57">
        <v>3915</v>
      </c>
      <c r="F1644" s="57" t="s">
        <v>346</v>
      </c>
      <c r="G1644" s="57">
        <v>229</v>
      </c>
      <c r="H1644" s="57">
        <v>6720</v>
      </c>
      <c r="I1644" s="57">
        <v>5420</v>
      </c>
      <c r="J1644" s="57">
        <v>5744</v>
      </c>
      <c r="K1644" s="57">
        <v>504</v>
      </c>
      <c r="L1644" s="57">
        <v>2250</v>
      </c>
      <c r="M1644" s="57">
        <v>3690</v>
      </c>
      <c r="N1644" s="57">
        <v>3282</v>
      </c>
      <c r="O1644" s="57">
        <v>3112</v>
      </c>
      <c r="P1644" s="57">
        <v>5966</v>
      </c>
      <c r="Q1644" s="57" t="s">
        <v>346</v>
      </c>
      <c r="R1644" s="57">
        <v>5744</v>
      </c>
      <c r="S1644" s="57" t="s">
        <v>346</v>
      </c>
      <c r="T1644" s="57">
        <v>0</v>
      </c>
      <c r="Y1644" s="68">
        <f t="shared" si="203"/>
        <v>5249</v>
      </c>
      <c r="Z1644" s="72">
        <f t="shared" si="200"/>
        <v>4.3756197370543471E-3</v>
      </c>
      <c r="AA1644" s="71">
        <f t="shared" si="204"/>
        <v>4.0806954087114211E-3</v>
      </c>
      <c r="AB1644" s="72">
        <f t="shared" si="205"/>
        <v>3.5742435204494188E-2</v>
      </c>
      <c r="AC1644" s="68">
        <f t="shared" si="206"/>
        <v>146856.25</v>
      </c>
      <c r="AD1644" s="72">
        <f t="shared" si="207"/>
        <v>0.12242086226134262</v>
      </c>
    </row>
    <row r="1645" spans="1:30" x14ac:dyDescent="0.25">
      <c r="A1645" s="60">
        <v>43281</v>
      </c>
      <c r="B1645">
        <f t="shared" si="201"/>
        <v>2018</v>
      </c>
      <c r="C1645">
        <f t="shared" si="202"/>
        <v>6</v>
      </c>
      <c r="D1645" s="57" t="s">
        <v>346</v>
      </c>
      <c r="E1645" s="57">
        <v>2855</v>
      </c>
      <c r="F1645" s="57">
        <v>2793</v>
      </c>
      <c r="G1645" s="57">
        <v>263</v>
      </c>
      <c r="H1645" s="57">
        <v>4858</v>
      </c>
      <c r="I1645" s="57">
        <v>3936</v>
      </c>
      <c r="J1645" s="57">
        <v>3869</v>
      </c>
      <c r="K1645" s="57">
        <v>430</v>
      </c>
      <c r="L1645" s="57">
        <v>2159</v>
      </c>
      <c r="M1645" s="57">
        <v>3633</v>
      </c>
      <c r="N1645" s="57">
        <v>2099</v>
      </c>
      <c r="O1645" s="57">
        <v>1963</v>
      </c>
      <c r="P1645" s="57">
        <v>3880</v>
      </c>
      <c r="Q1645" s="57" t="s">
        <v>346</v>
      </c>
      <c r="R1645" s="57">
        <v>3869</v>
      </c>
      <c r="S1645" s="57" t="s">
        <v>346</v>
      </c>
      <c r="T1645" s="57">
        <v>0</v>
      </c>
      <c r="Y1645" s="68">
        <f t="shared" si="203"/>
        <v>3656.5</v>
      </c>
      <c r="Z1645" s="72">
        <f t="shared" si="200"/>
        <v>3.0480955550655779E-3</v>
      </c>
      <c r="AA1645" s="71">
        <f t="shared" si="204"/>
        <v>4.0806954087114211E-3</v>
      </c>
      <c r="AB1645" s="72">
        <f t="shared" si="205"/>
        <v>2.4898497680554965E-2</v>
      </c>
      <c r="AC1645" s="68">
        <f t="shared" si="206"/>
        <v>146856.25</v>
      </c>
      <c r="AD1645" s="72">
        <f t="shared" si="207"/>
        <v>0.12242086226134262</v>
      </c>
    </row>
    <row r="1646" spans="1:30" x14ac:dyDescent="0.25">
      <c r="A1646" s="60">
        <v>43282</v>
      </c>
      <c r="B1646">
        <f t="shared" si="201"/>
        <v>2018</v>
      </c>
      <c r="C1646">
        <f t="shared" si="202"/>
        <v>7</v>
      </c>
      <c r="D1646" s="57" t="s">
        <v>346</v>
      </c>
      <c r="E1646" s="57">
        <v>2601</v>
      </c>
      <c r="F1646" s="57">
        <v>2147</v>
      </c>
      <c r="G1646" s="57">
        <v>243</v>
      </c>
      <c r="H1646" s="57">
        <v>3559</v>
      </c>
      <c r="I1646" s="57">
        <v>2923</v>
      </c>
      <c r="J1646" s="57">
        <v>2678</v>
      </c>
      <c r="K1646" s="57">
        <v>336</v>
      </c>
      <c r="L1646" s="57">
        <v>1552</v>
      </c>
      <c r="M1646" s="57">
        <v>2961</v>
      </c>
      <c r="N1646" s="57">
        <v>1752</v>
      </c>
      <c r="O1646" s="57">
        <v>1920</v>
      </c>
      <c r="P1646" s="57">
        <v>2710</v>
      </c>
      <c r="Q1646" s="57" t="s">
        <v>346</v>
      </c>
      <c r="R1646" s="57">
        <v>2678</v>
      </c>
      <c r="S1646" s="57" t="s">
        <v>346</v>
      </c>
      <c r="T1646" s="57">
        <v>0</v>
      </c>
      <c r="Y1646" s="68">
        <f t="shared" si="203"/>
        <v>2770</v>
      </c>
      <c r="Z1646" s="72">
        <f t="shared" si="200"/>
        <v>2.3091001470071518E-3</v>
      </c>
      <c r="AA1646" s="71">
        <f t="shared" si="204"/>
        <v>3.7578541035125741E-3</v>
      </c>
      <c r="AB1646" s="72">
        <f t="shared" si="205"/>
        <v>1.9821711930416489E-2</v>
      </c>
      <c r="AC1646" s="68">
        <f t="shared" si="206"/>
        <v>139745.75</v>
      </c>
      <c r="AD1646" s="72">
        <f t="shared" si="207"/>
        <v>0.11649347720888979</v>
      </c>
    </row>
    <row r="1647" spans="1:30" x14ac:dyDescent="0.25">
      <c r="A1647" s="60">
        <v>43283</v>
      </c>
      <c r="B1647">
        <f t="shared" si="201"/>
        <v>2018</v>
      </c>
      <c r="C1647">
        <f t="shared" si="202"/>
        <v>7</v>
      </c>
      <c r="D1647" s="57" t="s">
        <v>346</v>
      </c>
      <c r="E1647" s="57">
        <v>3497</v>
      </c>
      <c r="F1647" s="57">
        <v>2198</v>
      </c>
      <c r="G1647" s="57">
        <v>217</v>
      </c>
      <c r="H1647" s="57">
        <v>5803</v>
      </c>
      <c r="I1647" s="57">
        <v>4662</v>
      </c>
      <c r="J1647" s="57">
        <v>5057</v>
      </c>
      <c r="K1647" s="57">
        <v>448</v>
      </c>
      <c r="L1647" s="57">
        <v>1918</v>
      </c>
      <c r="M1647" s="57">
        <v>3014</v>
      </c>
      <c r="N1647" s="57">
        <v>2509</v>
      </c>
      <c r="O1647" s="57">
        <v>2614</v>
      </c>
      <c r="P1647" s="57">
        <v>4563</v>
      </c>
      <c r="Q1647" s="57" t="s">
        <v>346</v>
      </c>
      <c r="R1647" s="57">
        <v>5057</v>
      </c>
      <c r="S1647" s="57" t="s">
        <v>346</v>
      </c>
      <c r="T1647" s="57">
        <v>0</v>
      </c>
      <c r="Y1647" s="68">
        <f t="shared" si="203"/>
        <v>4534</v>
      </c>
      <c r="Z1647" s="72">
        <f t="shared" si="200"/>
        <v>3.7795884716716344E-3</v>
      </c>
      <c r="AA1647" s="71">
        <f t="shared" si="204"/>
        <v>3.7578541035125741E-3</v>
      </c>
      <c r="AB1647" s="72">
        <f t="shared" si="205"/>
        <v>3.2444636062277384E-2</v>
      </c>
      <c r="AC1647" s="68">
        <f t="shared" si="206"/>
        <v>139745.75</v>
      </c>
      <c r="AD1647" s="72">
        <f t="shared" si="207"/>
        <v>0.11649347720888979</v>
      </c>
    </row>
    <row r="1648" spans="1:30" x14ac:dyDescent="0.25">
      <c r="A1648" s="60">
        <v>43284</v>
      </c>
      <c r="B1648">
        <f t="shared" si="201"/>
        <v>2018</v>
      </c>
      <c r="C1648">
        <f t="shared" si="202"/>
        <v>7</v>
      </c>
      <c r="D1648" s="57" t="s">
        <v>346</v>
      </c>
      <c r="E1648" s="57">
        <v>3518</v>
      </c>
      <c r="F1648" s="57">
        <v>2141</v>
      </c>
      <c r="G1648" s="57">
        <v>227</v>
      </c>
      <c r="H1648" s="57">
        <v>5543</v>
      </c>
      <c r="I1648" s="57">
        <v>4474</v>
      </c>
      <c r="J1648" s="57">
        <v>4510</v>
      </c>
      <c r="K1648" s="57">
        <v>447</v>
      </c>
      <c r="L1648" s="57">
        <v>1811</v>
      </c>
      <c r="M1648" s="57">
        <v>2691</v>
      </c>
      <c r="N1648" s="57">
        <v>2777</v>
      </c>
      <c r="O1648" s="57">
        <v>2525</v>
      </c>
      <c r="P1648" s="57">
        <v>4357</v>
      </c>
      <c r="Q1648" s="57" t="s">
        <v>346</v>
      </c>
      <c r="R1648" s="57">
        <v>4510</v>
      </c>
      <c r="S1648" s="57" t="s">
        <v>346</v>
      </c>
      <c r="T1648" s="57">
        <v>0</v>
      </c>
      <c r="Y1648" s="68">
        <f t="shared" si="203"/>
        <v>4263</v>
      </c>
      <c r="Z1648" s="72">
        <f t="shared" si="200"/>
        <v>3.5536801179391658E-3</v>
      </c>
      <c r="AA1648" s="71">
        <f t="shared" si="204"/>
        <v>3.7578541035125741E-3</v>
      </c>
      <c r="AB1648" s="72">
        <f t="shared" si="205"/>
        <v>3.0505399985330504E-2</v>
      </c>
      <c r="AC1648" s="68">
        <f t="shared" si="206"/>
        <v>139745.75</v>
      </c>
      <c r="AD1648" s="72">
        <f t="shared" si="207"/>
        <v>0.11649347720888979</v>
      </c>
    </row>
    <row r="1649" spans="1:30" x14ac:dyDescent="0.25">
      <c r="A1649" s="60">
        <v>43285</v>
      </c>
      <c r="B1649">
        <f t="shared" si="201"/>
        <v>2018</v>
      </c>
      <c r="C1649">
        <f t="shared" si="202"/>
        <v>7</v>
      </c>
      <c r="D1649" s="57" t="s">
        <v>346</v>
      </c>
      <c r="E1649" s="57">
        <v>2733</v>
      </c>
      <c r="F1649" s="57">
        <v>2390</v>
      </c>
      <c r="G1649" s="57">
        <v>240</v>
      </c>
      <c r="H1649" s="57">
        <v>3390</v>
      </c>
      <c r="I1649" s="57">
        <v>3100</v>
      </c>
      <c r="J1649" s="57">
        <v>2560</v>
      </c>
      <c r="K1649" s="57">
        <v>398</v>
      </c>
      <c r="L1649" s="57">
        <v>2097</v>
      </c>
      <c r="M1649" s="57">
        <v>3622</v>
      </c>
      <c r="N1649" s="57">
        <v>1984</v>
      </c>
      <c r="O1649" s="57">
        <v>1808</v>
      </c>
      <c r="P1649" s="57">
        <v>2410</v>
      </c>
      <c r="Q1649" s="57" t="s">
        <v>346</v>
      </c>
      <c r="R1649" s="57">
        <v>2560</v>
      </c>
      <c r="S1649" s="57" t="s">
        <v>346</v>
      </c>
      <c r="T1649" s="57">
        <v>0</v>
      </c>
      <c r="Y1649" s="68">
        <f t="shared" si="203"/>
        <v>2714.5</v>
      </c>
      <c r="Z1649" s="72">
        <f t="shared" si="200"/>
        <v>2.2628347830508716E-3</v>
      </c>
      <c r="AA1649" s="71">
        <f t="shared" si="204"/>
        <v>3.7578541035125741E-3</v>
      </c>
      <c r="AB1649" s="72">
        <f t="shared" si="205"/>
        <v>1.9424562106539912E-2</v>
      </c>
      <c r="AC1649" s="68">
        <f t="shared" si="206"/>
        <v>139745.75</v>
      </c>
      <c r="AD1649" s="72">
        <f t="shared" si="207"/>
        <v>0.11649347720888979</v>
      </c>
    </row>
    <row r="1650" spans="1:30" x14ac:dyDescent="0.25">
      <c r="A1650" s="60">
        <v>43286</v>
      </c>
      <c r="B1650">
        <f t="shared" si="201"/>
        <v>2018</v>
      </c>
      <c r="C1650">
        <f t="shared" si="202"/>
        <v>7</v>
      </c>
      <c r="D1650" s="57" t="s">
        <v>346</v>
      </c>
      <c r="E1650" s="57">
        <v>3563</v>
      </c>
      <c r="F1650" s="57">
        <v>2395</v>
      </c>
      <c r="G1650" s="57">
        <v>214</v>
      </c>
      <c r="H1650" s="57">
        <v>5803</v>
      </c>
      <c r="I1650" s="57">
        <v>4955</v>
      </c>
      <c r="J1650" s="57">
        <v>4774</v>
      </c>
      <c r="K1650" s="57">
        <v>481</v>
      </c>
      <c r="L1650" s="57">
        <v>2111</v>
      </c>
      <c r="M1650" s="57">
        <v>3264</v>
      </c>
      <c r="N1650" s="57">
        <v>2963</v>
      </c>
      <c r="O1650" s="57">
        <v>2758</v>
      </c>
      <c r="P1650" s="57">
        <v>4607</v>
      </c>
      <c r="Q1650" s="57" t="s">
        <v>346</v>
      </c>
      <c r="R1650" s="57">
        <v>4774</v>
      </c>
      <c r="S1650" s="57" t="s">
        <v>346</v>
      </c>
      <c r="T1650" s="57">
        <v>0</v>
      </c>
      <c r="Y1650" s="68">
        <f t="shared" si="203"/>
        <v>4572.5</v>
      </c>
      <c r="Z1650" s="72">
        <f t="shared" si="200"/>
        <v>3.8116824628845495E-3</v>
      </c>
      <c r="AA1650" s="71">
        <f t="shared" si="204"/>
        <v>3.7578541035125741E-3</v>
      </c>
      <c r="AB1650" s="72">
        <f t="shared" si="205"/>
        <v>3.2720136390552129E-2</v>
      </c>
      <c r="AC1650" s="68">
        <f t="shared" si="206"/>
        <v>139745.75</v>
      </c>
      <c r="AD1650" s="72">
        <f t="shared" si="207"/>
        <v>0.11649347720888979</v>
      </c>
    </row>
    <row r="1651" spans="1:30" x14ac:dyDescent="0.25">
      <c r="A1651" s="60">
        <v>43287</v>
      </c>
      <c r="B1651">
        <f t="shared" si="201"/>
        <v>2018</v>
      </c>
      <c r="C1651">
        <f t="shared" si="202"/>
        <v>7</v>
      </c>
      <c r="D1651" s="57" t="s">
        <v>346</v>
      </c>
      <c r="E1651" s="57">
        <v>2978</v>
      </c>
      <c r="F1651" s="57">
        <v>1953</v>
      </c>
      <c r="G1651" s="57">
        <v>195</v>
      </c>
      <c r="H1651" s="57">
        <v>4072</v>
      </c>
      <c r="I1651" s="57">
        <v>3340</v>
      </c>
      <c r="J1651" s="57">
        <v>2997</v>
      </c>
      <c r="K1651" s="57">
        <v>308</v>
      </c>
      <c r="L1651" s="57">
        <v>1469</v>
      </c>
      <c r="M1651" s="57">
        <v>2415</v>
      </c>
      <c r="N1651" s="57">
        <v>2315</v>
      </c>
      <c r="O1651" s="57">
        <v>1584</v>
      </c>
      <c r="P1651" s="57">
        <v>2938</v>
      </c>
      <c r="Q1651" s="57" t="s">
        <v>346</v>
      </c>
      <c r="R1651" s="57">
        <v>2997</v>
      </c>
      <c r="S1651" s="57" t="s">
        <v>346</v>
      </c>
      <c r="T1651" s="57">
        <v>0</v>
      </c>
      <c r="Y1651" s="68">
        <f t="shared" si="203"/>
        <v>2998.25</v>
      </c>
      <c r="Z1651" s="72">
        <f t="shared" si="200"/>
        <v>2.4993716663408642E-3</v>
      </c>
      <c r="AA1651" s="71">
        <f t="shared" si="204"/>
        <v>3.7578541035125741E-3</v>
      </c>
      <c r="AB1651" s="72">
        <f t="shared" si="205"/>
        <v>2.1455035305188171E-2</v>
      </c>
      <c r="AC1651" s="68">
        <f t="shared" si="206"/>
        <v>139745.75</v>
      </c>
      <c r="AD1651" s="72">
        <f t="shared" si="207"/>
        <v>0.11649347720888979</v>
      </c>
    </row>
    <row r="1652" spans="1:30" x14ac:dyDescent="0.25">
      <c r="A1652" s="60">
        <v>43288</v>
      </c>
      <c r="B1652">
        <f t="shared" si="201"/>
        <v>2018</v>
      </c>
      <c r="C1652">
        <f t="shared" si="202"/>
        <v>7</v>
      </c>
      <c r="D1652" s="57" t="s">
        <v>346</v>
      </c>
      <c r="E1652" s="57">
        <v>2394</v>
      </c>
      <c r="F1652" s="57">
        <v>4300</v>
      </c>
      <c r="G1652" s="57">
        <v>230</v>
      </c>
      <c r="H1652" s="57">
        <v>5523</v>
      </c>
      <c r="I1652" s="57">
        <v>4340</v>
      </c>
      <c r="J1652" s="57">
        <v>4505</v>
      </c>
      <c r="K1652" s="57">
        <v>569</v>
      </c>
      <c r="L1652" s="57">
        <v>2937</v>
      </c>
      <c r="M1652" s="57">
        <v>4838</v>
      </c>
      <c r="N1652" s="57">
        <v>1960</v>
      </c>
      <c r="O1652" s="57">
        <v>2915</v>
      </c>
      <c r="P1652" s="57">
        <v>4253</v>
      </c>
      <c r="Q1652" s="57" t="s">
        <v>346</v>
      </c>
      <c r="R1652" s="57">
        <v>4505</v>
      </c>
      <c r="S1652" s="57" t="s">
        <v>346</v>
      </c>
      <c r="T1652" s="57">
        <v>0</v>
      </c>
      <c r="Y1652" s="68">
        <f t="shared" si="203"/>
        <v>4320.75</v>
      </c>
      <c r="Z1652" s="72">
        <f t="shared" si="200"/>
        <v>3.6018211047585385E-3</v>
      </c>
      <c r="AA1652" s="71">
        <f t="shared" si="204"/>
        <v>3.7578541035125741E-3</v>
      </c>
      <c r="AB1652" s="72">
        <f t="shared" si="205"/>
        <v>3.0918650477742615E-2</v>
      </c>
      <c r="AC1652" s="68">
        <f t="shared" si="206"/>
        <v>139745.75</v>
      </c>
      <c r="AD1652" s="72">
        <f t="shared" si="207"/>
        <v>0.11649347720888979</v>
      </c>
    </row>
    <row r="1653" spans="1:30" x14ac:dyDescent="0.25">
      <c r="A1653" s="60">
        <v>43289</v>
      </c>
      <c r="B1653">
        <f t="shared" si="201"/>
        <v>2018</v>
      </c>
      <c r="C1653">
        <f t="shared" si="202"/>
        <v>7</v>
      </c>
      <c r="D1653" s="57" t="s">
        <v>346</v>
      </c>
      <c r="E1653" s="57">
        <v>3054</v>
      </c>
      <c r="F1653" s="57">
        <v>3346</v>
      </c>
      <c r="G1653" s="57">
        <v>278</v>
      </c>
      <c r="H1653" s="57">
        <v>5327</v>
      </c>
      <c r="I1653" s="57">
        <v>3793</v>
      </c>
      <c r="J1653" s="57">
        <v>4576</v>
      </c>
      <c r="K1653" s="57">
        <v>518</v>
      </c>
      <c r="L1653" s="57">
        <v>2590</v>
      </c>
      <c r="M1653" s="57">
        <v>4565</v>
      </c>
      <c r="N1653" s="57">
        <v>2021</v>
      </c>
      <c r="O1653" s="57">
        <v>2758</v>
      </c>
      <c r="P1653" s="57">
        <v>4359</v>
      </c>
      <c r="Q1653" s="57" t="s">
        <v>346</v>
      </c>
      <c r="R1653" s="57">
        <v>4576</v>
      </c>
      <c r="S1653" s="57" t="s">
        <v>346</v>
      </c>
      <c r="T1653" s="57">
        <v>0</v>
      </c>
      <c r="Y1653" s="68">
        <f t="shared" si="203"/>
        <v>4113.5</v>
      </c>
      <c r="Z1653" s="72">
        <f t="shared" si="200"/>
        <v>3.4290553988136894E-3</v>
      </c>
      <c r="AA1653" s="71">
        <f t="shared" si="204"/>
        <v>3.7578541035125741E-3</v>
      </c>
      <c r="AB1653" s="72">
        <f t="shared" si="205"/>
        <v>2.943560000930261E-2</v>
      </c>
      <c r="AC1653" s="68">
        <f t="shared" si="206"/>
        <v>139745.75</v>
      </c>
      <c r="AD1653" s="72">
        <f t="shared" si="207"/>
        <v>0.11649347720888979</v>
      </c>
    </row>
    <row r="1654" spans="1:30" x14ac:dyDescent="0.25">
      <c r="A1654" s="60">
        <v>43290</v>
      </c>
      <c r="B1654">
        <f t="shared" si="201"/>
        <v>2018</v>
      </c>
      <c r="C1654">
        <f t="shared" si="202"/>
        <v>7</v>
      </c>
      <c r="D1654" s="57" t="s">
        <v>346</v>
      </c>
      <c r="E1654" s="57">
        <v>3789</v>
      </c>
      <c r="F1654" s="57">
        <v>2746</v>
      </c>
      <c r="G1654" s="57">
        <v>258</v>
      </c>
      <c r="H1654" s="57">
        <v>7522</v>
      </c>
      <c r="I1654" s="57">
        <v>5614</v>
      </c>
      <c r="J1654" s="57">
        <v>7012</v>
      </c>
      <c r="K1654" s="57">
        <v>509</v>
      </c>
      <c r="L1654" s="57">
        <v>2384</v>
      </c>
      <c r="M1654" s="57">
        <v>3672</v>
      </c>
      <c r="N1654" s="57">
        <v>3274</v>
      </c>
      <c r="O1654" s="57">
        <v>3431</v>
      </c>
      <c r="P1654" s="57">
        <v>6611</v>
      </c>
      <c r="Q1654" s="57" t="s">
        <v>346</v>
      </c>
      <c r="R1654" s="57">
        <v>7012</v>
      </c>
      <c r="S1654" s="57" t="s">
        <v>346</v>
      </c>
      <c r="T1654" s="57">
        <v>0</v>
      </c>
      <c r="Y1654" s="68">
        <f t="shared" si="203"/>
        <v>5894.75</v>
      </c>
      <c r="Z1654" s="72">
        <f t="shared" si="200"/>
        <v>4.9139234987618805E-3</v>
      </c>
      <c r="AA1654" s="71">
        <f t="shared" si="204"/>
        <v>3.7578541035125741E-3</v>
      </c>
      <c r="AB1654" s="72">
        <f t="shared" si="205"/>
        <v>4.2181962599935958E-2</v>
      </c>
      <c r="AC1654" s="68">
        <f t="shared" si="206"/>
        <v>139745.75</v>
      </c>
      <c r="AD1654" s="72">
        <f t="shared" si="207"/>
        <v>0.11649347720888979</v>
      </c>
    </row>
    <row r="1655" spans="1:30" x14ac:dyDescent="0.25">
      <c r="A1655" s="60">
        <v>43291</v>
      </c>
      <c r="B1655">
        <f t="shared" si="201"/>
        <v>2018</v>
      </c>
      <c r="C1655">
        <f t="shared" si="202"/>
        <v>7</v>
      </c>
      <c r="D1655" s="57" t="s">
        <v>346</v>
      </c>
      <c r="E1655" s="57">
        <v>4038</v>
      </c>
      <c r="F1655" s="57">
        <v>2750</v>
      </c>
      <c r="G1655" s="57">
        <v>251</v>
      </c>
      <c r="H1655" s="57">
        <v>7975</v>
      </c>
      <c r="I1655" s="57">
        <v>5814</v>
      </c>
      <c r="J1655" s="57">
        <v>6906</v>
      </c>
      <c r="K1655" s="57">
        <v>617</v>
      </c>
      <c r="L1655" s="57">
        <v>2506</v>
      </c>
      <c r="M1655" s="57">
        <v>3671</v>
      </c>
      <c r="N1655" s="57">
        <v>3475</v>
      </c>
      <c r="O1655" s="57">
        <v>3143</v>
      </c>
      <c r="P1655" s="57">
        <v>6490</v>
      </c>
      <c r="Q1655" s="57" t="s">
        <v>346</v>
      </c>
      <c r="R1655" s="57">
        <v>6906</v>
      </c>
      <c r="S1655" s="57" t="s">
        <v>346</v>
      </c>
      <c r="T1655" s="57">
        <v>0</v>
      </c>
      <c r="Y1655" s="68">
        <f t="shared" si="203"/>
        <v>5959.5</v>
      </c>
      <c r="Z1655" s="72">
        <f t="shared" si="200"/>
        <v>4.9678997567108741E-3</v>
      </c>
      <c r="AA1655" s="71">
        <f t="shared" si="204"/>
        <v>3.7578541035125741E-3</v>
      </c>
      <c r="AB1655" s="72">
        <f t="shared" si="205"/>
        <v>4.2645304061125294E-2</v>
      </c>
      <c r="AC1655" s="68">
        <f t="shared" si="206"/>
        <v>139745.75</v>
      </c>
      <c r="AD1655" s="72">
        <f t="shared" si="207"/>
        <v>0.11649347720888979</v>
      </c>
    </row>
    <row r="1656" spans="1:30" x14ac:dyDescent="0.25">
      <c r="A1656" s="60">
        <v>43292</v>
      </c>
      <c r="B1656">
        <f t="shared" si="201"/>
        <v>2018</v>
      </c>
      <c r="C1656">
        <f t="shared" si="202"/>
        <v>7</v>
      </c>
      <c r="D1656" s="57" t="s">
        <v>346</v>
      </c>
      <c r="E1656" s="57">
        <v>4154</v>
      </c>
      <c r="F1656" s="57">
        <v>2872</v>
      </c>
      <c r="G1656" s="57">
        <v>261</v>
      </c>
      <c r="H1656" s="57">
        <v>7838</v>
      </c>
      <c r="I1656" s="57">
        <v>5913</v>
      </c>
      <c r="J1656" s="57">
        <v>6693</v>
      </c>
      <c r="K1656" s="57">
        <v>509</v>
      </c>
      <c r="L1656" s="57">
        <v>2473</v>
      </c>
      <c r="M1656" s="57">
        <v>3822</v>
      </c>
      <c r="N1656" s="57">
        <v>3464</v>
      </c>
      <c r="O1656" s="57">
        <v>3236</v>
      </c>
      <c r="P1656" s="57">
        <v>6329</v>
      </c>
      <c r="Q1656" s="57" t="s">
        <v>346</v>
      </c>
      <c r="R1656" s="57">
        <v>6693</v>
      </c>
      <c r="S1656" s="57" t="s">
        <v>346</v>
      </c>
      <c r="T1656" s="57">
        <v>0</v>
      </c>
      <c r="Y1656" s="68">
        <f t="shared" si="203"/>
        <v>5920</v>
      </c>
      <c r="Z1656" s="72">
        <f t="shared" si="200"/>
        <v>4.9349721553365849E-3</v>
      </c>
      <c r="AA1656" s="71">
        <f t="shared" si="204"/>
        <v>3.7578541035125741E-3</v>
      </c>
      <c r="AB1656" s="72">
        <f t="shared" si="205"/>
        <v>4.2362647880168088E-2</v>
      </c>
      <c r="AC1656" s="68">
        <f t="shared" si="206"/>
        <v>139745.75</v>
      </c>
      <c r="AD1656" s="72">
        <f t="shared" si="207"/>
        <v>0.11649347720888979</v>
      </c>
    </row>
    <row r="1657" spans="1:30" x14ac:dyDescent="0.25">
      <c r="A1657" s="60">
        <v>43293</v>
      </c>
      <c r="B1657">
        <f t="shared" si="201"/>
        <v>2018</v>
      </c>
      <c r="C1657">
        <f t="shared" si="202"/>
        <v>7</v>
      </c>
      <c r="D1657" s="57" t="s">
        <v>346</v>
      </c>
      <c r="E1657" s="57">
        <v>4285</v>
      </c>
      <c r="F1657" s="57">
        <v>3743</v>
      </c>
      <c r="G1657" s="57">
        <v>264</v>
      </c>
      <c r="H1657" s="57">
        <v>7694</v>
      </c>
      <c r="I1657" s="57">
        <v>5473</v>
      </c>
      <c r="J1657" s="57">
        <v>6888</v>
      </c>
      <c r="K1657" s="57">
        <v>541</v>
      </c>
      <c r="L1657" s="57">
        <v>2668</v>
      </c>
      <c r="M1657" s="57">
        <v>3907</v>
      </c>
      <c r="N1657" s="57">
        <v>3385</v>
      </c>
      <c r="O1657" s="57">
        <v>3407</v>
      </c>
      <c r="P1657" s="57">
        <v>6475</v>
      </c>
      <c r="Q1657" s="57" t="s">
        <v>346</v>
      </c>
      <c r="R1657" s="57">
        <v>6888</v>
      </c>
      <c r="S1657" s="57" t="s">
        <v>346</v>
      </c>
      <c r="T1657" s="57">
        <v>0</v>
      </c>
      <c r="Y1657" s="68">
        <f t="shared" si="203"/>
        <v>5865.5</v>
      </c>
      <c r="Z1657" s="72">
        <f t="shared" si="200"/>
        <v>4.8895404015416788E-3</v>
      </c>
      <c r="AA1657" s="71">
        <f t="shared" si="204"/>
        <v>3.7578541035125741E-3</v>
      </c>
      <c r="AB1657" s="72">
        <f t="shared" si="205"/>
        <v>4.1972653908973978E-2</v>
      </c>
      <c r="AC1657" s="68">
        <f t="shared" si="206"/>
        <v>139745.75</v>
      </c>
      <c r="AD1657" s="72">
        <f t="shared" si="207"/>
        <v>0.11649347720888979</v>
      </c>
    </row>
    <row r="1658" spans="1:30" x14ac:dyDescent="0.25">
      <c r="A1658" s="60">
        <v>43294</v>
      </c>
      <c r="B1658">
        <f t="shared" si="201"/>
        <v>2018</v>
      </c>
      <c r="C1658">
        <f t="shared" si="202"/>
        <v>7</v>
      </c>
      <c r="D1658" s="57" t="s">
        <v>346</v>
      </c>
      <c r="E1658" s="57">
        <v>4081</v>
      </c>
      <c r="F1658" s="57">
        <v>3261</v>
      </c>
      <c r="G1658" s="57">
        <v>241</v>
      </c>
      <c r="H1658" s="57">
        <v>7488</v>
      </c>
      <c r="I1658" s="57">
        <v>5643</v>
      </c>
      <c r="J1658" s="57">
        <v>6048</v>
      </c>
      <c r="K1658" s="57">
        <v>540</v>
      </c>
      <c r="L1658" s="57">
        <v>2545</v>
      </c>
      <c r="M1658" s="57">
        <v>4029</v>
      </c>
      <c r="N1658" s="57">
        <v>3147</v>
      </c>
      <c r="O1658" s="57">
        <v>3133</v>
      </c>
      <c r="P1658" s="57">
        <v>5943</v>
      </c>
      <c r="Q1658" s="57" t="s">
        <v>346</v>
      </c>
      <c r="R1658" s="57">
        <v>6048</v>
      </c>
      <c r="S1658" s="57" t="s">
        <v>346</v>
      </c>
      <c r="T1658" s="57">
        <v>0</v>
      </c>
      <c r="Y1658" s="68">
        <f t="shared" si="203"/>
        <v>5578</v>
      </c>
      <c r="Z1658" s="72">
        <f t="shared" si="200"/>
        <v>4.6498774801465321E-3</v>
      </c>
      <c r="AA1658" s="71">
        <f t="shared" si="204"/>
        <v>3.7578541035125741E-3</v>
      </c>
      <c r="AB1658" s="72">
        <f t="shared" si="205"/>
        <v>3.9915346262766487E-2</v>
      </c>
      <c r="AC1658" s="68">
        <f t="shared" si="206"/>
        <v>139745.75</v>
      </c>
      <c r="AD1658" s="72">
        <f t="shared" si="207"/>
        <v>0.11649347720888979</v>
      </c>
    </row>
    <row r="1659" spans="1:30" x14ac:dyDescent="0.25">
      <c r="A1659" s="60">
        <v>43295</v>
      </c>
      <c r="B1659">
        <f t="shared" si="201"/>
        <v>2018</v>
      </c>
      <c r="C1659">
        <f t="shared" si="202"/>
        <v>7</v>
      </c>
      <c r="D1659" s="57" t="s">
        <v>346</v>
      </c>
      <c r="E1659" s="57">
        <v>408</v>
      </c>
      <c r="F1659" s="57">
        <v>3723</v>
      </c>
      <c r="G1659" s="57">
        <v>269</v>
      </c>
      <c r="H1659" s="57">
        <v>5855</v>
      </c>
      <c r="I1659" s="57">
        <v>4344</v>
      </c>
      <c r="J1659" s="57">
        <v>4309</v>
      </c>
      <c r="K1659" s="57">
        <v>497</v>
      </c>
      <c r="L1659" s="57">
        <v>2493</v>
      </c>
      <c r="M1659" s="57">
        <v>4130</v>
      </c>
      <c r="N1659" s="57">
        <v>2034</v>
      </c>
      <c r="O1659" s="57">
        <v>2898</v>
      </c>
      <c r="P1659" s="57">
        <v>4031</v>
      </c>
      <c r="Q1659" s="57" t="s">
        <v>346</v>
      </c>
      <c r="R1659" s="57">
        <v>4309</v>
      </c>
      <c r="S1659" s="57" t="s">
        <v>346</v>
      </c>
      <c r="T1659" s="57">
        <v>0</v>
      </c>
      <c r="Y1659" s="68">
        <f t="shared" si="203"/>
        <v>4351.5</v>
      </c>
      <c r="Z1659" s="72">
        <f t="shared" si="200"/>
        <v>3.6274546172208023E-3</v>
      </c>
      <c r="AA1659" s="71">
        <f t="shared" si="204"/>
        <v>3.7578541035125741E-3</v>
      </c>
      <c r="AB1659" s="72">
        <f t="shared" si="205"/>
        <v>3.1138692947728284E-2</v>
      </c>
      <c r="AC1659" s="68">
        <f t="shared" si="206"/>
        <v>139745.75</v>
      </c>
      <c r="AD1659" s="72">
        <f t="shared" si="207"/>
        <v>0.11649347720888979</v>
      </c>
    </row>
    <row r="1660" spans="1:30" x14ac:dyDescent="0.25">
      <c r="A1660" s="60">
        <v>43296</v>
      </c>
      <c r="B1660">
        <f t="shared" si="201"/>
        <v>2018</v>
      </c>
      <c r="C1660">
        <f t="shared" si="202"/>
        <v>7</v>
      </c>
      <c r="D1660" s="57" t="s">
        <v>346</v>
      </c>
      <c r="E1660" s="57">
        <v>0</v>
      </c>
      <c r="F1660" s="57">
        <v>2111</v>
      </c>
      <c r="G1660" s="57">
        <v>170</v>
      </c>
      <c r="H1660" s="57">
        <v>3924</v>
      </c>
      <c r="I1660" s="57">
        <v>2889</v>
      </c>
      <c r="J1660" s="57">
        <v>3056</v>
      </c>
      <c r="K1660" s="57">
        <v>287</v>
      </c>
      <c r="L1660" s="57">
        <v>1896</v>
      </c>
      <c r="M1660" s="57">
        <v>3391</v>
      </c>
      <c r="N1660" s="57">
        <v>2037</v>
      </c>
      <c r="O1660" s="57">
        <v>1977</v>
      </c>
      <c r="P1660" s="57">
        <v>2841</v>
      </c>
      <c r="Q1660" s="57" t="s">
        <v>346</v>
      </c>
      <c r="R1660" s="57">
        <v>3056</v>
      </c>
      <c r="S1660" s="57" t="s">
        <v>346</v>
      </c>
      <c r="T1660" s="57">
        <v>0</v>
      </c>
      <c r="Y1660" s="68">
        <f t="shared" si="203"/>
        <v>2961.5</v>
      </c>
      <c r="Z1660" s="72">
        <f t="shared" si="200"/>
        <v>2.468736492910354E-3</v>
      </c>
      <c r="AA1660" s="71">
        <f t="shared" si="204"/>
        <v>3.7578541035125741E-3</v>
      </c>
      <c r="AB1660" s="72">
        <f t="shared" si="205"/>
        <v>2.1192057719107735E-2</v>
      </c>
      <c r="AC1660" s="68">
        <f t="shared" si="206"/>
        <v>139745.75</v>
      </c>
      <c r="AD1660" s="72">
        <f t="shared" si="207"/>
        <v>0.11649347720888979</v>
      </c>
    </row>
    <row r="1661" spans="1:30" x14ac:dyDescent="0.25">
      <c r="A1661" s="60">
        <v>43297</v>
      </c>
      <c r="B1661">
        <f t="shared" si="201"/>
        <v>2018</v>
      </c>
      <c r="C1661">
        <f t="shared" si="202"/>
        <v>7</v>
      </c>
      <c r="D1661" s="57" t="s">
        <v>346</v>
      </c>
      <c r="E1661" s="57">
        <v>0</v>
      </c>
      <c r="F1661" s="57">
        <v>2733</v>
      </c>
      <c r="G1661" s="57">
        <v>291</v>
      </c>
      <c r="H1661" s="57">
        <v>7048</v>
      </c>
      <c r="I1661" s="57">
        <v>5430</v>
      </c>
      <c r="J1661" s="57">
        <v>6152</v>
      </c>
      <c r="K1661" s="57">
        <v>493</v>
      </c>
      <c r="L1661" s="57">
        <v>2251</v>
      </c>
      <c r="M1661" s="57">
        <v>3419</v>
      </c>
      <c r="N1661" s="57">
        <v>3655</v>
      </c>
      <c r="O1661" s="57">
        <v>3370</v>
      </c>
      <c r="P1661" s="57">
        <v>5835</v>
      </c>
      <c r="Q1661" s="57" t="s">
        <v>346</v>
      </c>
      <c r="R1661" s="57">
        <v>6152</v>
      </c>
      <c r="S1661" s="57" t="s">
        <v>346</v>
      </c>
      <c r="T1661" s="57">
        <v>0</v>
      </c>
      <c r="Y1661" s="68">
        <f t="shared" si="203"/>
        <v>5500</v>
      </c>
      <c r="Z1661" s="72">
        <f t="shared" si="200"/>
        <v>4.5848558875593269E-3</v>
      </c>
      <c r="AA1661" s="71">
        <f t="shared" si="204"/>
        <v>3.7578541035125741E-3</v>
      </c>
      <c r="AB1661" s="72">
        <f t="shared" si="205"/>
        <v>3.9357189753534541E-2</v>
      </c>
      <c r="AC1661" s="68">
        <f t="shared" si="206"/>
        <v>139745.75</v>
      </c>
      <c r="AD1661" s="72">
        <f t="shared" si="207"/>
        <v>0.11649347720888979</v>
      </c>
    </row>
    <row r="1662" spans="1:30" x14ac:dyDescent="0.25">
      <c r="A1662" s="60">
        <v>43298</v>
      </c>
      <c r="B1662">
        <f t="shared" si="201"/>
        <v>2018</v>
      </c>
      <c r="C1662">
        <f t="shared" si="202"/>
        <v>7</v>
      </c>
      <c r="D1662" s="57" t="s">
        <v>346</v>
      </c>
      <c r="E1662" s="57">
        <v>0</v>
      </c>
      <c r="F1662" s="57">
        <v>2016</v>
      </c>
      <c r="G1662" s="57">
        <v>163</v>
      </c>
      <c r="H1662" s="57">
        <v>4669</v>
      </c>
      <c r="I1662" s="57">
        <v>3814</v>
      </c>
      <c r="J1662" s="57">
        <v>3659</v>
      </c>
      <c r="K1662" s="57">
        <v>358</v>
      </c>
      <c r="L1662" s="57">
        <v>1530</v>
      </c>
      <c r="M1662" s="57">
        <v>2228</v>
      </c>
      <c r="N1662" s="57">
        <v>2675</v>
      </c>
      <c r="O1662" s="57">
        <v>2001</v>
      </c>
      <c r="P1662" s="57">
        <v>3560</v>
      </c>
      <c r="Q1662" s="57" t="s">
        <v>346</v>
      </c>
      <c r="R1662" s="57">
        <v>3659</v>
      </c>
      <c r="S1662" s="57" t="s">
        <v>346</v>
      </c>
      <c r="T1662" s="57">
        <v>0</v>
      </c>
      <c r="Y1662" s="68">
        <f t="shared" si="203"/>
        <v>3535.75</v>
      </c>
      <c r="Z1662" s="72">
        <f t="shared" si="200"/>
        <v>2.9474371280796166E-3</v>
      </c>
      <c r="AA1662" s="71">
        <f t="shared" si="204"/>
        <v>3.7578541035125741E-3</v>
      </c>
      <c r="AB1662" s="72">
        <f t="shared" si="205"/>
        <v>2.5301306122010866E-2</v>
      </c>
      <c r="AC1662" s="68">
        <f t="shared" si="206"/>
        <v>139745.75</v>
      </c>
      <c r="AD1662" s="72">
        <f t="shared" si="207"/>
        <v>0.11649347720888979</v>
      </c>
    </row>
    <row r="1663" spans="1:30" x14ac:dyDescent="0.25">
      <c r="A1663" s="60">
        <v>43299</v>
      </c>
      <c r="B1663">
        <f t="shared" si="201"/>
        <v>2018</v>
      </c>
      <c r="C1663">
        <f t="shared" si="202"/>
        <v>7</v>
      </c>
      <c r="D1663" s="57" t="s">
        <v>346</v>
      </c>
      <c r="E1663" s="57">
        <v>0</v>
      </c>
      <c r="F1663" s="57">
        <v>2981</v>
      </c>
      <c r="G1663" s="57">
        <v>258</v>
      </c>
      <c r="H1663" s="57">
        <v>8010</v>
      </c>
      <c r="I1663" s="57">
        <v>5924</v>
      </c>
      <c r="J1663" s="57">
        <v>6885</v>
      </c>
      <c r="K1663" s="57">
        <v>527</v>
      </c>
      <c r="L1663" s="57">
        <v>2489</v>
      </c>
      <c r="M1663" s="57">
        <v>4080</v>
      </c>
      <c r="N1663" s="57">
        <v>4676</v>
      </c>
      <c r="O1663" s="57">
        <v>3722</v>
      </c>
      <c r="P1663" s="57">
        <v>6439</v>
      </c>
      <c r="Q1663" s="57" t="s">
        <v>346</v>
      </c>
      <c r="R1663" s="57">
        <v>6885</v>
      </c>
      <c r="S1663" s="57" t="s">
        <v>346</v>
      </c>
      <c r="T1663" s="57">
        <v>0</v>
      </c>
      <c r="Y1663" s="68">
        <f t="shared" si="203"/>
        <v>6135.25</v>
      </c>
      <c r="Z1663" s="72">
        <f t="shared" si="200"/>
        <v>5.1144067425724291E-3</v>
      </c>
      <c r="AA1663" s="71">
        <f t="shared" si="204"/>
        <v>3.7578541035125741E-3</v>
      </c>
      <c r="AB1663" s="72">
        <f t="shared" si="205"/>
        <v>4.3902945170067785E-2</v>
      </c>
      <c r="AC1663" s="68">
        <f t="shared" si="206"/>
        <v>139745.75</v>
      </c>
      <c r="AD1663" s="72">
        <f t="shared" si="207"/>
        <v>0.11649347720888979</v>
      </c>
    </row>
    <row r="1664" spans="1:30" x14ac:dyDescent="0.25">
      <c r="A1664" s="60">
        <v>43300</v>
      </c>
      <c r="B1664">
        <f t="shared" si="201"/>
        <v>2018</v>
      </c>
      <c r="C1664">
        <f t="shared" si="202"/>
        <v>7</v>
      </c>
      <c r="D1664" s="57" t="s">
        <v>346</v>
      </c>
      <c r="E1664" s="57">
        <v>0</v>
      </c>
      <c r="F1664" s="57">
        <v>3189</v>
      </c>
      <c r="G1664" s="57">
        <v>268</v>
      </c>
      <c r="H1664" s="57">
        <v>8233</v>
      </c>
      <c r="I1664" s="57">
        <v>6156</v>
      </c>
      <c r="J1664" s="57">
        <v>7318</v>
      </c>
      <c r="K1664" s="57">
        <v>595</v>
      </c>
      <c r="L1664" s="57">
        <v>2826</v>
      </c>
      <c r="M1664" s="57">
        <v>4056</v>
      </c>
      <c r="N1664" s="57">
        <v>4814</v>
      </c>
      <c r="O1664" s="57">
        <v>3931</v>
      </c>
      <c r="P1664" s="57">
        <v>6859</v>
      </c>
      <c r="Q1664" s="57" t="s">
        <v>346</v>
      </c>
      <c r="R1664" s="57">
        <v>7318</v>
      </c>
      <c r="S1664" s="57" t="s">
        <v>346</v>
      </c>
      <c r="T1664" s="57">
        <v>0</v>
      </c>
      <c r="Y1664" s="68">
        <f t="shared" si="203"/>
        <v>6409.5</v>
      </c>
      <c r="Z1664" s="72">
        <f t="shared" si="200"/>
        <v>5.343024329329365E-3</v>
      </c>
      <c r="AA1664" s="71">
        <f t="shared" si="204"/>
        <v>3.7578541035125741E-3</v>
      </c>
      <c r="AB1664" s="72">
        <f t="shared" si="205"/>
        <v>4.5865437768232667E-2</v>
      </c>
      <c r="AC1664" s="68">
        <f t="shared" si="206"/>
        <v>139745.75</v>
      </c>
      <c r="AD1664" s="72">
        <f t="shared" si="207"/>
        <v>0.11649347720888979</v>
      </c>
    </row>
    <row r="1665" spans="1:30" x14ac:dyDescent="0.25">
      <c r="A1665" s="60">
        <v>43301</v>
      </c>
      <c r="B1665">
        <f t="shared" si="201"/>
        <v>2018</v>
      </c>
      <c r="C1665">
        <f t="shared" si="202"/>
        <v>7</v>
      </c>
      <c r="D1665" s="57" t="s">
        <v>346</v>
      </c>
      <c r="E1665" s="57">
        <v>0</v>
      </c>
      <c r="F1665" s="57">
        <v>3324</v>
      </c>
      <c r="G1665" s="57">
        <v>280</v>
      </c>
      <c r="H1665" s="57">
        <v>7398</v>
      </c>
      <c r="I1665" s="57">
        <v>5735</v>
      </c>
      <c r="J1665" s="57">
        <v>6214</v>
      </c>
      <c r="K1665" s="57">
        <v>573</v>
      </c>
      <c r="L1665" s="57">
        <v>2547</v>
      </c>
      <c r="M1665" s="57">
        <v>4158</v>
      </c>
      <c r="N1665" s="57">
        <v>4130</v>
      </c>
      <c r="O1665" s="57">
        <v>3557</v>
      </c>
      <c r="P1665" s="57">
        <v>5894</v>
      </c>
      <c r="Q1665" s="57" t="s">
        <v>346</v>
      </c>
      <c r="R1665" s="57">
        <v>6214</v>
      </c>
      <c r="S1665" s="57" t="s">
        <v>346</v>
      </c>
      <c r="T1665" s="57">
        <v>0</v>
      </c>
      <c r="Y1665" s="68">
        <f t="shared" si="203"/>
        <v>5726</v>
      </c>
      <c r="Z1665" s="72">
        <f t="shared" si="200"/>
        <v>4.7732517840299469E-3</v>
      </c>
      <c r="AA1665" s="71">
        <f t="shared" si="204"/>
        <v>3.7578541035125741E-3</v>
      </c>
      <c r="AB1665" s="72">
        <f t="shared" si="205"/>
        <v>4.0974412459770689E-2</v>
      </c>
      <c r="AC1665" s="68">
        <f t="shared" si="206"/>
        <v>139745.75</v>
      </c>
      <c r="AD1665" s="72">
        <f t="shared" si="207"/>
        <v>0.11649347720888979</v>
      </c>
    </row>
    <row r="1666" spans="1:30" x14ac:dyDescent="0.25">
      <c r="A1666" s="60">
        <v>43302</v>
      </c>
      <c r="B1666">
        <f t="shared" si="201"/>
        <v>2018</v>
      </c>
      <c r="C1666">
        <f t="shared" si="202"/>
        <v>7</v>
      </c>
      <c r="D1666" s="57" t="s">
        <v>346</v>
      </c>
      <c r="E1666" s="57">
        <v>0</v>
      </c>
      <c r="F1666" s="57">
        <v>3115</v>
      </c>
      <c r="G1666" s="57">
        <v>209</v>
      </c>
      <c r="H1666" s="57">
        <v>4631</v>
      </c>
      <c r="I1666" s="57">
        <v>3831</v>
      </c>
      <c r="J1666" s="57">
        <v>3667</v>
      </c>
      <c r="K1666" s="57">
        <v>417</v>
      </c>
      <c r="L1666" s="57">
        <v>2532</v>
      </c>
      <c r="M1666" s="57">
        <v>4491</v>
      </c>
      <c r="N1666" s="57">
        <v>2025</v>
      </c>
      <c r="O1666" s="57">
        <v>2437</v>
      </c>
      <c r="P1666" s="57">
        <v>3455</v>
      </c>
      <c r="Q1666" s="57" t="s">
        <v>346</v>
      </c>
      <c r="R1666" s="57">
        <v>3667</v>
      </c>
      <c r="S1666" s="57" t="s">
        <v>346</v>
      </c>
      <c r="T1666" s="57">
        <v>0</v>
      </c>
      <c r="Y1666" s="68">
        <f t="shared" si="203"/>
        <v>3641.5</v>
      </c>
      <c r="Z1666" s="72">
        <f t="shared" si="200"/>
        <v>3.0355914026449619E-3</v>
      </c>
      <c r="AA1666" s="71">
        <f t="shared" si="204"/>
        <v>3.7578541035125741E-3</v>
      </c>
      <c r="AB1666" s="72">
        <f t="shared" si="205"/>
        <v>2.60580375431811E-2</v>
      </c>
      <c r="AC1666" s="68">
        <f t="shared" si="206"/>
        <v>139745.75</v>
      </c>
      <c r="AD1666" s="72">
        <f t="shared" si="207"/>
        <v>0.11649347720888979</v>
      </c>
    </row>
    <row r="1667" spans="1:30" x14ac:dyDescent="0.25">
      <c r="A1667" s="60">
        <v>43303</v>
      </c>
      <c r="B1667">
        <f t="shared" si="201"/>
        <v>2018</v>
      </c>
      <c r="C1667">
        <f t="shared" si="202"/>
        <v>7</v>
      </c>
      <c r="D1667" s="57" t="s">
        <v>346</v>
      </c>
      <c r="E1667" s="57">
        <v>0</v>
      </c>
      <c r="F1667" s="57">
        <v>1971</v>
      </c>
      <c r="G1667" s="57">
        <v>138</v>
      </c>
      <c r="H1667" s="57">
        <v>3098</v>
      </c>
      <c r="I1667" s="57">
        <v>2339</v>
      </c>
      <c r="J1667" s="57">
        <v>2650</v>
      </c>
      <c r="K1667" s="57">
        <v>311</v>
      </c>
      <c r="L1667" s="57">
        <v>1663</v>
      </c>
      <c r="M1667" s="57">
        <v>2609</v>
      </c>
      <c r="N1667" s="57">
        <v>2068</v>
      </c>
      <c r="O1667" s="57">
        <v>1722</v>
      </c>
      <c r="P1667" s="57">
        <v>2570</v>
      </c>
      <c r="Q1667" s="57" t="s">
        <v>346</v>
      </c>
      <c r="R1667" s="57">
        <v>2650</v>
      </c>
      <c r="S1667" s="57" t="s">
        <v>346</v>
      </c>
      <c r="T1667" s="57">
        <v>0</v>
      </c>
      <c r="Y1667" s="68">
        <f t="shared" si="203"/>
        <v>2452.25</v>
      </c>
      <c r="Z1667" s="72">
        <f t="shared" si="200"/>
        <v>2.0442205182304289E-3</v>
      </c>
      <c r="AA1667" s="71">
        <f t="shared" si="204"/>
        <v>3.7578541035125741E-3</v>
      </c>
      <c r="AB1667" s="72">
        <f t="shared" si="205"/>
        <v>1.754793974056456E-2</v>
      </c>
      <c r="AC1667" s="68">
        <f t="shared" si="206"/>
        <v>139745.75</v>
      </c>
      <c r="AD1667" s="72">
        <f t="shared" si="207"/>
        <v>0.11649347720888979</v>
      </c>
    </row>
    <row r="1668" spans="1:30" x14ac:dyDescent="0.25">
      <c r="A1668" s="60">
        <v>43304</v>
      </c>
      <c r="B1668">
        <f t="shared" si="201"/>
        <v>2018</v>
      </c>
      <c r="C1668">
        <f t="shared" si="202"/>
        <v>7</v>
      </c>
      <c r="D1668" s="57" t="s">
        <v>346</v>
      </c>
      <c r="E1668" s="57">
        <v>0</v>
      </c>
      <c r="F1668" s="57">
        <v>1828</v>
      </c>
      <c r="G1668" s="57">
        <v>126</v>
      </c>
      <c r="H1668" s="57">
        <v>3611</v>
      </c>
      <c r="I1668" s="57">
        <v>2935</v>
      </c>
      <c r="J1668" s="57">
        <v>2955</v>
      </c>
      <c r="K1668" s="57">
        <v>317</v>
      </c>
      <c r="L1668" s="57">
        <v>1324</v>
      </c>
      <c r="M1668" s="57">
        <v>2026</v>
      </c>
      <c r="N1668" s="57">
        <v>3682</v>
      </c>
      <c r="O1668" s="57">
        <v>1666</v>
      </c>
      <c r="P1668" s="57">
        <v>2872</v>
      </c>
      <c r="Q1668" s="57" t="s">
        <v>346</v>
      </c>
      <c r="R1668" s="57">
        <v>2955</v>
      </c>
      <c r="S1668" s="57" t="s">
        <v>346</v>
      </c>
      <c r="T1668" s="57">
        <v>0</v>
      </c>
      <c r="Y1668" s="68">
        <f t="shared" si="203"/>
        <v>2791.75</v>
      </c>
      <c r="Z1668" s="72">
        <f t="shared" ref="Z1668:Z1731" si="208">+Y1668/SUMIF($B$4:$B$1829,B1668,$Y$4:$Y$1829)</f>
        <v>2.3272311680170455E-3</v>
      </c>
      <c r="AA1668" s="71">
        <f t="shared" si="204"/>
        <v>3.7578541035125741E-3</v>
      </c>
      <c r="AB1668" s="72">
        <f t="shared" si="205"/>
        <v>1.9977351726260011E-2</v>
      </c>
      <c r="AC1668" s="68">
        <f t="shared" si="206"/>
        <v>139745.75</v>
      </c>
      <c r="AD1668" s="72">
        <f t="shared" si="207"/>
        <v>0.11649347720888979</v>
      </c>
    </row>
    <row r="1669" spans="1:30" x14ac:dyDescent="0.25">
      <c r="A1669" s="60">
        <v>43305</v>
      </c>
      <c r="B1669">
        <f t="shared" ref="B1669:B1732" si="209">+YEAR(A1669)</f>
        <v>2018</v>
      </c>
      <c r="C1669">
        <f t="shared" ref="C1669:C1732" si="210">+MONTH(A1669)</f>
        <v>7</v>
      </c>
      <c r="D1669" s="57" t="s">
        <v>346</v>
      </c>
      <c r="E1669" s="57">
        <v>0</v>
      </c>
      <c r="F1669" s="57">
        <v>2521</v>
      </c>
      <c r="G1669" s="57">
        <v>218</v>
      </c>
      <c r="H1669" s="57">
        <v>6764</v>
      </c>
      <c r="I1669" s="57">
        <v>5035</v>
      </c>
      <c r="J1669" s="57">
        <v>5963</v>
      </c>
      <c r="K1669" s="57">
        <v>477</v>
      </c>
      <c r="L1669" s="57">
        <v>2265</v>
      </c>
      <c r="M1669" s="57">
        <v>3374</v>
      </c>
      <c r="N1669" s="57">
        <v>4648</v>
      </c>
      <c r="O1669" s="57">
        <v>3118</v>
      </c>
      <c r="P1669" s="57">
        <v>5601</v>
      </c>
      <c r="Q1669" s="57" t="s">
        <v>346</v>
      </c>
      <c r="R1669" s="57">
        <v>5963</v>
      </c>
      <c r="S1669" s="57" t="s">
        <v>346</v>
      </c>
      <c r="T1669" s="57">
        <v>0</v>
      </c>
      <c r="Y1669" s="68">
        <f t="shared" ref="Y1669:Y1732" si="211">AVERAGE(H1669,I1669,O1669,R1669)</f>
        <v>5220</v>
      </c>
      <c r="Z1669" s="72">
        <f t="shared" si="208"/>
        <v>4.3514450423744883E-3</v>
      </c>
      <c r="AA1669" s="71">
        <f t="shared" ref="AA1669:AA1732" si="212">+AVERAGEIFS($Z$4:$Z$1829,$B$4:$B$1829,B1669,$C$4:$C$1829,C1669)</f>
        <v>3.7578541035125741E-3</v>
      </c>
      <c r="AB1669" s="72">
        <f t="shared" ref="AB1669:AB1732" si="213">+Y1669/SUMIFS($Y$4:$Y$1829,$B$4:$B$1829,B1669,$C$4:$C$1829,C1669)</f>
        <v>3.7353551002445515E-2</v>
      </c>
      <c r="AC1669" s="68">
        <f t="shared" ref="AC1669:AC1732" si="214">+Y1669/AB1669</f>
        <v>139745.75</v>
      </c>
      <c r="AD1669" s="72">
        <f t="shared" ref="AD1669:AD1732" si="215">+AC1669/SUMIF($B$4:$B$1829,B1669,$Y$4:$Y$1829)</f>
        <v>0.11649347720888979</v>
      </c>
    </row>
    <row r="1670" spans="1:30" x14ac:dyDescent="0.25">
      <c r="A1670" s="60">
        <v>43306</v>
      </c>
      <c r="B1670">
        <f t="shared" si="209"/>
        <v>2018</v>
      </c>
      <c r="C1670">
        <f t="shared" si="210"/>
        <v>7</v>
      </c>
      <c r="D1670" s="57" t="s">
        <v>346</v>
      </c>
      <c r="E1670" s="57">
        <v>0</v>
      </c>
      <c r="F1670" s="57">
        <v>1636</v>
      </c>
      <c r="G1670" s="57">
        <v>117</v>
      </c>
      <c r="H1670" s="57">
        <v>2942</v>
      </c>
      <c r="I1670" s="57">
        <v>2529</v>
      </c>
      <c r="J1670" s="57">
        <v>2213</v>
      </c>
      <c r="K1670" s="57">
        <v>295</v>
      </c>
      <c r="L1670" s="57">
        <v>1047</v>
      </c>
      <c r="M1670" s="57">
        <v>1519</v>
      </c>
      <c r="N1670" s="57">
        <v>3085</v>
      </c>
      <c r="O1670" s="57">
        <v>1379</v>
      </c>
      <c r="P1670" s="57">
        <v>2218</v>
      </c>
      <c r="Q1670" s="57" t="s">
        <v>346</v>
      </c>
      <c r="R1670" s="57">
        <v>2213</v>
      </c>
      <c r="S1670" s="57" t="s">
        <v>346</v>
      </c>
      <c r="T1670" s="57">
        <v>0</v>
      </c>
      <c r="Y1670" s="68">
        <f t="shared" si="211"/>
        <v>2265.75</v>
      </c>
      <c r="Z1670" s="72">
        <f t="shared" si="208"/>
        <v>1.8887522231340991E-3</v>
      </c>
      <c r="AA1670" s="71">
        <f t="shared" si="212"/>
        <v>3.7578541035125741E-3</v>
      </c>
      <c r="AB1670" s="72">
        <f t="shared" si="213"/>
        <v>1.6213373215285615E-2</v>
      </c>
      <c r="AC1670" s="68">
        <f t="shared" si="214"/>
        <v>139745.75</v>
      </c>
      <c r="AD1670" s="72">
        <f t="shared" si="215"/>
        <v>0.11649347720888979</v>
      </c>
    </row>
    <row r="1671" spans="1:30" x14ac:dyDescent="0.25">
      <c r="A1671" s="60">
        <v>43307</v>
      </c>
      <c r="B1671">
        <f t="shared" si="209"/>
        <v>2018</v>
      </c>
      <c r="C1671">
        <f t="shared" si="210"/>
        <v>7</v>
      </c>
      <c r="D1671" s="57" t="s">
        <v>346</v>
      </c>
      <c r="E1671" s="57">
        <v>0</v>
      </c>
      <c r="F1671" s="57">
        <v>2851</v>
      </c>
      <c r="G1671" s="57">
        <v>227</v>
      </c>
      <c r="H1671" s="57">
        <v>6697</v>
      </c>
      <c r="I1671" s="57">
        <v>5273</v>
      </c>
      <c r="J1671" s="57">
        <v>5969</v>
      </c>
      <c r="K1671" s="57">
        <v>514</v>
      </c>
      <c r="L1671" s="57">
        <v>2331</v>
      </c>
      <c r="M1671" s="57">
        <v>3445</v>
      </c>
      <c r="N1671" s="57">
        <v>4254</v>
      </c>
      <c r="O1671" s="57">
        <v>3233</v>
      </c>
      <c r="P1671" s="57">
        <v>5639</v>
      </c>
      <c r="Q1671" s="57" t="s">
        <v>346</v>
      </c>
      <c r="R1671" s="57">
        <v>5969</v>
      </c>
      <c r="S1671" s="57" t="s">
        <v>346</v>
      </c>
      <c r="T1671" s="57">
        <v>0</v>
      </c>
      <c r="Y1671" s="68">
        <f t="shared" si="211"/>
        <v>5293</v>
      </c>
      <c r="Z1671" s="72">
        <f t="shared" si="208"/>
        <v>4.4122985841548211E-3</v>
      </c>
      <c r="AA1671" s="71">
        <f t="shared" si="212"/>
        <v>3.7578541035125741E-3</v>
      </c>
      <c r="AB1671" s="72">
        <f t="shared" si="213"/>
        <v>3.7875928248265155E-2</v>
      </c>
      <c r="AC1671" s="68">
        <f t="shared" si="214"/>
        <v>139745.75</v>
      </c>
      <c r="AD1671" s="72">
        <f t="shared" si="215"/>
        <v>0.11649347720888979</v>
      </c>
    </row>
    <row r="1672" spans="1:30" x14ac:dyDescent="0.25">
      <c r="A1672" s="60">
        <v>43308</v>
      </c>
      <c r="B1672">
        <f t="shared" si="209"/>
        <v>2018</v>
      </c>
      <c r="C1672">
        <f t="shared" si="210"/>
        <v>7</v>
      </c>
      <c r="D1672" s="57" t="s">
        <v>346</v>
      </c>
      <c r="E1672" s="57">
        <v>0</v>
      </c>
      <c r="F1672" s="57">
        <v>2269</v>
      </c>
      <c r="G1672" s="57">
        <v>177</v>
      </c>
      <c r="H1672" s="57">
        <v>5032</v>
      </c>
      <c r="I1672" s="57">
        <v>4324</v>
      </c>
      <c r="J1672" s="57">
        <v>4199</v>
      </c>
      <c r="K1672" s="57">
        <v>446</v>
      </c>
      <c r="L1672" s="57">
        <v>1860</v>
      </c>
      <c r="M1672" s="57">
        <v>2673</v>
      </c>
      <c r="N1672" s="57">
        <v>3174</v>
      </c>
      <c r="O1672" s="57">
        <v>2338</v>
      </c>
      <c r="P1672" s="57">
        <v>3997</v>
      </c>
      <c r="Q1672" s="57" t="s">
        <v>346</v>
      </c>
      <c r="R1672" s="57">
        <v>4199</v>
      </c>
      <c r="S1672" s="57" t="s">
        <v>346</v>
      </c>
      <c r="T1672" s="57">
        <v>0</v>
      </c>
      <c r="Y1672" s="68">
        <f t="shared" si="211"/>
        <v>3973.25</v>
      </c>
      <c r="Z1672" s="72">
        <f t="shared" si="208"/>
        <v>3.3121415736809263E-3</v>
      </c>
      <c r="AA1672" s="71">
        <f t="shared" si="212"/>
        <v>3.7578541035125741E-3</v>
      </c>
      <c r="AB1672" s="72">
        <f t="shared" si="213"/>
        <v>2.8431991670587478E-2</v>
      </c>
      <c r="AC1672" s="68">
        <f t="shared" si="214"/>
        <v>139745.75</v>
      </c>
      <c r="AD1672" s="72">
        <f t="shared" si="215"/>
        <v>0.11649347720888979</v>
      </c>
    </row>
    <row r="1673" spans="1:30" x14ac:dyDescent="0.25">
      <c r="A1673" s="60">
        <v>43309</v>
      </c>
      <c r="B1673">
        <f t="shared" si="209"/>
        <v>2018</v>
      </c>
      <c r="C1673">
        <f t="shared" si="210"/>
        <v>7</v>
      </c>
      <c r="D1673" s="57" t="s">
        <v>346</v>
      </c>
      <c r="E1673" s="57">
        <v>0</v>
      </c>
      <c r="F1673" s="57">
        <v>3393</v>
      </c>
      <c r="G1673" s="57">
        <v>222</v>
      </c>
      <c r="H1673" s="57">
        <v>5168</v>
      </c>
      <c r="I1673" s="57">
        <v>4106</v>
      </c>
      <c r="J1673" s="57">
        <v>4085</v>
      </c>
      <c r="K1673" s="57">
        <v>487</v>
      </c>
      <c r="L1673" s="57">
        <v>2452</v>
      </c>
      <c r="M1673" s="57">
        <v>4031</v>
      </c>
      <c r="N1673" s="57">
        <v>2560</v>
      </c>
      <c r="O1673" s="57">
        <v>3006</v>
      </c>
      <c r="P1673" s="57">
        <v>3790</v>
      </c>
      <c r="Q1673" s="57" t="s">
        <v>346</v>
      </c>
      <c r="R1673" s="57">
        <v>4085</v>
      </c>
      <c r="S1673" s="57" t="s">
        <v>346</v>
      </c>
      <c r="T1673" s="57">
        <v>0</v>
      </c>
      <c r="Y1673" s="68">
        <f t="shared" si="211"/>
        <v>4091.25</v>
      </c>
      <c r="Z1673" s="72">
        <f t="shared" si="208"/>
        <v>3.4105075727231086E-3</v>
      </c>
      <c r="AA1673" s="71">
        <f t="shared" si="212"/>
        <v>3.7578541035125741E-3</v>
      </c>
      <c r="AB1673" s="72">
        <f t="shared" si="213"/>
        <v>2.9276382287117854E-2</v>
      </c>
      <c r="AC1673" s="68">
        <f t="shared" si="214"/>
        <v>139745.75</v>
      </c>
      <c r="AD1673" s="72">
        <f t="shared" si="215"/>
        <v>0.11649347720888979</v>
      </c>
    </row>
    <row r="1674" spans="1:30" x14ac:dyDescent="0.25">
      <c r="A1674" s="60">
        <v>43310</v>
      </c>
      <c r="B1674">
        <f t="shared" si="209"/>
        <v>2018</v>
      </c>
      <c r="C1674">
        <f t="shared" si="210"/>
        <v>7</v>
      </c>
      <c r="D1674" s="57" t="s">
        <v>346</v>
      </c>
      <c r="E1674" s="57">
        <v>0</v>
      </c>
      <c r="F1674" s="57">
        <v>2826</v>
      </c>
      <c r="G1674" s="57">
        <v>272</v>
      </c>
      <c r="H1674" s="57">
        <v>5036</v>
      </c>
      <c r="I1674" s="57">
        <v>3951</v>
      </c>
      <c r="J1674" s="57">
        <v>4302</v>
      </c>
      <c r="K1674" s="57">
        <v>536</v>
      </c>
      <c r="L1674" s="57">
        <v>2385</v>
      </c>
      <c r="M1674" s="57">
        <v>4249</v>
      </c>
      <c r="N1674" s="57">
        <v>2563</v>
      </c>
      <c r="O1674" s="57">
        <v>2878</v>
      </c>
      <c r="P1674" s="57">
        <v>4072</v>
      </c>
      <c r="Q1674" s="57" t="s">
        <v>346</v>
      </c>
      <c r="R1674" s="57">
        <v>4302</v>
      </c>
      <c r="S1674" s="57" t="s">
        <v>346</v>
      </c>
      <c r="T1674" s="57">
        <v>0</v>
      </c>
      <c r="Y1674" s="68">
        <f t="shared" si="211"/>
        <v>4041.75</v>
      </c>
      <c r="Z1674" s="72">
        <f t="shared" si="208"/>
        <v>3.3692438697350744E-3</v>
      </c>
      <c r="AA1674" s="71">
        <f t="shared" si="212"/>
        <v>3.7578541035125741E-3</v>
      </c>
      <c r="AB1674" s="72">
        <f t="shared" si="213"/>
        <v>2.8922167579336043E-2</v>
      </c>
      <c r="AC1674" s="68">
        <f t="shared" si="214"/>
        <v>139745.75</v>
      </c>
      <c r="AD1674" s="72">
        <f t="shared" si="215"/>
        <v>0.11649347720888979</v>
      </c>
    </row>
    <row r="1675" spans="1:30" x14ac:dyDescent="0.25">
      <c r="A1675" s="60">
        <v>43311</v>
      </c>
      <c r="B1675">
        <f t="shared" si="209"/>
        <v>2018</v>
      </c>
      <c r="C1675">
        <f t="shared" si="210"/>
        <v>7</v>
      </c>
      <c r="D1675" s="57" t="s">
        <v>346</v>
      </c>
      <c r="E1675" s="57">
        <v>0</v>
      </c>
      <c r="F1675" s="57">
        <v>2612</v>
      </c>
      <c r="G1675" s="57">
        <v>224</v>
      </c>
      <c r="H1675" s="57">
        <v>7290</v>
      </c>
      <c r="I1675" s="57">
        <v>5386</v>
      </c>
      <c r="J1675" s="57">
        <v>6457</v>
      </c>
      <c r="K1675" s="57">
        <v>474</v>
      </c>
      <c r="L1675" s="57">
        <v>2191</v>
      </c>
      <c r="M1675" s="57">
        <v>3650</v>
      </c>
      <c r="N1675" s="57">
        <v>4666</v>
      </c>
      <c r="O1675" s="57">
        <v>3594</v>
      </c>
      <c r="P1675" s="57">
        <v>6093</v>
      </c>
      <c r="Q1675" s="57" t="s">
        <v>346</v>
      </c>
      <c r="R1675" s="57">
        <v>6457</v>
      </c>
      <c r="S1675" s="57" t="s">
        <v>346</v>
      </c>
      <c r="T1675" s="57">
        <v>0</v>
      </c>
      <c r="Y1675" s="68">
        <f t="shared" si="211"/>
        <v>5681.75</v>
      </c>
      <c r="Z1675" s="72">
        <f t="shared" si="208"/>
        <v>4.7363645343891283E-3</v>
      </c>
      <c r="AA1675" s="71">
        <f t="shared" si="212"/>
        <v>3.7578541035125741E-3</v>
      </c>
      <c r="AB1675" s="72">
        <f t="shared" si="213"/>
        <v>4.0657765978571798E-2</v>
      </c>
      <c r="AC1675" s="68">
        <f t="shared" si="214"/>
        <v>139745.75</v>
      </c>
      <c r="AD1675" s="72">
        <f t="shared" si="215"/>
        <v>0.11649347720888979</v>
      </c>
    </row>
    <row r="1676" spans="1:30" x14ac:dyDescent="0.25">
      <c r="A1676" s="60">
        <v>43312</v>
      </c>
      <c r="B1676">
        <f t="shared" si="209"/>
        <v>2018</v>
      </c>
      <c r="C1676">
        <f t="shared" si="210"/>
        <v>7</v>
      </c>
      <c r="D1676" s="57" t="s">
        <v>346</v>
      </c>
      <c r="E1676" s="57">
        <v>0</v>
      </c>
      <c r="F1676" s="57">
        <v>2788</v>
      </c>
      <c r="G1676" s="57">
        <v>267</v>
      </c>
      <c r="H1676" s="57">
        <v>8029</v>
      </c>
      <c r="I1676" s="57">
        <v>6006</v>
      </c>
      <c r="J1676" s="57">
        <v>7102</v>
      </c>
      <c r="K1676" s="57">
        <v>530</v>
      </c>
      <c r="L1676" s="57">
        <v>2699</v>
      </c>
      <c r="M1676" s="57">
        <v>3832</v>
      </c>
      <c r="N1676" s="57">
        <v>5070</v>
      </c>
      <c r="O1676" s="57">
        <v>3542</v>
      </c>
      <c r="P1676" s="57">
        <v>6658</v>
      </c>
      <c r="Q1676" s="57" t="s">
        <v>346</v>
      </c>
      <c r="R1676" s="57">
        <v>7102</v>
      </c>
      <c r="S1676" s="57" t="s">
        <v>346</v>
      </c>
      <c r="T1676" s="57">
        <v>0</v>
      </c>
      <c r="Y1676" s="68">
        <f t="shared" si="211"/>
        <v>6169.75</v>
      </c>
      <c r="Z1676" s="72">
        <f t="shared" si="208"/>
        <v>5.1431662931398468E-3</v>
      </c>
      <c r="AA1676" s="71">
        <f t="shared" si="212"/>
        <v>3.7578541035125741E-3</v>
      </c>
      <c r="AB1676" s="72">
        <f t="shared" si="213"/>
        <v>4.4149822087612679E-2</v>
      </c>
      <c r="AC1676" s="68">
        <f t="shared" si="214"/>
        <v>139745.75</v>
      </c>
      <c r="AD1676" s="72">
        <f t="shared" si="215"/>
        <v>0.11649347720888979</v>
      </c>
    </row>
    <row r="1677" spans="1:30" x14ac:dyDescent="0.25">
      <c r="A1677" s="60">
        <v>43313</v>
      </c>
      <c r="B1677">
        <f t="shared" si="209"/>
        <v>2018</v>
      </c>
      <c r="C1677">
        <f t="shared" si="210"/>
        <v>8</v>
      </c>
      <c r="D1677" s="57" t="s">
        <v>346</v>
      </c>
      <c r="E1677" s="57">
        <v>0</v>
      </c>
      <c r="F1677" s="57">
        <v>2143</v>
      </c>
      <c r="G1677" s="57">
        <v>176</v>
      </c>
      <c r="H1677" s="57">
        <v>5487</v>
      </c>
      <c r="I1677" s="57">
        <v>4061</v>
      </c>
      <c r="J1677" s="57">
        <v>4331</v>
      </c>
      <c r="K1677" s="57">
        <v>365</v>
      </c>
      <c r="L1677" s="57">
        <v>1860</v>
      </c>
      <c r="M1677" s="57">
        <v>2864</v>
      </c>
      <c r="N1677" s="57">
        <v>3862</v>
      </c>
      <c r="O1677" s="57">
        <v>2246</v>
      </c>
      <c r="P1677" s="57">
        <v>4166</v>
      </c>
      <c r="Q1677" s="57" t="s">
        <v>346</v>
      </c>
      <c r="R1677" s="57">
        <v>4331</v>
      </c>
      <c r="S1677" s="57" t="s">
        <v>346</v>
      </c>
      <c r="T1677" s="57">
        <v>0</v>
      </c>
      <c r="Y1677" s="68">
        <f t="shared" si="211"/>
        <v>4031.25</v>
      </c>
      <c r="Z1677" s="72">
        <f t="shared" si="208"/>
        <v>3.3604909630406432E-3</v>
      </c>
      <c r="AA1677" s="71">
        <f t="shared" si="212"/>
        <v>3.8026135910483065E-3</v>
      </c>
      <c r="AB1677" s="72">
        <f t="shared" si="213"/>
        <v>2.8507480893358153E-2</v>
      </c>
      <c r="AC1677" s="68">
        <f t="shared" si="214"/>
        <v>141410.25</v>
      </c>
      <c r="AD1677" s="72">
        <f t="shared" si="215"/>
        <v>0.11788102132249752</v>
      </c>
    </row>
    <row r="1678" spans="1:30" x14ac:dyDescent="0.25">
      <c r="A1678" s="60">
        <v>43314</v>
      </c>
      <c r="B1678">
        <f t="shared" si="209"/>
        <v>2018</v>
      </c>
      <c r="C1678">
        <f t="shared" si="210"/>
        <v>8</v>
      </c>
      <c r="D1678" s="57" t="s">
        <v>346</v>
      </c>
      <c r="E1678" s="57">
        <v>0</v>
      </c>
      <c r="F1678" s="57">
        <v>3019</v>
      </c>
      <c r="G1678" s="57">
        <v>225</v>
      </c>
      <c r="H1678" s="57">
        <v>6591</v>
      </c>
      <c r="I1678" s="57">
        <v>5288</v>
      </c>
      <c r="J1678" s="57">
        <v>5577</v>
      </c>
      <c r="K1678" s="57">
        <v>489</v>
      </c>
      <c r="L1678" s="57">
        <v>2206</v>
      </c>
      <c r="M1678" s="57">
        <v>3323</v>
      </c>
      <c r="N1678" s="57">
        <v>3200</v>
      </c>
      <c r="O1678" s="57">
        <v>3099</v>
      </c>
      <c r="P1678" s="57">
        <v>5303</v>
      </c>
      <c r="Q1678" s="57" t="s">
        <v>346</v>
      </c>
      <c r="R1678" s="57">
        <v>5577</v>
      </c>
      <c r="S1678" s="57" t="s">
        <v>346</v>
      </c>
      <c r="T1678" s="57">
        <v>0</v>
      </c>
      <c r="Y1678" s="68">
        <f t="shared" si="211"/>
        <v>5138.75</v>
      </c>
      <c r="Z1678" s="72">
        <f t="shared" si="208"/>
        <v>4.283714216762817E-3</v>
      </c>
      <c r="AA1678" s="71">
        <f t="shared" si="212"/>
        <v>3.8026135910483065E-3</v>
      </c>
      <c r="AB1678" s="72">
        <f t="shared" si="213"/>
        <v>3.6339303551192366E-2</v>
      </c>
      <c r="AC1678" s="68">
        <f t="shared" si="214"/>
        <v>141410.25</v>
      </c>
      <c r="AD1678" s="72">
        <f t="shared" si="215"/>
        <v>0.11788102132249752</v>
      </c>
    </row>
    <row r="1679" spans="1:30" x14ac:dyDescent="0.25">
      <c r="A1679" s="60">
        <v>43315</v>
      </c>
      <c r="B1679">
        <f t="shared" si="209"/>
        <v>2018</v>
      </c>
      <c r="C1679">
        <f t="shared" si="210"/>
        <v>8</v>
      </c>
      <c r="D1679" s="57" t="s">
        <v>346</v>
      </c>
      <c r="E1679" s="57">
        <v>0</v>
      </c>
      <c r="F1679" s="57">
        <v>2682</v>
      </c>
      <c r="G1679" s="57">
        <v>230</v>
      </c>
      <c r="H1679" s="57">
        <v>5549</v>
      </c>
      <c r="I1679" s="57">
        <v>4359</v>
      </c>
      <c r="J1679" s="57">
        <v>4350</v>
      </c>
      <c r="K1679" s="57">
        <v>414</v>
      </c>
      <c r="L1679" s="57">
        <v>1971</v>
      </c>
      <c r="M1679" s="57">
        <v>3061</v>
      </c>
      <c r="N1679" s="57">
        <v>3204</v>
      </c>
      <c r="O1679" s="57">
        <v>2375</v>
      </c>
      <c r="P1679" s="57">
        <v>4169</v>
      </c>
      <c r="Q1679" s="57" t="s">
        <v>346</v>
      </c>
      <c r="R1679" s="57">
        <v>4350</v>
      </c>
      <c r="S1679" s="57" t="s">
        <v>346</v>
      </c>
      <c r="T1679" s="57">
        <v>0</v>
      </c>
      <c r="Y1679" s="68">
        <f t="shared" si="211"/>
        <v>4158.25</v>
      </c>
      <c r="Z1679" s="72">
        <f t="shared" si="208"/>
        <v>3.4663594535351947E-3</v>
      </c>
      <c r="AA1679" s="71">
        <f t="shared" si="212"/>
        <v>3.8026135910483065E-3</v>
      </c>
      <c r="AB1679" s="72">
        <f t="shared" si="213"/>
        <v>2.9405577035610926E-2</v>
      </c>
      <c r="AC1679" s="68">
        <f t="shared" si="214"/>
        <v>141410.25</v>
      </c>
      <c r="AD1679" s="72">
        <f t="shared" si="215"/>
        <v>0.11788102132249752</v>
      </c>
    </row>
    <row r="1680" spans="1:30" x14ac:dyDescent="0.25">
      <c r="A1680" s="60">
        <v>43316</v>
      </c>
      <c r="B1680">
        <f t="shared" si="209"/>
        <v>2018</v>
      </c>
      <c r="C1680">
        <f t="shared" si="210"/>
        <v>8</v>
      </c>
      <c r="D1680" s="57" t="s">
        <v>346</v>
      </c>
      <c r="E1680" s="57">
        <v>0</v>
      </c>
      <c r="F1680" s="57">
        <v>2525</v>
      </c>
      <c r="G1680" s="57">
        <v>173</v>
      </c>
      <c r="H1680" s="57">
        <v>4010</v>
      </c>
      <c r="I1680" s="57">
        <v>3096</v>
      </c>
      <c r="J1680" s="57">
        <v>2831</v>
      </c>
      <c r="K1680" s="57">
        <v>357</v>
      </c>
      <c r="L1680" s="57">
        <v>1809</v>
      </c>
      <c r="M1680" s="57">
        <v>3171</v>
      </c>
      <c r="N1680" s="57">
        <v>2064</v>
      </c>
      <c r="O1680" s="57">
        <v>2315</v>
      </c>
      <c r="P1680" s="57">
        <v>2713</v>
      </c>
      <c r="Q1680" s="57" t="s">
        <v>346</v>
      </c>
      <c r="R1680" s="57">
        <v>2831</v>
      </c>
      <c r="S1680" s="57" t="s">
        <v>346</v>
      </c>
      <c r="T1680" s="57">
        <v>0</v>
      </c>
      <c r="Y1680" s="68">
        <f t="shared" si="211"/>
        <v>3063</v>
      </c>
      <c r="Z1680" s="72">
        <f t="shared" si="208"/>
        <v>2.5533479242898578E-3</v>
      </c>
      <c r="AA1680" s="71">
        <f t="shared" si="212"/>
        <v>3.8026135910483065E-3</v>
      </c>
      <c r="AB1680" s="72">
        <f t="shared" si="213"/>
        <v>2.166038176157669E-2</v>
      </c>
      <c r="AC1680" s="68">
        <f t="shared" si="214"/>
        <v>141410.25</v>
      </c>
      <c r="AD1680" s="72">
        <f t="shared" si="215"/>
        <v>0.11788102132249752</v>
      </c>
    </row>
    <row r="1681" spans="1:30" x14ac:dyDescent="0.25">
      <c r="A1681" s="60">
        <v>43317</v>
      </c>
      <c r="B1681">
        <f t="shared" si="209"/>
        <v>2018</v>
      </c>
      <c r="C1681">
        <f t="shared" si="210"/>
        <v>8</v>
      </c>
      <c r="D1681" s="57" t="s">
        <v>346</v>
      </c>
      <c r="E1681" s="57">
        <v>0</v>
      </c>
      <c r="F1681" s="57">
        <v>2640</v>
      </c>
      <c r="G1681" s="57">
        <v>226</v>
      </c>
      <c r="H1681" s="57">
        <v>4682</v>
      </c>
      <c r="I1681" s="57">
        <v>3703</v>
      </c>
      <c r="J1681" s="57">
        <v>3856</v>
      </c>
      <c r="K1681" s="57">
        <v>474</v>
      </c>
      <c r="L1681" s="57">
        <v>2165</v>
      </c>
      <c r="M1681" s="57">
        <v>3627</v>
      </c>
      <c r="N1681" s="57">
        <v>2479</v>
      </c>
      <c r="O1681" s="57">
        <v>2897</v>
      </c>
      <c r="P1681" s="57">
        <v>3675</v>
      </c>
      <c r="Q1681" s="57" t="s">
        <v>346</v>
      </c>
      <c r="R1681" s="57">
        <v>3856</v>
      </c>
      <c r="S1681" s="57" t="s">
        <v>346</v>
      </c>
      <c r="T1681" s="57">
        <v>0</v>
      </c>
      <c r="Y1681" s="68">
        <f t="shared" si="211"/>
        <v>3784.5</v>
      </c>
      <c r="Z1681" s="72">
        <f t="shared" si="208"/>
        <v>3.154797655721504E-3</v>
      </c>
      <c r="AA1681" s="71">
        <f t="shared" si="212"/>
        <v>3.8026135910483065E-3</v>
      </c>
      <c r="AB1681" s="72">
        <f t="shared" si="213"/>
        <v>2.6762557876815859E-2</v>
      </c>
      <c r="AC1681" s="68">
        <f t="shared" si="214"/>
        <v>141410.25</v>
      </c>
      <c r="AD1681" s="72">
        <f t="shared" si="215"/>
        <v>0.11788102132249752</v>
      </c>
    </row>
    <row r="1682" spans="1:30" x14ac:dyDescent="0.25">
      <c r="A1682" s="60">
        <v>43318</v>
      </c>
      <c r="B1682">
        <f t="shared" si="209"/>
        <v>2018</v>
      </c>
      <c r="C1682">
        <f t="shared" si="210"/>
        <v>8</v>
      </c>
      <c r="D1682" s="57" t="s">
        <v>346</v>
      </c>
      <c r="E1682" s="57">
        <v>0</v>
      </c>
      <c r="F1682" s="57">
        <v>2319</v>
      </c>
      <c r="G1682" s="57">
        <v>215</v>
      </c>
      <c r="H1682" s="57">
        <v>6438</v>
      </c>
      <c r="I1682" s="57">
        <v>4995</v>
      </c>
      <c r="J1682" s="57">
        <v>5753</v>
      </c>
      <c r="K1682" s="57">
        <v>455</v>
      </c>
      <c r="L1682" s="57">
        <v>2105</v>
      </c>
      <c r="M1682" s="57">
        <v>3000</v>
      </c>
      <c r="N1682" s="57">
        <v>2874</v>
      </c>
      <c r="O1682" s="57">
        <v>3129</v>
      </c>
      <c r="P1682" s="57">
        <v>5401</v>
      </c>
      <c r="Q1682" s="57" t="s">
        <v>346</v>
      </c>
      <c r="R1682" s="57">
        <v>5753</v>
      </c>
      <c r="S1682" s="57" t="s">
        <v>346</v>
      </c>
      <c r="T1682" s="57">
        <v>0</v>
      </c>
      <c r="Y1682" s="68">
        <f t="shared" si="211"/>
        <v>5078.75</v>
      </c>
      <c r="Z1682" s="72">
        <f t="shared" si="208"/>
        <v>4.2336976070803511E-3</v>
      </c>
      <c r="AA1682" s="71">
        <f t="shared" si="212"/>
        <v>3.8026135910483065E-3</v>
      </c>
      <c r="AB1682" s="72">
        <f t="shared" si="213"/>
        <v>3.5915006161151682E-2</v>
      </c>
      <c r="AC1682" s="68">
        <f t="shared" si="214"/>
        <v>141410.25</v>
      </c>
      <c r="AD1682" s="72">
        <f t="shared" si="215"/>
        <v>0.11788102132249752</v>
      </c>
    </row>
    <row r="1683" spans="1:30" x14ac:dyDescent="0.25">
      <c r="A1683" s="60">
        <v>43319</v>
      </c>
      <c r="B1683">
        <f t="shared" si="209"/>
        <v>2018</v>
      </c>
      <c r="C1683">
        <f t="shared" si="210"/>
        <v>8</v>
      </c>
      <c r="D1683" s="57" t="s">
        <v>346</v>
      </c>
      <c r="E1683" s="57">
        <v>0</v>
      </c>
      <c r="F1683" s="57">
        <v>2524</v>
      </c>
      <c r="G1683" s="57">
        <v>191</v>
      </c>
      <c r="H1683" s="57">
        <v>6632</v>
      </c>
      <c r="I1683" s="57">
        <v>5161</v>
      </c>
      <c r="J1683" s="57">
        <v>5627</v>
      </c>
      <c r="K1683" s="57">
        <v>567</v>
      </c>
      <c r="L1683" s="57">
        <v>2087</v>
      </c>
      <c r="M1683" s="57">
        <v>3085</v>
      </c>
      <c r="N1683" s="57">
        <v>3196</v>
      </c>
      <c r="O1683" s="57">
        <v>3244</v>
      </c>
      <c r="P1683" s="57">
        <v>5447</v>
      </c>
      <c r="Q1683" s="57" t="s">
        <v>346</v>
      </c>
      <c r="R1683" s="57">
        <v>5627</v>
      </c>
      <c r="S1683" s="57" t="s">
        <v>346</v>
      </c>
      <c r="T1683" s="57">
        <v>0</v>
      </c>
      <c r="Y1683" s="68">
        <f t="shared" si="211"/>
        <v>5166</v>
      </c>
      <c r="Z1683" s="72">
        <f t="shared" si="208"/>
        <v>4.3064300936602696E-3</v>
      </c>
      <c r="AA1683" s="71">
        <f t="shared" si="212"/>
        <v>3.8026135910483065E-3</v>
      </c>
      <c r="AB1683" s="72">
        <f t="shared" si="213"/>
        <v>3.6532005282502507E-2</v>
      </c>
      <c r="AC1683" s="68">
        <f t="shared" si="214"/>
        <v>141410.25</v>
      </c>
      <c r="AD1683" s="72">
        <f t="shared" si="215"/>
        <v>0.11788102132249752</v>
      </c>
    </row>
    <row r="1684" spans="1:30" x14ac:dyDescent="0.25">
      <c r="A1684" s="60">
        <v>43320</v>
      </c>
      <c r="B1684">
        <f t="shared" si="209"/>
        <v>2018</v>
      </c>
      <c r="C1684">
        <f t="shared" si="210"/>
        <v>8</v>
      </c>
      <c r="D1684" s="57" t="s">
        <v>346</v>
      </c>
      <c r="E1684" s="57">
        <v>0</v>
      </c>
      <c r="F1684" s="57">
        <v>2496</v>
      </c>
      <c r="G1684" s="57">
        <v>238</v>
      </c>
      <c r="H1684" s="57">
        <v>6878</v>
      </c>
      <c r="I1684" s="57">
        <v>5217</v>
      </c>
      <c r="J1684" s="57">
        <v>5702</v>
      </c>
      <c r="K1684" s="57">
        <v>440</v>
      </c>
      <c r="L1684" s="57">
        <v>2301</v>
      </c>
      <c r="M1684" s="57">
        <v>3537</v>
      </c>
      <c r="N1684" s="57">
        <v>3326</v>
      </c>
      <c r="O1684" s="57">
        <v>3235</v>
      </c>
      <c r="P1684" s="57">
        <v>5405</v>
      </c>
      <c r="Q1684" s="57" t="s">
        <v>346</v>
      </c>
      <c r="R1684" s="57">
        <v>5702</v>
      </c>
      <c r="S1684" s="57" t="s">
        <v>346</v>
      </c>
      <c r="T1684" s="57">
        <v>0</v>
      </c>
      <c r="Y1684" s="68">
        <f t="shared" si="211"/>
        <v>5258</v>
      </c>
      <c r="Z1684" s="72">
        <f t="shared" si="208"/>
        <v>4.3831222285067167E-3</v>
      </c>
      <c r="AA1684" s="71">
        <f t="shared" si="212"/>
        <v>3.8026135910483065E-3</v>
      </c>
      <c r="AB1684" s="72">
        <f t="shared" si="213"/>
        <v>3.7182594613898216E-2</v>
      </c>
      <c r="AC1684" s="68">
        <f t="shared" si="214"/>
        <v>141410.25</v>
      </c>
      <c r="AD1684" s="72">
        <f t="shared" si="215"/>
        <v>0.11788102132249752</v>
      </c>
    </row>
    <row r="1685" spans="1:30" x14ac:dyDescent="0.25">
      <c r="A1685" s="60">
        <v>43321</v>
      </c>
      <c r="B1685">
        <f t="shared" si="209"/>
        <v>2018</v>
      </c>
      <c r="C1685">
        <f t="shared" si="210"/>
        <v>8</v>
      </c>
      <c r="D1685" s="57" t="s">
        <v>346</v>
      </c>
      <c r="E1685" s="57">
        <v>0</v>
      </c>
      <c r="F1685" s="57">
        <v>3211</v>
      </c>
      <c r="G1685" s="57">
        <v>208</v>
      </c>
      <c r="H1685" s="57">
        <v>7037</v>
      </c>
      <c r="I1685" s="57">
        <v>5337</v>
      </c>
      <c r="J1685" s="57">
        <v>6045</v>
      </c>
      <c r="K1685" s="57">
        <v>508</v>
      </c>
      <c r="L1685" s="57">
        <v>2315</v>
      </c>
      <c r="M1685" s="57">
        <v>3598</v>
      </c>
      <c r="N1685" s="57">
        <v>3106</v>
      </c>
      <c r="O1685" s="57">
        <v>3578</v>
      </c>
      <c r="P1685" s="57">
        <v>5676</v>
      </c>
      <c r="Q1685" s="57" t="s">
        <v>346</v>
      </c>
      <c r="R1685" s="57">
        <v>6045</v>
      </c>
      <c r="S1685" s="57" t="s">
        <v>346</v>
      </c>
      <c r="T1685" s="57">
        <v>0</v>
      </c>
      <c r="Y1685" s="68">
        <f t="shared" si="211"/>
        <v>5499.25</v>
      </c>
      <c r="Z1685" s="72">
        <f t="shared" si="208"/>
        <v>4.5842306799382965E-3</v>
      </c>
      <c r="AA1685" s="71">
        <f t="shared" si="212"/>
        <v>3.8026135910483065E-3</v>
      </c>
      <c r="AB1685" s="72">
        <f t="shared" si="213"/>
        <v>3.8888623703020112E-2</v>
      </c>
      <c r="AC1685" s="68">
        <f t="shared" si="214"/>
        <v>141410.25</v>
      </c>
      <c r="AD1685" s="72">
        <f t="shared" si="215"/>
        <v>0.11788102132249752</v>
      </c>
    </row>
    <row r="1686" spans="1:30" x14ac:dyDescent="0.25">
      <c r="A1686" s="60">
        <v>43322</v>
      </c>
      <c r="B1686">
        <f t="shared" si="209"/>
        <v>2018</v>
      </c>
      <c r="C1686">
        <f t="shared" si="210"/>
        <v>8</v>
      </c>
      <c r="D1686" s="57" t="s">
        <v>346</v>
      </c>
      <c r="E1686" s="57">
        <v>0</v>
      </c>
      <c r="F1686" s="57">
        <v>3168</v>
      </c>
      <c r="G1686" s="57">
        <v>207</v>
      </c>
      <c r="H1686" s="57">
        <v>6492</v>
      </c>
      <c r="I1686" s="57">
        <v>5157</v>
      </c>
      <c r="J1686" s="57">
        <v>5398</v>
      </c>
      <c r="K1686" s="57">
        <v>493</v>
      </c>
      <c r="L1686" s="57">
        <v>2283</v>
      </c>
      <c r="M1686" s="57">
        <v>3556</v>
      </c>
      <c r="N1686" s="57">
        <v>3168</v>
      </c>
      <c r="O1686" s="57">
        <v>3337</v>
      </c>
      <c r="P1686" s="57">
        <v>5113</v>
      </c>
      <c r="Q1686" s="57" t="s">
        <v>346</v>
      </c>
      <c r="R1686" s="57">
        <v>5398</v>
      </c>
      <c r="S1686" s="57" t="s">
        <v>346</v>
      </c>
      <c r="T1686" s="57">
        <v>0</v>
      </c>
      <c r="Y1686" s="68">
        <f t="shared" si="211"/>
        <v>5096</v>
      </c>
      <c r="Z1686" s="72">
        <f t="shared" si="208"/>
        <v>4.24807738236406E-3</v>
      </c>
      <c r="AA1686" s="71">
        <f t="shared" si="212"/>
        <v>3.8026135910483065E-3</v>
      </c>
      <c r="AB1686" s="72">
        <f t="shared" si="213"/>
        <v>3.603699166078838E-2</v>
      </c>
      <c r="AC1686" s="68">
        <f t="shared" si="214"/>
        <v>141410.25</v>
      </c>
      <c r="AD1686" s="72">
        <f t="shared" si="215"/>
        <v>0.11788102132249752</v>
      </c>
    </row>
    <row r="1687" spans="1:30" x14ac:dyDescent="0.25">
      <c r="A1687" s="60">
        <v>43323</v>
      </c>
      <c r="B1687">
        <f t="shared" si="209"/>
        <v>2018</v>
      </c>
      <c r="C1687">
        <f t="shared" si="210"/>
        <v>8</v>
      </c>
      <c r="D1687" s="57" t="s">
        <v>346</v>
      </c>
      <c r="E1687" s="57">
        <v>0</v>
      </c>
      <c r="F1687" s="57">
        <v>1784</v>
      </c>
      <c r="G1687" s="57">
        <v>105</v>
      </c>
      <c r="H1687" s="57">
        <v>2708</v>
      </c>
      <c r="I1687" s="57">
        <v>2017</v>
      </c>
      <c r="J1687" s="57">
        <v>1483</v>
      </c>
      <c r="K1687" s="57">
        <v>226</v>
      </c>
      <c r="L1687" s="57">
        <v>994</v>
      </c>
      <c r="M1687" s="57">
        <v>1593</v>
      </c>
      <c r="N1687" s="57">
        <v>1512</v>
      </c>
      <c r="O1687" s="57">
        <v>1423</v>
      </c>
      <c r="P1687" s="57">
        <v>1455</v>
      </c>
      <c r="Q1687" s="57" t="s">
        <v>346</v>
      </c>
      <c r="R1687" s="57">
        <v>1483</v>
      </c>
      <c r="S1687" s="57" t="s">
        <v>346</v>
      </c>
      <c r="T1687" s="57">
        <v>0</v>
      </c>
      <c r="Y1687" s="68">
        <f t="shared" si="211"/>
        <v>1907.75</v>
      </c>
      <c r="Z1687" s="72">
        <f t="shared" si="208"/>
        <v>1.5903197853620557E-3</v>
      </c>
      <c r="AA1687" s="71">
        <f t="shared" si="212"/>
        <v>3.8026135910483065E-3</v>
      </c>
      <c r="AB1687" s="72">
        <f t="shared" si="213"/>
        <v>1.3490889097501773E-2</v>
      </c>
      <c r="AC1687" s="68">
        <f t="shared" si="214"/>
        <v>141410.25</v>
      </c>
      <c r="AD1687" s="72">
        <f t="shared" si="215"/>
        <v>0.11788102132249752</v>
      </c>
    </row>
    <row r="1688" spans="1:30" x14ac:dyDescent="0.25">
      <c r="A1688" s="60">
        <v>43324</v>
      </c>
      <c r="B1688">
        <f t="shared" si="209"/>
        <v>2018</v>
      </c>
      <c r="C1688">
        <f t="shared" si="210"/>
        <v>8</v>
      </c>
      <c r="D1688" s="57" t="s">
        <v>346</v>
      </c>
      <c r="E1688" s="57">
        <v>0</v>
      </c>
      <c r="F1688" s="57">
        <v>2494</v>
      </c>
      <c r="G1688" s="57">
        <v>214</v>
      </c>
      <c r="H1688" s="57">
        <v>4937</v>
      </c>
      <c r="I1688" s="57">
        <v>3521</v>
      </c>
      <c r="J1688" s="57">
        <v>3514</v>
      </c>
      <c r="K1688" s="57">
        <v>420</v>
      </c>
      <c r="L1688" s="57">
        <v>2260</v>
      </c>
      <c r="M1688" s="57">
        <v>3791</v>
      </c>
      <c r="N1688" s="57">
        <v>2065</v>
      </c>
      <c r="O1688" s="57">
        <v>2623</v>
      </c>
      <c r="P1688" s="57">
        <v>3339</v>
      </c>
      <c r="Q1688" s="57" t="s">
        <v>346</v>
      </c>
      <c r="R1688" s="57">
        <v>3514</v>
      </c>
      <c r="S1688" s="57" t="s">
        <v>346</v>
      </c>
      <c r="T1688" s="57">
        <v>0</v>
      </c>
      <c r="Y1688" s="68">
        <f t="shared" si="211"/>
        <v>3648.75</v>
      </c>
      <c r="Z1688" s="72">
        <f t="shared" si="208"/>
        <v>3.0416350763149262E-3</v>
      </c>
      <c r="AA1688" s="71">
        <f t="shared" si="212"/>
        <v>3.8026135910483065E-3</v>
      </c>
      <c r="AB1688" s="72">
        <f t="shared" si="213"/>
        <v>2.5802585031848822E-2</v>
      </c>
      <c r="AC1688" s="68">
        <f t="shared" si="214"/>
        <v>141410.25</v>
      </c>
      <c r="AD1688" s="72">
        <f t="shared" si="215"/>
        <v>0.11788102132249752</v>
      </c>
    </row>
    <row r="1689" spans="1:30" x14ac:dyDescent="0.25">
      <c r="A1689" s="60">
        <v>43325</v>
      </c>
      <c r="B1689">
        <f t="shared" si="209"/>
        <v>2018</v>
      </c>
      <c r="C1689">
        <f t="shared" si="210"/>
        <v>8</v>
      </c>
      <c r="D1689" s="57" t="s">
        <v>346</v>
      </c>
      <c r="E1689" s="57">
        <v>0</v>
      </c>
      <c r="F1689" s="57">
        <v>1477</v>
      </c>
      <c r="G1689" s="57">
        <v>123</v>
      </c>
      <c r="H1689" s="57">
        <v>3426</v>
      </c>
      <c r="I1689" s="57">
        <v>3037</v>
      </c>
      <c r="J1689" s="57">
        <v>2716</v>
      </c>
      <c r="K1689" s="57">
        <v>332</v>
      </c>
      <c r="L1689" s="57">
        <v>1295</v>
      </c>
      <c r="M1689" s="57">
        <v>1870</v>
      </c>
      <c r="N1689" s="57">
        <v>3526</v>
      </c>
      <c r="O1689" s="57">
        <v>1462</v>
      </c>
      <c r="P1689" s="57">
        <v>2662</v>
      </c>
      <c r="Q1689" s="57" t="s">
        <v>346</v>
      </c>
      <c r="R1689" s="57">
        <v>2716</v>
      </c>
      <c r="S1689" s="57" t="s">
        <v>346</v>
      </c>
      <c r="T1689" s="57">
        <v>0</v>
      </c>
      <c r="Y1689" s="68">
        <f t="shared" si="211"/>
        <v>2660.25</v>
      </c>
      <c r="Z1689" s="72">
        <f t="shared" si="208"/>
        <v>2.2176114317963092E-3</v>
      </c>
      <c r="AA1689" s="71">
        <f t="shared" si="212"/>
        <v>3.8026135910483065E-3</v>
      </c>
      <c r="AB1689" s="72">
        <f t="shared" si="213"/>
        <v>1.8812285530928629E-2</v>
      </c>
      <c r="AC1689" s="68">
        <f t="shared" si="214"/>
        <v>141410.25</v>
      </c>
      <c r="AD1689" s="72">
        <f t="shared" si="215"/>
        <v>0.11788102132249752</v>
      </c>
    </row>
    <row r="1690" spans="1:30" x14ac:dyDescent="0.25">
      <c r="A1690" s="60">
        <v>43326</v>
      </c>
      <c r="B1690">
        <f t="shared" si="209"/>
        <v>2018</v>
      </c>
      <c r="C1690">
        <f t="shared" si="210"/>
        <v>8</v>
      </c>
      <c r="D1690" s="57" t="s">
        <v>346</v>
      </c>
      <c r="E1690" s="57">
        <v>0</v>
      </c>
      <c r="F1690" s="57">
        <v>2454</v>
      </c>
      <c r="G1690" s="57">
        <v>159</v>
      </c>
      <c r="H1690" s="57">
        <v>6243</v>
      </c>
      <c r="I1690" s="57">
        <v>4823</v>
      </c>
      <c r="J1690" s="57">
        <v>5319</v>
      </c>
      <c r="K1690" s="57">
        <v>406</v>
      </c>
      <c r="L1690" s="57">
        <v>2120</v>
      </c>
      <c r="M1690" s="57">
        <v>2935</v>
      </c>
      <c r="N1690" s="57">
        <v>3979</v>
      </c>
      <c r="O1690" s="57">
        <v>3021</v>
      </c>
      <c r="P1690" s="57">
        <v>5132</v>
      </c>
      <c r="Q1690" s="57" t="s">
        <v>346</v>
      </c>
      <c r="R1690" s="57">
        <v>5319</v>
      </c>
      <c r="S1690" s="57" t="s">
        <v>346</v>
      </c>
      <c r="T1690" s="57">
        <v>0</v>
      </c>
      <c r="Y1690" s="68">
        <f t="shared" si="211"/>
        <v>4851.5</v>
      </c>
      <c r="Z1690" s="72">
        <f t="shared" si="208"/>
        <v>4.0442596979080132E-3</v>
      </c>
      <c r="AA1690" s="71">
        <f t="shared" si="212"/>
        <v>3.8026135910483065E-3</v>
      </c>
      <c r="AB1690" s="72">
        <f t="shared" si="213"/>
        <v>3.4307979796372609E-2</v>
      </c>
      <c r="AC1690" s="68">
        <f t="shared" si="214"/>
        <v>141410.25</v>
      </c>
      <c r="AD1690" s="72">
        <f t="shared" si="215"/>
        <v>0.11788102132249752</v>
      </c>
    </row>
    <row r="1691" spans="1:30" x14ac:dyDescent="0.25">
      <c r="A1691" s="60">
        <v>43327</v>
      </c>
      <c r="B1691">
        <f t="shared" si="209"/>
        <v>2018</v>
      </c>
      <c r="C1691">
        <f t="shared" si="210"/>
        <v>8</v>
      </c>
      <c r="D1691" s="57" t="s">
        <v>346</v>
      </c>
      <c r="E1691" s="57">
        <v>0</v>
      </c>
      <c r="F1691" s="57">
        <v>2580</v>
      </c>
      <c r="G1691" s="57">
        <v>246</v>
      </c>
      <c r="H1691" s="57">
        <v>7586</v>
      </c>
      <c r="I1691" s="57">
        <v>5659</v>
      </c>
      <c r="J1691" s="57">
        <v>6388</v>
      </c>
      <c r="K1691" s="57">
        <v>540</v>
      </c>
      <c r="L1691" s="57">
        <v>2559</v>
      </c>
      <c r="M1691" s="57">
        <v>3905</v>
      </c>
      <c r="N1691" s="57">
        <v>4173</v>
      </c>
      <c r="O1691" s="57">
        <v>3840</v>
      </c>
      <c r="P1691" s="57">
        <v>6064</v>
      </c>
      <c r="Q1691" s="57" t="s">
        <v>346</v>
      </c>
      <c r="R1691" s="57">
        <v>6388</v>
      </c>
      <c r="S1691" s="57" t="s">
        <v>346</v>
      </c>
      <c r="T1691" s="57">
        <v>0</v>
      </c>
      <c r="Y1691" s="68">
        <f t="shared" si="211"/>
        <v>5868.25</v>
      </c>
      <c r="Z1691" s="72">
        <f t="shared" si="208"/>
        <v>4.8918328294854582E-3</v>
      </c>
      <c r="AA1691" s="71">
        <f t="shared" si="212"/>
        <v>3.8026135910483065E-3</v>
      </c>
      <c r="AB1691" s="72">
        <f t="shared" si="213"/>
        <v>4.1498052651770291E-2</v>
      </c>
      <c r="AC1691" s="68">
        <f t="shared" si="214"/>
        <v>141410.25</v>
      </c>
      <c r="AD1691" s="72">
        <f t="shared" si="215"/>
        <v>0.11788102132249752</v>
      </c>
    </row>
    <row r="1692" spans="1:30" x14ac:dyDescent="0.25">
      <c r="A1692" s="60">
        <v>43328</v>
      </c>
      <c r="B1692">
        <f t="shared" si="209"/>
        <v>2018</v>
      </c>
      <c r="C1692">
        <f t="shared" si="210"/>
        <v>8</v>
      </c>
      <c r="D1692" s="57" t="s">
        <v>346</v>
      </c>
      <c r="E1692" s="57">
        <v>0</v>
      </c>
      <c r="F1692" s="57">
        <v>2564</v>
      </c>
      <c r="G1692" s="57">
        <v>192</v>
      </c>
      <c r="H1692" s="57">
        <v>7083</v>
      </c>
      <c r="I1692" s="57">
        <v>5438</v>
      </c>
      <c r="J1692" s="57">
        <v>6090</v>
      </c>
      <c r="K1692" s="57">
        <v>510</v>
      </c>
      <c r="L1692" s="57">
        <v>2320</v>
      </c>
      <c r="M1692" s="57">
        <v>3471</v>
      </c>
      <c r="N1692" s="57">
        <v>3537</v>
      </c>
      <c r="O1692" s="57">
        <v>3563</v>
      </c>
      <c r="P1692" s="57">
        <v>5698</v>
      </c>
      <c r="Q1692" s="57" t="s">
        <v>346</v>
      </c>
      <c r="R1692" s="57">
        <v>6090</v>
      </c>
      <c r="S1692" s="57" t="s">
        <v>346</v>
      </c>
      <c r="T1692" s="57">
        <v>0</v>
      </c>
      <c r="Y1692" s="68">
        <f t="shared" si="211"/>
        <v>5543.5</v>
      </c>
      <c r="Z1692" s="72">
        <f t="shared" si="208"/>
        <v>4.6211179295791143E-3</v>
      </c>
      <c r="AA1692" s="71">
        <f t="shared" si="212"/>
        <v>3.8026135910483065E-3</v>
      </c>
      <c r="AB1692" s="72">
        <f t="shared" si="213"/>
        <v>3.9201543028175113E-2</v>
      </c>
      <c r="AC1692" s="68">
        <f t="shared" si="214"/>
        <v>141410.25</v>
      </c>
      <c r="AD1692" s="72">
        <f t="shared" si="215"/>
        <v>0.11788102132249752</v>
      </c>
    </row>
    <row r="1693" spans="1:30" x14ac:dyDescent="0.25">
      <c r="A1693" s="60">
        <v>43329</v>
      </c>
      <c r="B1693">
        <f t="shared" si="209"/>
        <v>2018</v>
      </c>
      <c r="C1693">
        <f t="shared" si="210"/>
        <v>8</v>
      </c>
      <c r="D1693" s="57" t="s">
        <v>346</v>
      </c>
      <c r="E1693" s="57">
        <v>0</v>
      </c>
      <c r="F1693" s="57">
        <v>2281</v>
      </c>
      <c r="G1693" s="57">
        <v>194</v>
      </c>
      <c r="H1693" s="57">
        <v>5922</v>
      </c>
      <c r="I1693" s="57">
        <v>4539</v>
      </c>
      <c r="J1693" s="57">
        <v>4832</v>
      </c>
      <c r="K1693" s="57">
        <v>465</v>
      </c>
      <c r="L1693" s="57">
        <v>2074</v>
      </c>
      <c r="M1693" s="57">
        <v>3173</v>
      </c>
      <c r="N1693" s="57">
        <v>2909</v>
      </c>
      <c r="O1693" s="57">
        <v>2791</v>
      </c>
      <c r="P1693" s="57">
        <v>4586</v>
      </c>
      <c r="Q1693" s="57" t="s">
        <v>346</v>
      </c>
      <c r="R1693" s="57">
        <v>4832</v>
      </c>
      <c r="S1693" s="57" t="s">
        <v>346</v>
      </c>
      <c r="T1693" s="57">
        <v>0</v>
      </c>
      <c r="Y1693" s="68">
        <f t="shared" si="211"/>
        <v>4521</v>
      </c>
      <c r="Z1693" s="72">
        <f t="shared" si="208"/>
        <v>3.7687515395737666E-3</v>
      </c>
      <c r="AA1693" s="71">
        <f t="shared" si="212"/>
        <v>3.8026135910483065E-3</v>
      </c>
      <c r="AB1693" s="72">
        <f t="shared" si="213"/>
        <v>3.1970808339565199E-2</v>
      </c>
      <c r="AC1693" s="68">
        <f t="shared" si="214"/>
        <v>141410.25</v>
      </c>
      <c r="AD1693" s="72">
        <f t="shared" si="215"/>
        <v>0.11788102132249752</v>
      </c>
    </row>
    <row r="1694" spans="1:30" x14ac:dyDescent="0.25">
      <c r="A1694" s="60">
        <v>43330</v>
      </c>
      <c r="B1694">
        <f t="shared" si="209"/>
        <v>2018</v>
      </c>
      <c r="C1694">
        <f t="shared" si="210"/>
        <v>8</v>
      </c>
      <c r="D1694" s="57" t="s">
        <v>346</v>
      </c>
      <c r="E1694" s="57">
        <v>0</v>
      </c>
      <c r="F1694" s="57">
        <v>2516</v>
      </c>
      <c r="G1694" s="57">
        <v>201</v>
      </c>
      <c r="H1694" s="57">
        <v>4380</v>
      </c>
      <c r="I1694" s="57">
        <v>3723</v>
      </c>
      <c r="J1694" s="57">
        <v>3576</v>
      </c>
      <c r="K1694" s="57">
        <v>395</v>
      </c>
      <c r="L1694" s="57">
        <v>1971</v>
      </c>
      <c r="M1694" s="57">
        <v>3174</v>
      </c>
      <c r="N1694" s="57">
        <v>2766</v>
      </c>
      <c r="O1694" s="57">
        <v>3878</v>
      </c>
      <c r="P1694" s="57">
        <v>3394</v>
      </c>
      <c r="Q1694" s="57" t="s">
        <v>346</v>
      </c>
      <c r="R1694" s="57">
        <v>3576</v>
      </c>
      <c r="S1694" s="57" t="s">
        <v>346</v>
      </c>
      <c r="T1694" s="57">
        <v>0</v>
      </c>
      <c r="Y1694" s="68">
        <f t="shared" si="211"/>
        <v>3889.25</v>
      </c>
      <c r="Z1694" s="72">
        <f t="shared" si="208"/>
        <v>3.2421183201254752E-3</v>
      </c>
      <c r="AA1694" s="71">
        <f t="shared" si="212"/>
        <v>3.8026135910483065E-3</v>
      </c>
      <c r="AB1694" s="72">
        <f t="shared" si="213"/>
        <v>2.7503310403595212E-2</v>
      </c>
      <c r="AC1694" s="68">
        <f t="shared" si="214"/>
        <v>141410.25</v>
      </c>
      <c r="AD1694" s="72">
        <f t="shared" si="215"/>
        <v>0.11788102132249752</v>
      </c>
    </row>
    <row r="1695" spans="1:30" x14ac:dyDescent="0.25">
      <c r="A1695" s="60">
        <v>43331</v>
      </c>
      <c r="B1695">
        <f t="shared" si="209"/>
        <v>2018</v>
      </c>
      <c r="C1695">
        <f t="shared" si="210"/>
        <v>8</v>
      </c>
      <c r="D1695" s="57" t="s">
        <v>346</v>
      </c>
      <c r="E1695" s="57">
        <v>0</v>
      </c>
      <c r="F1695" s="57">
        <v>1936</v>
      </c>
      <c r="G1695" s="57">
        <v>136</v>
      </c>
      <c r="H1695" s="57">
        <v>3346</v>
      </c>
      <c r="I1695" s="57">
        <v>2492</v>
      </c>
      <c r="J1695" s="57">
        <v>2599</v>
      </c>
      <c r="K1695" s="57">
        <v>223</v>
      </c>
      <c r="L1695" s="57">
        <v>1351</v>
      </c>
      <c r="M1695" s="57">
        <v>1926</v>
      </c>
      <c r="N1695" s="57">
        <v>1930</v>
      </c>
      <c r="O1695" s="57">
        <v>1450</v>
      </c>
      <c r="P1695" s="57">
        <v>2470</v>
      </c>
      <c r="Q1695" s="57" t="s">
        <v>346</v>
      </c>
      <c r="R1695" s="57">
        <v>2599</v>
      </c>
      <c r="S1695" s="57" t="s">
        <v>346</v>
      </c>
      <c r="T1695" s="57">
        <v>0</v>
      </c>
      <c r="Y1695" s="68">
        <f t="shared" si="211"/>
        <v>2471.75</v>
      </c>
      <c r="Z1695" s="72">
        <f t="shared" si="208"/>
        <v>2.0604759163772302E-3</v>
      </c>
      <c r="AA1695" s="71">
        <f t="shared" si="212"/>
        <v>3.8026135910483065E-3</v>
      </c>
      <c r="AB1695" s="72">
        <f t="shared" si="213"/>
        <v>1.7479284563884159E-2</v>
      </c>
      <c r="AC1695" s="68">
        <f t="shared" si="214"/>
        <v>141410.25</v>
      </c>
      <c r="AD1695" s="72">
        <f t="shared" si="215"/>
        <v>0.11788102132249752</v>
      </c>
    </row>
    <row r="1696" spans="1:30" x14ac:dyDescent="0.25">
      <c r="A1696" s="60">
        <v>43332</v>
      </c>
      <c r="B1696">
        <f t="shared" si="209"/>
        <v>2018</v>
      </c>
      <c r="C1696">
        <f t="shared" si="210"/>
        <v>8</v>
      </c>
      <c r="D1696" s="57" t="s">
        <v>346</v>
      </c>
      <c r="E1696" s="57">
        <v>0</v>
      </c>
      <c r="F1696" s="57">
        <v>2439</v>
      </c>
      <c r="G1696" s="57">
        <v>165</v>
      </c>
      <c r="H1696" s="57">
        <v>6822</v>
      </c>
      <c r="I1696" s="57">
        <v>5122</v>
      </c>
      <c r="J1696" s="57">
        <v>6217</v>
      </c>
      <c r="K1696" s="57">
        <v>477</v>
      </c>
      <c r="L1696" s="57">
        <v>2270</v>
      </c>
      <c r="M1696" s="57">
        <v>3383</v>
      </c>
      <c r="N1696" s="57">
        <v>4192</v>
      </c>
      <c r="O1696" s="57">
        <v>3363</v>
      </c>
      <c r="P1696" s="57">
        <v>5901</v>
      </c>
      <c r="Q1696" s="57" t="s">
        <v>346</v>
      </c>
      <c r="R1696" s="57">
        <v>6217</v>
      </c>
      <c r="S1696" s="57" t="s">
        <v>346</v>
      </c>
      <c r="T1696" s="57">
        <v>0</v>
      </c>
      <c r="Y1696" s="68">
        <f t="shared" si="211"/>
        <v>5381</v>
      </c>
      <c r="Z1696" s="72">
        <f t="shared" si="208"/>
        <v>4.4856562783557709E-3</v>
      </c>
      <c r="AA1696" s="71">
        <f t="shared" si="212"/>
        <v>3.8026135910483065E-3</v>
      </c>
      <c r="AB1696" s="72">
        <f t="shared" si="213"/>
        <v>3.805240426348161E-2</v>
      </c>
      <c r="AC1696" s="68">
        <f t="shared" si="214"/>
        <v>141410.25</v>
      </c>
      <c r="AD1696" s="72">
        <f t="shared" si="215"/>
        <v>0.11788102132249752</v>
      </c>
    </row>
    <row r="1697" spans="1:30" x14ac:dyDescent="0.25">
      <c r="A1697" s="60">
        <v>43333</v>
      </c>
      <c r="B1697">
        <f t="shared" si="209"/>
        <v>2018</v>
      </c>
      <c r="C1697">
        <f t="shared" si="210"/>
        <v>8</v>
      </c>
      <c r="D1697" s="57" t="s">
        <v>346</v>
      </c>
      <c r="E1697" s="57">
        <v>0</v>
      </c>
      <c r="F1697" s="57">
        <v>2632</v>
      </c>
      <c r="G1697" s="57">
        <v>261</v>
      </c>
      <c r="H1697" s="57">
        <v>7927</v>
      </c>
      <c r="I1697" s="57">
        <v>5630</v>
      </c>
      <c r="J1697" s="57">
        <v>6886</v>
      </c>
      <c r="K1697" s="57">
        <v>497</v>
      </c>
      <c r="L1697" s="57">
        <v>2612</v>
      </c>
      <c r="M1697" s="57">
        <v>3820</v>
      </c>
      <c r="N1697" s="57">
        <v>4260</v>
      </c>
      <c r="O1697" s="57">
        <v>3543</v>
      </c>
      <c r="P1697" s="57">
        <v>6453</v>
      </c>
      <c r="Q1697" s="57" t="s">
        <v>346</v>
      </c>
      <c r="R1697" s="57">
        <v>6886</v>
      </c>
      <c r="S1697" s="57" t="s">
        <v>346</v>
      </c>
      <c r="T1697" s="57">
        <v>0</v>
      </c>
      <c r="Y1697" s="68">
        <f t="shared" si="211"/>
        <v>5996.5</v>
      </c>
      <c r="Z1697" s="72">
        <f t="shared" si="208"/>
        <v>4.9987433326817285E-3</v>
      </c>
      <c r="AA1697" s="71">
        <f t="shared" si="212"/>
        <v>3.8026135910483065E-3</v>
      </c>
      <c r="AB1697" s="72">
        <f t="shared" si="213"/>
        <v>4.2404988322982243E-2</v>
      </c>
      <c r="AC1697" s="68">
        <f t="shared" si="214"/>
        <v>141410.25</v>
      </c>
      <c r="AD1697" s="72">
        <f t="shared" si="215"/>
        <v>0.11788102132249752</v>
      </c>
    </row>
    <row r="1698" spans="1:30" x14ac:dyDescent="0.25">
      <c r="A1698" s="60">
        <v>43334</v>
      </c>
      <c r="B1698">
        <f t="shared" si="209"/>
        <v>2018</v>
      </c>
      <c r="C1698">
        <f t="shared" si="210"/>
        <v>8</v>
      </c>
      <c r="D1698" s="57" t="s">
        <v>346</v>
      </c>
      <c r="E1698" s="57">
        <v>0</v>
      </c>
      <c r="F1698" s="57">
        <v>2474</v>
      </c>
      <c r="G1698" s="57">
        <v>227</v>
      </c>
      <c r="H1698" s="57">
        <v>7132</v>
      </c>
      <c r="I1698" s="57">
        <v>5091</v>
      </c>
      <c r="J1698" s="57">
        <v>5912</v>
      </c>
      <c r="K1698" s="57">
        <v>520</v>
      </c>
      <c r="L1698" s="57">
        <v>2400</v>
      </c>
      <c r="M1698" s="57">
        <v>3418</v>
      </c>
      <c r="N1698" s="57">
        <v>4830</v>
      </c>
      <c r="O1698" s="57">
        <v>2874</v>
      </c>
      <c r="P1698" s="57">
        <v>5583</v>
      </c>
      <c r="Q1698" s="57" t="s">
        <v>346</v>
      </c>
      <c r="R1698" s="57">
        <v>5912</v>
      </c>
      <c r="S1698" s="57" t="s">
        <v>346</v>
      </c>
      <c r="T1698" s="57">
        <v>0</v>
      </c>
      <c r="Y1698" s="68">
        <f t="shared" si="211"/>
        <v>5252.25</v>
      </c>
      <c r="Z1698" s="72">
        <f t="shared" si="208"/>
        <v>4.3783289700788141E-3</v>
      </c>
      <c r="AA1698" s="71">
        <f t="shared" si="212"/>
        <v>3.8026135910483065E-3</v>
      </c>
      <c r="AB1698" s="72">
        <f t="shared" si="213"/>
        <v>3.7141932780685984E-2</v>
      </c>
      <c r="AC1698" s="68">
        <f t="shared" si="214"/>
        <v>141410.25</v>
      </c>
      <c r="AD1698" s="72">
        <f t="shared" si="215"/>
        <v>0.11788102132249752</v>
      </c>
    </row>
    <row r="1699" spans="1:30" x14ac:dyDescent="0.25">
      <c r="A1699" s="60">
        <v>43335</v>
      </c>
      <c r="B1699">
        <f t="shared" si="209"/>
        <v>2018</v>
      </c>
      <c r="C1699">
        <f t="shared" si="210"/>
        <v>8</v>
      </c>
      <c r="D1699" s="57" t="s">
        <v>346</v>
      </c>
      <c r="E1699" s="57">
        <v>0</v>
      </c>
      <c r="F1699" s="57">
        <v>2766</v>
      </c>
      <c r="G1699" s="57">
        <v>238</v>
      </c>
      <c r="H1699" s="57">
        <v>7335</v>
      </c>
      <c r="I1699" s="57">
        <v>5517</v>
      </c>
      <c r="J1699" s="57">
        <v>3605</v>
      </c>
      <c r="K1699" s="57">
        <v>540</v>
      </c>
      <c r="L1699" s="57">
        <v>2478</v>
      </c>
      <c r="M1699" s="57">
        <v>3808</v>
      </c>
      <c r="N1699" s="57">
        <v>4131</v>
      </c>
      <c r="O1699" s="57">
        <v>3449</v>
      </c>
      <c r="P1699" s="57">
        <v>6315</v>
      </c>
      <c r="Q1699" s="57" t="s">
        <v>346</v>
      </c>
      <c r="R1699" s="57">
        <v>6315</v>
      </c>
      <c r="S1699" s="57" t="s">
        <v>346</v>
      </c>
      <c r="T1699" s="57">
        <v>0</v>
      </c>
      <c r="Y1699" s="68">
        <f t="shared" si="211"/>
        <v>5654</v>
      </c>
      <c r="Z1699" s="72">
        <f t="shared" si="208"/>
        <v>4.7132318524109882E-3</v>
      </c>
      <c r="AA1699" s="71">
        <f t="shared" si="212"/>
        <v>3.8026135910483065E-3</v>
      </c>
      <c r="AB1699" s="72">
        <f t="shared" si="213"/>
        <v>3.99829573881667E-2</v>
      </c>
      <c r="AC1699" s="68">
        <f t="shared" si="214"/>
        <v>141410.25</v>
      </c>
      <c r="AD1699" s="72">
        <f t="shared" si="215"/>
        <v>0.11788102132249752</v>
      </c>
    </row>
    <row r="1700" spans="1:30" x14ac:dyDescent="0.25">
      <c r="A1700" s="60">
        <v>43336</v>
      </c>
      <c r="B1700">
        <f t="shared" si="209"/>
        <v>2018</v>
      </c>
      <c r="C1700">
        <f t="shared" si="210"/>
        <v>8</v>
      </c>
      <c r="D1700" s="57" t="s">
        <v>346</v>
      </c>
      <c r="E1700" s="57">
        <v>0</v>
      </c>
      <c r="F1700" s="57">
        <v>2558</v>
      </c>
      <c r="G1700" s="57">
        <v>252</v>
      </c>
      <c r="H1700" s="57">
        <v>6825</v>
      </c>
      <c r="I1700" s="57">
        <v>5200</v>
      </c>
      <c r="J1700" s="57" t="s">
        <v>346</v>
      </c>
      <c r="K1700" s="57">
        <v>479</v>
      </c>
      <c r="L1700" s="57">
        <v>2346</v>
      </c>
      <c r="M1700" s="57">
        <v>3658</v>
      </c>
      <c r="N1700" s="57">
        <v>3543</v>
      </c>
      <c r="O1700" s="57">
        <v>3406</v>
      </c>
      <c r="P1700" s="57">
        <v>5729</v>
      </c>
      <c r="Q1700" s="57" t="s">
        <v>346</v>
      </c>
      <c r="R1700" s="57">
        <v>5729</v>
      </c>
      <c r="S1700" s="57" t="s">
        <v>346</v>
      </c>
      <c r="T1700" s="57">
        <v>0</v>
      </c>
      <c r="Y1700" s="68">
        <f t="shared" si="211"/>
        <v>5290</v>
      </c>
      <c r="Z1700" s="72">
        <f t="shared" si="208"/>
        <v>4.4097977536706979E-3</v>
      </c>
      <c r="AA1700" s="71">
        <f t="shared" si="212"/>
        <v>3.8026135910483065E-3</v>
      </c>
      <c r="AB1700" s="72">
        <f t="shared" si="213"/>
        <v>3.7408886555253242E-2</v>
      </c>
      <c r="AC1700" s="68">
        <f t="shared" si="214"/>
        <v>141410.25</v>
      </c>
      <c r="AD1700" s="72">
        <f t="shared" si="215"/>
        <v>0.11788102132249752</v>
      </c>
    </row>
    <row r="1701" spans="1:30" x14ac:dyDescent="0.25">
      <c r="A1701" s="60">
        <v>43337</v>
      </c>
      <c r="B1701">
        <f t="shared" si="209"/>
        <v>2018</v>
      </c>
      <c r="C1701">
        <f t="shared" si="210"/>
        <v>8</v>
      </c>
      <c r="D1701" s="57" t="s">
        <v>346</v>
      </c>
      <c r="E1701" s="57">
        <v>0</v>
      </c>
      <c r="F1701" s="57">
        <v>3038</v>
      </c>
      <c r="G1701" s="57">
        <v>247</v>
      </c>
      <c r="H1701" s="57">
        <v>5758</v>
      </c>
      <c r="I1701" s="57">
        <v>4206</v>
      </c>
      <c r="J1701" s="57" t="s">
        <v>346</v>
      </c>
      <c r="K1701" s="57">
        <v>539</v>
      </c>
      <c r="L1701" s="57">
        <v>2582</v>
      </c>
      <c r="M1701" s="57">
        <v>4220</v>
      </c>
      <c r="N1701" s="57">
        <v>2303</v>
      </c>
      <c r="O1701" s="57">
        <v>3255</v>
      </c>
      <c r="P1701" s="57">
        <v>4445</v>
      </c>
      <c r="Q1701" s="57" t="s">
        <v>346</v>
      </c>
      <c r="R1701" s="57">
        <v>4445</v>
      </c>
      <c r="S1701" s="57" t="s">
        <v>346</v>
      </c>
      <c r="T1701" s="57">
        <v>0</v>
      </c>
      <c r="Y1701" s="68">
        <f t="shared" si="211"/>
        <v>4416</v>
      </c>
      <c r="Z1701" s="72">
        <f t="shared" si="208"/>
        <v>3.6812224726294526E-3</v>
      </c>
      <c r="AA1701" s="71">
        <f t="shared" si="212"/>
        <v>3.8026135910483065E-3</v>
      </c>
      <c r="AB1701" s="72">
        <f t="shared" si="213"/>
        <v>3.1228287906994012E-2</v>
      </c>
      <c r="AC1701" s="68">
        <f t="shared" si="214"/>
        <v>141410.25</v>
      </c>
      <c r="AD1701" s="72">
        <f t="shared" si="215"/>
        <v>0.11788102132249752</v>
      </c>
    </row>
    <row r="1702" spans="1:30" x14ac:dyDescent="0.25">
      <c r="A1702" s="60">
        <v>43338</v>
      </c>
      <c r="B1702">
        <f t="shared" si="209"/>
        <v>2018</v>
      </c>
      <c r="C1702">
        <f t="shared" si="210"/>
        <v>8</v>
      </c>
      <c r="D1702" s="57" t="s">
        <v>346</v>
      </c>
      <c r="E1702" s="57">
        <v>0</v>
      </c>
      <c r="F1702" s="57">
        <v>2791</v>
      </c>
      <c r="G1702" s="57">
        <v>243</v>
      </c>
      <c r="H1702" s="57">
        <v>4931</v>
      </c>
      <c r="I1702" s="57">
        <v>3706</v>
      </c>
      <c r="J1702" s="57" t="s">
        <v>346</v>
      </c>
      <c r="K1702" s="57">
        <v>440</v>
      </c>
      <c r="L1702" s="57">
        <v>2255</v>
      </c>
      <c r="M1702" s="57">
        <v>4043</v>
      </c>
      <c r="N1702" s="57">
        <v>2116</v>
      </c>
      <c r="O1702" s="57">
        <v>2908</v>
      </c>
      <c r="P1702" s="57">
        <v>4270</v>
      </c>
      <c r="Q1702" s="57" t="s">
        <v>346</v>
      </c>
      <c r="R1702" s="57">
        <v>4270</v>
      </c>
      <c r="S1702" s="57" t="s">
        <v>346</v>
      </c>
      <c r="T1702" s="57">
        <v>0</v>
      </c>
      <c r="Y1702" s="68">
        <f t="shared" si="211"/>
        <v>3953.75</v>
      </c>
      <c r="Z1702" s="72">
        <f t="shared" si="208"/>
        <v>3.2958861755341255E-3</v>
      </c>
      <c r="AA1702" s="71">
        <f t="shared" si="212"/>
        <v>3.8026135910483065E-3</v>
      </c>
      <c r="AB1702" s="72">
        <f t="shared" si="213"/>
        <v>2.7959430097888944E-2</v>
      </c>
      <c r="AC1702" s="68">
        <f t="shared" si="214"/>
        <v>141410.25</v>
      </c>
      <c r="AD1702" s="72">
        <f t="shared" si="215"/>
        <v>0.11788102132249752</v>
      </c>
    </row>
    <row r="1703" spans="1:30" x14ac:dyDescent="0.25">
      <c r="A1703" s="60">
        <v>43339</v>
      </c>
      <c r="B1703">
        <f t="shared" si="209"/>
        <v>2018</v>
      </c>
      <c r="C1703">
        <f t="shared" si="210"/>
        <v>8</v>
      </c>
      <c r="D1703" s="57" t="s">
        <v>346</v>
      </c>
      <c r="E1703" s="57">
        <v>0</v>
      </c>
      <c r="F1703" s="57">
        <v>2433</v>
      </c>
      <c r="G1703" s="57">
        <v>215</v>
      </c>
      <c r="H1703" s="57">
        <v>6717</v>
      </c>
      <c r="I1703" s="57">
        <v>5160</v>
      </c>
      <c r="J1703" s="57" t="s">
        <v>346</v>
      </c>
      <c r="K1703" s="57">
        <v>490</v>
      </c>
      <c r="L1703" s="57">
        <v>2292</v>
      </c>
      <c r="M1703" s="57">
        <v>3191</v>
      </c>
      <c r="N1703" s="57">
        <v>3737</v>
      </c>
      <c r="O1703" s="57">
        <v>3168</v>
      </c>
      <c r="P1703" s="57">
        <v>6028</v>
      </c>
      <c r="Q1703" s="57" t="s">
        <v>346</v>
      </c>
      <c r="R1703" s="57">
        <v>6028</v>
      </c>
      <c r="S1703" s="57" t="s">
        <v>346</v>
      </c>
      <c r="T1703" s="57">
        <v>0</v>
      </c>
      <c r="Y1703" s="68">
        <f t="shared" si="211"/>
        <v>5268.25</v>
      </c>
      <c r="Z1703" s="72">
        <f t="shared" si="208"/>
        <v>4.3916667326608042E-3</v>
      </c>
      <c r="AA1703" s="71">
        <f t="shared" si="212"/>
        <v>3.8026135910483065E-3</v>
      </c>
      <c r="AB1703" s="72">
        <f t="shared" si="213"/>
        <v>3.7255078751363496E-2</v>
      </c>
      <c r="AC1703" s="68">
        <f t="shared" si="214"/>
        <v>141410.25</v>
      </c>
      <c r="AD1703" s="72">
        <f t="shared" si="215"/>
        <v>0.11788102132249752</v>
      </c>
    </row>
    <row r="1704" spans="1:30" x14ac:dyDescent="0.25">
      <c r="A1704" s="60">
        <v>43340</v>
      </c>
      <c r="B1704">
        <f t="shared" si="209"/>
        <v>2018</v>
      </c>
      <c r="C1704">
        <f t="shared" si="210"/>
        <v>8</v>
      </c>
      <c r="D1704" s="57" t="s">
        <v>346</v>
      </c>
      <c r="E1704" s="57">
        <v>0</v>
      </c>
      <c r="F1704" s="57">
        <v>2341</v>
      </c>
      <c r="G1704" s="57">
        <v>229</v>
      </c>
      <c r="H1704" s="57">
        <v>6589</v>
      </c>
      <c r="I1704" s="57">
        <v>5094</v>
      </c>
      <c r="J1704" s="57" t="s">
        <v>346</v>
      </c>
      <c r="K1704" s="57">
        <v>451</v>
      </c>
      <c r="L1704" s="57">
        <v>2212</v>
      </c>
      <c r="M1704" s="57">
        <v>3180</v>
      </c>
      <c r="N1704" s="57">
        <v>3306</v>
      </c>
      <c r="O1704" s="57">
        <v>2737</v>
      </c>
      <c r="P1704" s="57">
        <v>5640</v>
      </c>
      <c r="Q1704" s="57" t="s">
        <v>346</v>
      </c>
      <c r="R1704" s="57">
        <v>5640</v>
      </c>
      <c r="S1704" s="57" t="s">
        <v>346</v>
      </c>
      <c r="T1704" s="57">
        <v>0</v>
      </c>
      <c r="Y1704" s="68">
        <f t="shared" si="211"/>
        <v>5015</v>
      </c>
      <c r="Z1704" s="72">
        <f t="shared" si="208"/>
        <v>4.1805549592927316E-3</v>
      </c>
      <c r="AA1704" s="71">
        <f t="shared" si="212"/>
        <v>3.8026135910483065E-3</v>
      </c>
      <c r="AB1704" s="72">
        <f t="shared" si="213"/>
        <v>3.5464190184233461E-2</v>
      </c>
      <c r="AC1704" s="68">
        <f t="shared" si="214"/>
        <v>141410.25</v>
      </c>
      <c r="AD1704" s="72">
        <f t="shared" si="215"/>
        <v>0.11788102132249752</v>
      </c>
    </row>
    <row r="1705" spans="1:30" x14ac:dyDescent="0.25">
      <c r="A1705" s="60">
        <v>43341</v>
      </c>
      <c r="B1705">
        <f t="shared" si="209"/>
        <v>2018</v>
      </c>
      <c r="C1705">
        <f t="shared" si="210"/>
        <v>8</v>
      </c>
      <c r="D1705" s="57" t="s">
        <v>346</v>
      </c>
      <c r="E1705" s="57">
        <v>0</v>
      </c>
      <c r="F1705" s="57">
        <v>2285</v>
      </c>
      <c r="G1705" s="57">
        <v>217</v>
      </c>
      <c r="H1705" s="57">
        <v>6066</v>
      </c>
      <c r="I1705" s="57">
        <v>4826</v>
      </c>
      <c r="J1705" s="57" t="s">
        <v>346</v>
      </c>
      <c r="K1705" s="57">
        <v>459</v>
      </c>
      <c r="L1705" s="57">
        <v>2231</v>
      </c>
      <c r="M1705" s="57">
        <v>3128</v>
      </c>
      <c r="N1705" s="57">
        <v>2848</v>
      </c>
      <c r="O1705" s="57">
        <v>2662</v>
      </c>
      <c r="P1705" s="57">
        <v>5113</v>
      </c>
      <c r="Q1705" s="57" t="s">
        <v>346</v>
      </c>
      <c r="R1705" s="57">
        <v>5113</v>
      </c>
      <c r="S1705" s="57" t="s">
        <v>346</v>
      </c>
      <c r="T1705" s="57">
        <v>0</v>
      </c>
      <c r="Y1705" s="68">
        <f t="shared" si="211"/>
        <v>4666.75</v>
      </c>
      <c r="Z1705" s="72">
        <f t="shared" si="208"/>
        <v>3.890250220594089E-3</v>
      </c>
      <c r="AA1705" s="71">
        <f t="shared" si="212"/>
        <v>3.8026135910483065E-3</v>
      </c>
      <c r="AB1705" s="72">
        <f t="shared" si="213"/>
        <v>3.3001497416205686E-2</v>
      </c>
      <c r="AC1705" s="68">
        <f t="shared" si="214"/>
        <v>141410.25</v>
      </c>
      <c r="AD1705" s="72">
        <f t="shared" si="215"/>
        <v>0.11788102132249752</v>
      </c>
    </row>
    <row r="1706" spans="1:30" x14ac:dyDescent="0.25">
      <c r="A1706" s="60">
        <v>43342</v>
      </c>
      <c r="B1706">
        <f t="shared" si="209"/>
        <v>2018</v>
      </c>
      <c r="C1706">
        <f t="shared" si="210"/>
        <v>8</v>
      </c>
      <c r="D1706" s="57" t="s">
        <v>346</v>
      </c>
      <c r="E1706" s="57">
        <v>0</v>
      </c>
      <c r="F1706" s="57">
        <v>2487</v>
      </c>
      <c r="G1706" s="57">
        <v>232</v>
      </c>
      <c r="H1706" s="57">
        <v>6421</v>
      </c>
      <c r="I1706" s="57">
        <v>4892</v>
      </c>
      <c r="J1706" s="57" t="s">
        <v>346</v>
      </c>
      <c r="K1706" s="57">
        <v>516</v>
      </c>
      <c r="L1706" s="57">
        <v>2136</v>
      </c>
      <c r="M1706" s="57">
        <v>3189</v>
      </c>
      <c r="N1706" s="57">
        <v>3386</v>
      </c>
      <c r="O1706" s="57">
        <v>2855</v>
      </c>
      <c r="P1706" s="57">
        <v>5355</v>
      </c>
      <c r="Q1706" s="57" t="s">
        <v>346</v>
      </c>
      <c r="R1706" s="57">
        <v>5355</v>
      </c>
      <c r="S1706" s="57" t="s">
        <v>346</v>
      </c>
      <c r="T1706" s="57">
        <v>0</v>
      </c>
      <c r="Y1706" s="68">
        <f t="shared" si="211"/>
        <v>4880.75</v>
      </c>
      <c r="Z1706" s="72">
        <f t="shared" si="208"/>
        <v>4.0686427951282158E-3</v>
      </c>
      <c r="AA1706" s="71">
        <f t="shared" si="212"/>
        <v>3.8026135910483065E-3</v>
      </c>
      <c r="AB1706" s="72">
        <f t="shared" si="213"/>
        <v>3.451482477401744E-2</v>
      </c>
      <c r="AC1706" s="68">
        <f t="shared" si="214"/>
        <v>141410.25</v>
      </c>
      <c r="AD1706" s="72">
        <f t="shared" si="215"/>
        <v>0.11788102132249752</v>
      </c>
    </row>
    <row r="1707" spans="1:30" x14ac:dyDescent="0.25">
      <c r="A1707" s="60">
        <v>43343</v>
      </c>
      <c r="B1707">
        <f t="shared" si="209"/>
        <v>2018</v>
      </c>
      <c r="C1707">
        <f t="shared" si="210"/>
        <v>8</v>
      </c>
      <c r="D1707" s="57" t="s">
        <v>346</v>
      </c>
      <c r="E1707" s="57">
        <v>0</v>
      </c>
      <c r="F1707" s="57">
        <v>2381</v>
      </c>
      <c r="G1707" s="57">
        <v>212</v>
      </c>
      <c r="H1707" s="57">
        <v>5376</v>
      </c>
      <c r="I1707" s="57">
        <v>4213</v>
      </c>
      <c r="J1707" s="57" t="s">
        <v>346</v>
      </c>
      <c r="K1707" s="57">
        <v>409</v>
      </c>
      <c r="L1707" s="57">
        <v>1824</v>
      </c>
      <c r="M1707" s="57">
        <v>2702</v>
      </c>
      <c r="N1707" s="57">
        <v>3048</v>
      </c>
      <c r="O1707" s="57">
        <v>2101</v>
      </c>
      <c r="P1707" s="57">
        <v>4311</v>
      </c>
      <c r="Q1707" s="57" t="s">
        <v>346</v>
      </c>
      <c r="R1707" s="57">
        <v>4311</v>
      </c>
      <c r="S1707" s="57" t="s">
        <v>346</v>
      </c>
      <c r="T1707" s="57">
        <v>0</v>
      </c>
      <c r="Y1707" s="68">
        <f t="shared" si="211"/>
        <v>4000.25</v>
      </c>
      <c r="Z1707" s="72">
        <f t="shared" si="208"/>
        <v>3.3346490480380361E-3</v>
      </c>
      <c r="AA1707" s="71">
        <f t="shared" si="212"/>
        <v>3.8026135910483065E-3</v>
      </c>
      <c r="AB1707" s="72">
        <f t="shared" si="213"/>
        <v>2.8288260575170469E-2</v>
      </c>
      <c r="AC1707" s="68">
        <f t="shared" si="214"/>
        <v>141410.25</v>
      </c>
      <c r="AD1707" s="72">
        <f t="shared" si="215"/>
        <v>0.11788102132249752</v>
      </c>
    </row>
    <row r="1708" spans="1:30" x14ac:dyDescent="0.25">
      <c r="A1708" s="60">
        <v>43344</v>
      </c>
      <c r="B1708">
        <f t="shared" si="209"/>
        <v>2018</v>
      </c>
      <c r="C1708">
        <f t="shared" si="210"/>
        <v>9</v>
      </c>
      <c r="D1708" s="57" t="s">
        <v>346</v>
      </c>
      <c r="E1708" s="57">
        <v>0</v>
      </c>
      <c r="F1708" s="57">
        <v>2621</v>
      </c>
      <c r="G1708" s="57">
        <v>213</v>
      </c>
      <c r="H1708" s="57">
        <v>5060</v>
      </c>
      <c r="I1708" s="57">
        <v>3816</v>
      </c>
      <c r="J1708" s="57" t="s">
        <v>346</v>
      </c>
      <c r="K1708" s="57">
        <v>468</v>
      </c>
      <c r="L1708" s="57">
        <v>2463</v>
      </c>
      <c r="M1708" s="57">
        <v>3595</v>
      </c>
      <c r="N1708" s="57">
        <v>1980</v>
      </c>
      <c r="O1708" s="57">
        <v>2681</v>
      </c>
      <c r="P1708" s="57">
        <v>3748</v>
      </c>
      <c r="Q1708" s="57" t="s">
        <v>346</v>
      </c>
      <c r="R1708" s="57">
        <v>3748</v>
      </c>
      <c r="S1708" s="57" t="s">
        <v>346</v>
      </c>
      <c r="T1708" s="57">
        <v>0</v>
      </c>
      <c r="Y1708" s="68">
        <f t="shared" si="211"/>
        <v>3826.25</v>
      </c>
      <c r="Z1708" s="72">
        <f t="shared" si="208"/>
        <v>3.1896008799588865E-3</v>
      </c>
      <c r="AA1708" s="71">
        <f t="shared" si="212"/>
        <v>3.4285413392141752E-3</v>
      </c>
      <c r="AB1708" s="72">
        <f t="shared" si="213"/>
        <v>3.1010280703318436E-2</v>
      </c>
      <c r="AC1708" s="68">
        <f t="shared" si="214"/>
        <v>123386.5</v>
      </c>
      <c r="AD1708" s="72">
        <f t="shared" si="215"/>
        <v>0.10285624017642525</v>
      </c>
    </row>
    <row r="1709" spans="1:30" x14ac:dyDescent="0.25">
      <c r="A1709" s="60">
        <v>43345</v>
      </c>
      <c r="B1709">
        <f t="shared" si="209"/>
        <v>2018</v>
      </c>
      <c r="C1709">
        <f t="shared" si="210"/>
        <v>9</v>
      </c>
      <c r="D1709" s="57" t="s">
        <v>346</v>
      </c>
      <c r="E1709" s="57">
        <v>0</v>
      </c>
      <c r="F1709" s="57">
        <v>2383</v>
      </c>
      <c r="G1709" s="57">
        <v>227</v>
      </c>
      <c r="H1709" s="57">
        <v>4649</v>
      </c>
      <c r="I1709" s="57">
        <v>3554</v>
      </c>
      <c r="J1709" s="57" t="s">
        <v>346</v>
      </c>
      <c r="K1709" s="57">
        <v>514</v>
      </c>
      <c r="L1709" s="57">
        <v>2107</v>
      </c>
      <c r="M1709" s="57">
        <v>3345</v>
      </c>
      <c r="N1709" s="57">
        <v>1978</v>
      </c>
      <c r="O1709" s="57">
        <v>2974</v>
      </c>
      <c r="P1709" s="57">
        <v>3763</v>
      </c>
      <c r="Q1709" s="57" t="s">
        <v>346</v>
      </c>
      <c r="R1709" s="57">
        <v>3763</v>
      </c>
      <c r="S1709" s="57" t="s">
        <v>346</v>
      </c>
      <c r="T1709" s="57">
        <v>0</v>
      </c>
      <c r="Y1709" s="68">
        <f t="shared" si="211"/>
        <v>3735</v>
      </c>
      <c r="Z1709" s="72">
        <f t="shared" si="208"/>
        <v>3.1135339527334702E-3</v>
      </c>
      <c r="AA1709" s="71">
        <f t="shared" si="212"/>
        <v>3.4285413392141752E-3</v>
      </c>
      <c r="AB1709" s="72">
        <f t="shared" si="213"/>
        <v>3.027073464276886E-2</v>
      </c>
      <c r="AC1709" s="68">
        <f t="shared" si="214"/>
        <v>123386.5</v>
      </c>
      <c r="AD1709" s="72">
        <f t="shared" si="215"/>
        <v>0.10285624017642525</v>
      </c>
    </row>
    <row r="1710" spans="1:30" x14ac:dyDescent="0.25">
      <c r="A1710" s="60">
        <v>43346</v>
      </c>
      <c r="B1710">
        <f t="shared" si="209"/>
        <v>2018</v>
      </c>
      <c r="C1710">
        <f t="shared" si="210"/>
        <v>9</v>
      </c>
      <c r="D1710" s="57" t="s">
        <v>346</v>
      </c>
      <c r="E1710" s="57">
        <v>0</v>
      </c>
      <c r="F1710" s="57">
        <v>2487</v>
      </c>
      <c r="G1710" s="57">
        <v>195</v>
      </c>
      <c r="H1710" s="57">
        <v>4098</v>
      </c>
      <c r="I1710" s="57">
        <v>3281</v>
      </c>
      <c r="J1710" s="57" t="s">
        <v>346</v>
      </c>
      <c r="K1710" s="57">
        <v>437</v>
      </c>
      <c r="L1710" s="57">
        <v>1948</v>
      </c>
      <c r="M1710" s="57">
        <v>3233</v>
      </c>
      <c r="N1710" s="57">
        <v>2128</v>
      </c>
      <c r="O1710" s="57">
        <v>2364</v>
      </c>
      <c r="P1710" s="57">
        <v>3347</v>
      </c>
      <c r="Q1710" s="57" t="s">
        <v>346</v>
      </c>
      <c r="R1710" s="57">
        <v>3347</v>
      </c>
      <c r="S1710" s="57" t="s">
        <v>346</v>
      </c>
      <c r="T1710" s="57">
        <v>0</v>
      </c>
      <c r="Y1710" s="68">
        <f t="shared" si="211"/>
        <v>3272.5</v>
      </c>
      <c r="Z1710" s="72">
        <f t="shared" si="208"/>
        <v>2.7279892530977998E-3</v>
      </c>
      <c r="AA1710" s="71">
        <f t="shared" si="212"/>
        <v>3.4285413392141752E-3</v>
      </c>
      <c r="AB1710" s="72">
        <f t="shared" si="213"/>
        <v>2.6522350500257322E-2</v>
      </c>
      <c r="AC1710" s="68">
        <f t="shared" si="214"/>
        <v>123386.5</v>
      </c>
      <c r="AD1710" s="72">
        <f t="shared" si="215"/>
        <v>0.10285624017642525</v>
      </c>
    </row>
    <row r="1711" spans="1:30" x14ac:dyDescent="0.25">
      <c r="A1711" s="60">
        <v>43347</v>
      </c>
      <c r="B1711">
        <f t="shared" si="209"/>
        <v>2018</v>
      </c>
      <c r="C1711">
        <f t="shared" si="210"/>
        <v>9</v>
      </c>
      <c r="D1711" s="57" t="s">
        <v>346</v>
      </c>
      <c r="E1711" s="57">
        <v>0</v>
      </c>
      <c r="F1711" s="57">
        <v>2449</v>
      </c>
      <c r="G1711" s="57">
        <v>210</v>
      </c>
      <c r="H1711" s="57">
        <v>6661</v>
      </c>
      <c r="I1711" s="57">
        <v>5211</v>
      </c>
      <c r="J1711" s="57" t="s">
        <v>346</v>
      </c>
      <c r="K1711" s="57">
        <v>527</v>
      </c>
      <c r="L1711" s="57">
        <v>2236</v>
      </c>
      <c r="M1711" s="57">
        <v>3175</v>
      </c>
      <c r="N1711" s="57">
        <v>3102</v>
      </c>
      <c r="O1711" s="57">
        <v>2923</v>
      </c>
      <c r="P1711" s="57">
        <v>5725</v>
      </c>
      <c r="Q1711" s="57" t="s">
        <v>346</v>
      </c>
      <c r="R1711" s="57">
        <v>5725</v>
      </c>
      <c r="S1711" s="57" t="s">
        <v>346</v>
      </c>
      <c r="T1711" s="57">
        <v>0</v>
      </c>
      <c r="Y1711" s="68">
        <f t="shared" si="211"/>
        <v>5130</v>
      </c>
      <c r="Z1711" s="72">
        <f t="shared" si="208"/>
        <v>4.2764201278507902E-3</v>
      </c>
      <c r="AA1711" s="71">
        <f t="shared" si="212"/>
        <v>3.4285413392141752E-3</v>
      </c>
      <c r="AB1711" s="72">
        <f t="shared" si="213"/>
        <v>4.1576671678019879E-2</v>
      </c>
      <c r="AC1711" s="68">
        <f t="shared" si="214"/>
        <v>123386.5</v>
      </c>
      <c r="AD1711" s="72">
        <f t="shared" si="215"/>
        <v>0.10285624017642525</v>
      </c>
    </row>
    <row r="1712" spans="1:30" x14ac:dyDescent="0.25">
      <c r="A1712" s="60">
        <v>43348</v>
      </c>
      <c r="B1712">
        <f t="shared" si="209"/>
        <v>2018</v>
      </c>
      <c r="C1712">
        <f t="shared" si="210"/>
        <v>9</v>
      </c>
      <c r="D1712" s="57" t="s">
        <v>346</v>
      </c>
      <c r="E1712" s="57">
        <v>0</v>
      </c>
      <c r="F1712" s="57">
        <v>2616</v>
      </c>
      <c r="G1712" s="57">
        <v>235</v>
      </c>
      <c r="H1712" s="57">
        <v>7342</v>
      </c>
      <c r="I1712" s="57">
        <v>5518</v>
      </c>
      <c r="J1712" s="57" t="s">
        <v>346</v>
      </c>
      <c r="K1712" s="57">
        <v>463</v>
      </c>
      <c r="L1712" s="57">
        <v>2452</v>
      </c>
      <c r="M1712" s="57">
        <v>3437</v>
      </c>
      <c r="N1712" s="57">
        <v>3343</v>
      </c>
      <c r="O1712" s="57">
        <v>2926</v>
      </c>
      <c r="P1712" s="57">
        <v>6199</v>
      </c>
      <c r="Q1712" s="57" t="s">
        <v>346</v>
      </c>
      <c r="R1712" s="57">
        <v>6199</v>
      </c>
      <c r="S1712" s="57" t="s">
        <v>346</v>
      </c>
      <c r="T1712" s="57">
        <v>0</v>
      </c>
      <c r="Y1712" s="68">
        <f t="shared" si="211"/>
        <v>5496.25</v>
      </c>
      <c r="Z1712" s="72">
        <f t="shared" si="208"/>
        <v>4.5817298494541733E-3</v>
      </c>
      <c r="AA1712" s="71">
        <f t="shared" si="212"/>
        <v>3.4285413392141752E-3</v>
      </c>
      <c r="AB1712" s="72">
        <f t="shared" si="213"/>
        <v>4.4544986688170911E-2</v>
      </c>
      <c r="AC1712" s="68">
        <f t="shared" si="214"/>
        <v>123386.5</v>
      </c>
      <c r="AD1712" s="72">
        <f t="shared" si="215"/>
        <v>0.10285624017642525</v>
      </c>
    </row>
    <row r="1713" spans="1:30" x14ac:dyDescent="0.25">
      <c r="A1713" s="60">
        <v>43349</v>
      </c>
      <c r="B1713">
        <f t="shared" si="209"/>
        <v>2018</v>
      </c>
      <c r="C1713">
        <f t="shared" si="210"/>
        <v>9</v>
      </c>
      <c r="D1713" s="57" t="s">
        <v>346</v>
      </c>
      <c r="E1713" s="57">
        <v>0</v>
      </c>
      <c r="F1713" s="57">
        <v>2405</v>
      </c>
      <c r="G1713" s="57">
        <v>242</v>
      </c>
      <c r="H1713" s="57">
        <v>6445</v>
      </c>
      <c r="I1713" s="57">
        <v>5066</v>
      </c>
      <c r="J1713" s="57" t="s">
        <v>346</v>
      </c>
      <c r="K1713" s="57">
        <v>435</v>
      </c>
      <c r="L1713" s="57">
        <v>1979</v>
      </c>
      <c r="M1713" s="57">
        <v>2910</v>
      </c>
      <c r="N1713" s="57">
        <v>3233</v>
      </c>
      <c r="O1713" s="57">
        <v>2600</v>
      </c>
      <c r="P1713" s="57">
        <v>5394</v>
      </c>
      <c r="Q1713" s="57" t="s">
        <v>346</v>
      </c>
      <c r="R1713" s="57">
        <v>5394</v>
      </c>
      <c r="S1713" s="57" t="s">
        <v>346</v>
      </c>
      <c r="T1713" s="57">
        <v>0</v>
      </c>
      <c r="Y1713" s="68">
        <f t="shared" si="211"/>
        <v>4876.25</v>
      </c>
      <c r="Z1713" s="72">
        <f t="shared" si="208"/>
        <v>4.064891549402031E-3</v>
      </c>
      <c r="AA1713" s="71">
        <f t="shared" si="212"/>
        <v>3.4285413392141752E-3</v>
      </c>
      <c r="AB1713" s="72">
        <f t="shared" si="213"/>
        <v>3.9520125783614898E-2</v>
      </c>
      <c r="AC1713" s="68">
        <f t="shared" si="214"/>
        <v>123386.50000000001</v>
      </c>
      <c r="AD1713" s="72">
        <f t="shared" si="215"/>
        <v>0.10285624017642526</v>
      </c>
    </row>
    <row r="1714" spans="1:30" x14ac:dyDescent="0.25">
      <c r="A1714" s="60">
        <v>43350</v>
      </c>
      <c r="B1714">
        <f t="shared" si="209"/>
        <v>2018</v>
      </c>
      <c r="C1714">
        <f t="shared" si="210"/>
        <v>9</v>
      </c>
      <c r="D1714" s="57" t="s">
        <v>346</v>
      </c>
      <c r="E1714" s="57">
        <v>0</v>
      </c>
      <c r="F1714" s="57">
        <v>2488</v>
      </c>
      <c r="G1714" s="57">
        <v>251</v>
      </c>
      <c r="H1714" s="57">
        <v>6546</v>
      </c>
      <c r="I1714" s="57">
        <v>4857</v>
      </c>
      <c r="J1714" s="57" t="s">
        <v>346</v>
      </c>
      <c r="K1714" s="57">
        <v>442</v>
      </c>
      <c r="L1714" s="57">
        <v>2085</v>
      </c>
      <c r="M1714" s="57">
        <v>3088</v>
      </c>
      <c r="N1714" s="57">
        <v>3514</v>
      </c>
      <c r="O1714" s="57">
        <v>2812</v>
      </c>
      <c r="P1714" s="57">
        <v>5550</v>
      </c>
      <c r="Q1714" s="57" t="s">
        <v>346</v>
      </c>
      <c r="R1714" s="57">
        <v>5550</v>
      </c>
      <c r="S1714" s="57" t="s">
        <v>346</v>
      </c>
      <c r="T1714" s="57">
        <v>0</v>
      </c>
      <c r="Y1714" s="68">
        <f t="shared" si="211"/>
        <v>4941.25</v>
      </c>
      <c r="Z1714" s="72">
        <f t="shared" si="208"/>
        <v>4.1190762098913683E-3</v>
      </c>
      <c r="AA1714" s="71">
        <f t="shared" si="212"/>
        <v>3.4285413392141752E-3</v>
      </c>
      <c r="AB1714" s="72">
        <f t="shared" si="213"/>
        <v>4.004692571715706E-2</v>
      </c>
      <c r="AC1714" s="68">
        <f t="shared" si="214"/>
        <v>123386.50000000001</v>
      </c>
      <c r="AD1714" s="72">
        <f t="shared" si="215"/>
        <v>0.10285624017642526</v>
      </c>
    </row>
    <row r="1715" spans="1:30" x14ac:dyDescent="0.25">
      <c r="A1715" s="60">
        <v>43351</v>
      </c>
      <c r="B1715">
        <f t="shared" si="209"/>
        <v>2018</v>
      </c>
      <c r="C1715">
        <f t="shared" si="210"/>
        <v>9</v>
      </c>
      <c r="D1715" s="57" t="s">
        <v>346</v>
      </c>
      <c r="E1715" s="57">
        <v>0</v>
      </c>
      <c r="F1715" s="57">
        <v>2949</v>
      </c>
      <c r="G1715" s="57">
        <v>176</v>
      </c>
      <c r="H1715" s="57">
        <v>4860</v>
      </c>
      <c r="I1715" s="57">
        <v>3659</v>
      </c>
      <c r="J1715" s="57" t="s">
        <v>346</v>
      </c>
      <c r="K1715" s="57">
        <v>419</v>
      </c>
      <c r="L1715" s="57">
        <v>2312</v>
      </c>
      <c r="M1715" s="57">
        <v>3467</v>
      </c>
      <c r="N1715" s="57">
        <v>2149</v>
      </c>
      <c r="O1715" s="57">
        <v>2265</v>
      </c>
      <c r="P1715" s="57">
        <v>3928</v>
      </c>
      <c r="Q1715" s="57" t="s">
        <v>346</v>
      </c>
      <c r="R1715" s="57">
        <v>3928</v>
      </c>
      <c r="S1715" s="57" t="s">
        <v>346</v>
      </c>
      <c r="T1715" s="57">
        <v>0</v>
      </c>
      <c r="Y1715" s="68">
        <f t="shared" si="211"/>
        <v>3678</v>
      </c>
      <c r="Z1715" s="72">
        <f t="shared" si="208"/>
        <v>3.0660181735351283E-3</v>
      </c>
      <c r="AA1715" s="71">
        <f t="shared" si="212"/>
        <v>3.4285413392141752E-3</v>
      </c>
      <c r="AB1715" s="72">
        <f t="shared" si="213"/>
        <v>2.9808771624124195E-2</v>
      </c>
      <c r="AC1715" s="68">
        <f t="shared" si="214"/>
        <v>123386.5</v>
      </c>
      <c r="AD1715" s="72">
        <f t="shared" si="215"/>
        <v>0.10285624017642525</v>
      </c>
    </row>
    <row r="1716" spans="1:30" x14ac:dyDescent="0.25">
      <c r="A1716" s="60">
        <v>43352</v>
      </c>
      <c r="B1716">
        <f t="shared" si="209"/>
        <v>2018</v>
      </c>
      <c r="C1716">
        <f t="shared" si="210"/>
        <v>9</v>
      </c>
      <c r="D1716" s="57" t="s">
        <v>346</v>
      </c>
      <c r="E1716" s="57">
        <v>0</v>
      </c>
      <c r="F1716" s="57">
        <v>2538</v>
      </c>
      <c r="G1716" s="57">
        <v>85</v>
      </c>
      <c r="H1716" s="57">
        <v>1654</v>
      </c>
      <c r="I1716" s="57">
        <v>1487</v>
      </c>
      <c r="J1716" s="57" t="s">
        <v>346</v>
      </c>
      <c r="K1716" s="57">
        <v>169</v>
      </c>
      <c r="L1716" s="57">
        <v>1406</v>
      </c>
      <c r="M1716" s="57">
        <v>1813</v>
      </c>
      <c r="N1716" s="57">
        <v>1247</v>
      </c>
      <c r="O1716" s="57">
        <v>1645</v>
      </c>
      <c r="P1716" s="57">
        <v>1419</v>
      </c>
      <c r="Q1716" s="57" t="s">
        <v>346</v>
      </c>
      <c r="R1716" s="57">
        <v>1419</v>
      </c>
      <c r="S1716" s="57" t="s">
        <v>346</v>
      </c>
      <c r="T1716" s="57">
        <v>0</v>
      </c>
      <c r="Y1716" s="68">
        <f t="shared" si="211"/>
        <v>1551.25</v>
      </c>
      <c r="Z1716" s="72">
        <f t="shared" si="208"/>
        <v>1.2931377628320737E-3</v>
      </c>
      <c r="AA1716" s="71">
        <f t="shared" si="212"/>
        <v>3.4285413392141752E-3</v>
      </c>
      <c r="AB1716" s="72">
        <f t="shared" si="213"/>
        <v>1.2572283029342756E-2</v>
      </c>
      <c r="AC1716" s="68">
        <f t="shared" si="214"/>
        <v>123386.5</v>
      </c>
      <c r="AD1716" s="72">
        <f t="shared" si="215"/>
        <v>0.10285624017642525</v>
      </c>
    </row>
    <row r="1717" spans="1:30" x14ac:dyDescent="0.25">
      <c r="A1717" s="60">
        <v>43353</v>
      </c>
      <c r="B1717">
        <f t="shared" si="209"/>
        <v>2018</v>
      </c>
      <c r="C1717">
        <f t="shared" si="210"/>
        <v>9</v>
      </c>
      <c r="D1717" s="57" t="s">
        <v>346</v>
      </c>
      <c r="E1717" s="57">
        <v>0</v>
      </c>
      <c r="F1717" s="57">
        <v>976</v>
      </c>
      <c r="G1717" s="57">
        <v>60</v>
      </c>
      <c r="H1717" s="57">
        <v>1900</v>
      </c>
      <c r="I1717" s="57">
        <v>1576</v>
      </c>
      <c r="J1717" s="57" t="s">
        <v>346</v>
      </c>
      <c r="K1717" s="57">
        <v>193</v>
      </c>
      <c r="L1717" s="57">
        <v>718</v>
      </c>
      <c r="M1717" s="57">
        <v>973</v>
      </c>
      <c r="N1717" s="57">
        <v>1230</v>
      </c>
      <c r="O1717" s="57">
        <v>573</v>
      </c>
      <c r="P1717" s="57">
        <v>1602</v>
      </c>
      <c r="Q1717" s="57" t="s">
        <v>346</v>
      </c>
      <c r="R1717" s="57">
        <v>1602</v>
      </c>
      <c r="S1717" s="57" t="s">
        <v>346</v>
      </c>
      <c r="T1717" s="57">
        <v>0</v>
      </c>
      <c r="Y1717" s="68">
        <f t="shared" si="211"/>
        <v>1412.75</v>
      </c>
      <c r="Z1717" s="72">
        <f t="shared" si="208"/>
        <v>1.1776827554817162E-3</v>
      </c>
      <c r="AA1717" s="71">
        <f t="shared" si="212"/>
        <v>3.4285413392141752E-3</v>
      </c>
      <c r="AB1717" s="72">
        <f t="shared" si="213"/>
        <v>1.1449793940179842E-2</v>
      </c>
      <c r="AC1717" s="68">
        <f t="shared" si="214"/>
        <v>123386.5</v>
      </c>
      <c r="AD1717" s="72">
        <f t="shared" si="215"/>
        <v>0.10285624017642525</v>
      </c>
    </row>
    <row r="1718" spans="1:30" x14ac:dyDescent="0.25">
      <c r="A1718" s="60">
        <v>43354</v>
      </c>
      <c r="B1718">
        <f t="shared" si="209"/>
        <v>2018</v>
      </c>
      <c r="C1718">
        <f t="shared" si="210"/>
        <v>9</v>
      </c>
      <c r="D1718" s="57" t="s">
        <v>346</v>
      </c>
      <c r="E1718" s="57">
        <v>0</v>
      </c>
      <c r="F1718" s="57">
        <v>2037</v>
      </c>
      <c r="G1718" s="57">
        <v>218</v>
      </c>
      <c r="H1718" s="57">
        <v>5234</v>
      </c>
      <c r="I1718" s="57">
        <v>3635</v>
      </c>
      <c r="J1718" s="57" t="s">
        <v>346</v>
      </c>
      <c r="K1718" s="57">
        <v>354</v>
      </c>
      <c r="L1718" s="57">
        <v>1726</v>
      </c>
      <c r="M1718" s="57">
        <v>2512</v>
      </c>
      <c r="N1718" s="57">
        <v>2698</v>
      </c>
      <c r="O1718" s="57">
        <v>2475</v>
      </c>
      <c r="P1718" s="57">
        <v>4495</v>
      </c>
      <c r="Q1718" s="57" t="s">
        <v>346</v>
      </c>
      <c r="R1718" s="57">
        <v>4495</v>
      </c>
      <c r="S1718" s="57" t="s">
        <v>346</v>
      </c>
      <c r="T1718" s="57">
        <v>0</v>
      </c>
      <c r="Y1718" s="68">
        <f t="shared" si="211"/>
        <v>3959.75</v>
      </c>
      <c r="Z1718" s="72">
        <f t="shared" si="208"/>
        <v>3.3008878365023719E-3</v>
      </c>
      <c r="AA1718" s="71">
        <f t="shared" si="212"/>
        <v>3.4285413392141752E-3</v>
      </c>
      <c r="AB1718" s="72">
        <f t="shared" si="213"/>
        <v>3.2092246720670417E-2</v>
      </c>
      <c r="AC1718" s="68">
        <f t="shared" si="214"/>
        <v>123386.49999999999</v>
      </c>
      <c r="AD1718" s="72">
        <f t="shared" si="215"/>
        <v>0.10285624017642524</v>
      </c>
    </row>
    <row r="1719" spans="1:30" x14ac:dyDescent="0.25">
      <c r="A1719" s="60">
        <v>43355</v>
      </c>
      <c r="B1719">
        <f t="shared" si="209"/>
        <v>2018</v>
      </c>
      <c r="C1719">
        <f t="shared" si="210"/>
        <v>9</v>
      </c>
      <c r="D1719" s="57" t="s">
        <v>346</v>
      </c>
      <c r="E1719" s="57">
        <v>0</v>
      </c>
      <c r="F1719" s="57">
        <v>1923</v>
      </c>
      <c r="G1719" s="57">
        <v>155</v>
      </c>
      <c r="H1719" s="57">
        <v>4788</v>
      </c>
      <c r="I1719" s="57">
        <v>3719</v>
      </c>
      <c r="J1719" s="57" t="s">
        <v>346</v>
      </c>
      <c r="K1719" s="57">
        <v>392</v>
      </c>
      <c r="L1719" s="57">
        <v>1566</v>
      </c>
      <c r="M1719" s="57">
        <v>2028</v>
      </c>
      <c r="N1719" s="57">
        <v>4391</v>
      </c>
      <c r="O1719" s="57">
        <v>1935</v>
      </c>
      <c r="P1719" s="57">
        <v>3973</v>
      </c>
      <c r="Q1719" s="57" t="s">
        <v>346</v>
      </c>
      <c r="R1719" s="57">
        <v>3973</v>
      </c>
      <c r="S1719" s="57" t="s">
        <v>346</v>
      </c>
      <c r="T1719" s="57">
        <v>0</v>
      </c>
      <c r="Y1719" s="68">
        <f t="shared" si="211"/>
        <v>3603.75</v>
      </c>
      <c r="Z1719" s="72">
        <f t="shared" si="208"/>
        <v>3.0041226190530772E-3</v>
      </c>
      <c r="AA1719" s="71">
        <f t="shared" si="212"/>
        <v>3.4285413392141752E-3</v>
      </c>
      <c r="AB1719" s="72">
        <f t="shared" si="213"/>
        <v>2.9207004007731803E-2</v>
      </c>
      <c r="AC1719" s="68">
        <f t="shared" si="214"/>
        <v>123386.5</v>
      </c>
      <c r="AD1719" s="72">
        <f t="shared" si="215"/>
        <v>0.10285624017642525</v>
      </c>
    </row>
    <row r="1720" spans="1:30" x14ac:dyDescent="0.25">
      <c r="A1720" s="60">
        <v>43356</v>
      </c>
      <c r="B1720">
        <f t="shared" si="209"/>
        <v>2018</v>
      </c>
      <c r="C1720">
        <f t="shared" si="210"/>
        <v>9</v>
      </c>
      <c r="D1720" s="57" t="s">
        <v>346</v>
      </c>
      <c r="E1720" s="57">
        <v>0</v>
      </c>
      <c r="F1720" s="57">
        <v>2402</v>
      </c>
      <c r="G1720" s="57">
        <v>163</v>
      </c>
      <c r="H1720" s="57">
        <v>5985</v>
      </c>
      <c r="I1720" s="57">
        <v>4376</v>
      </c>
      <c r="J1720" s="57" t="s">
        <v>346</v>
      </c>
      <c r="K1720" s="57">
        <v>431</v>
      </c>
      <c r="L1720" s="57">
        <v>1927</v>
      </c>
      <c r="M1720" s="57">
        <v>2726</v>
      </c>
      <c r="N1720" s="57">
        <v>3914</v>
      </c>
      <c r="O1720" s="57">
        <v>2726</v>
      </c>
      <c r="P1720" s="57">
        <v>4925</v>
      </c>
      <c r="Q1720" s="57" t="s">
        <v>346</v>
      </c>
      <c r="R1720" s="57">
        <v>4925</v>
      </c>
      <c r="S1720" s="57" t="s">
        <v>346</v>
      </c>
      <c r="T1720" s="57">
        <v>0</v>
      </c>
      <c r="Y1720" s="68">
        <f t="shared" si="211"/>
        <v>4503</v>
      </c>
      <c r="Z1720" s="72">
        <f t="shared" si="208"/>
        <v>3.7537465566690274E-3</v>
      </c>
      <c r="AA1720" s="71">
        <f t="shared" si="212"/>
        <v>3.4285413392141752E-3</v>
      </c>
      <c r="AB1720" s="72">
        <f t="shared" si="213"/>
        <v>3.6495078472928565E-2</v>
      </c>
      <c r="AC1720" s="68">
        <f t="shared" si="214"/>
        <v>123386.49999999999</v>
      </c>
      <c r="AD1720" s="72">
        <f t="shared" si="215"/>
        <v>0.10285624017642524</v>
      </c>
    </row>
    <row r="1721" spans="1:30" x14ac:dyDescent="0.25">
      <c r="A1721" s="60">
        <v>43357</v>
      </c>
      <c r="B1721">
        <f t="shared" si="209"/>
        <v>2018</v>
      </c>
      <c r="C1721">
        <f t="shared" si="210"/>
        <v>9</v>
      </c>
      <c r="D1721" s="57" t="s">
        <v>346</v>
      </c>
      <c r="E1721" s="57">
        <v>0</v>
      </c>
      <c r="F1721" s="57">
        <v>2785</v>
      </c>
      <c r="G1721" s="57">
        <v>231</v>
      </c>
      <c r="H1721" s="57">
        <v>6522</v>
      </c>
      <c r="I1721" s="57">
        <v>4846</v>
      </c>
      <c r="J1721" s="57" t="s">
        <v>346</v>
      </c>
      <c r="K1721" s="57">
        <v>458</v>
      </c>
      <c r="L1721" s="57">
        <v>2046</v>
      </c>
      <c r="M1721" s="57">
        <v>3076</v>
      </c>
      <c r="N1721" s="57">
        <v>3912</v>
      </c>
      <c r="O1721" s="57">
        <v>3016</v>
      </c>
      <c r="P1721" s="57">
        <v>5636</v>
      </c>
      <c r="Q1721" s="57" t="s">
        <v>346</v>
      </c>
      <c r="R1721" s="57">
        <v>5636</v>
      </c>
      <c r="S1721" s="57" t="s">
        <v>346</v>
      </c>
      <c r="T1721" s="57">
        <v>0</v>
      </c>
      <c r="Y1721" s="68">
        <f t="shared" si="211"/>
        <v>5005</v>
      </c>
      <c r="Z1721" s="72">
        <f t="shared" si="208"/>
        <v>4.1722188576789878E-3</v>
      </c>
      <c r="AA1721" s="71">
        <f t="shared" si="212"/>
        <v>3.4285413392141752E-3</v>
      </c>
      <c r="AB1721" s="72">
        <f t="shared" si="213"/>
        <v>4.0563594882746488E-2</v>
      </c>
      <c r="AC1721" s="68">
        <f t="shared" si="214"/>
        <v>123386.50000000001</v>
      </c>
      <c r="AD1721" s="72">
        <f t="shared" si="215"/>
        <v>0.10285624017642526</v>
      </c>
    </row>
    <row r="1722" spans="1:30" x14ac:dyDescent="0.25">
      <c r="A1722" s="60">
        <v>43358</v>
      </c>
      <c r="B1722">
        <f t="shared" si="209"/>
        <v>2018</v>
      </c>
      <c r="C1722">
        <f t="shared" si="210"/>
        <v>9</v>
      </c>
      <c r="D1722" s="57" t="s">
        <v>346</v>
      </c>
      <c r="E1722" s="57">
        <v>0</v>
      </c>
      <c r="F1722" s="57">
        <v>3335</v>
      </c>
      <c r="G1722" s="57">
        <v>242</v>
      </c>
      <c r="H1722" s="57">
        <v>6178</v>
      </c>
      <c r="I1722" s="57">
        <v>4211</v>
      </c>
      <c r="J1722" s="57" t="s">
        <v>346</v>
      </c>
      <c r="K1722" s="57">
        <v>440</v>
      </c>
      <c r="L1722" s="57">
        <v>2694</v>
      </c>
      <c r="M1722" s="57">
        <v>4706</v>
      </c>
      <c r="N1722" s="57">
        <v>2483</v>
      </c>
      <c r="O1722" s="57">
        <v>2820</v>
      </c>
      <c r="P1722" s="57">
        <v>4679</v>
      </c>
      <c r="Q1722" s="57" t="s">
        <v>346</v>
      </c>
      <c r="R1722" s="57">
        <v>4679</v>
      </c>
      <c r="S1722" s="57" t="s">
        <v>346</v>
      </c>
      <c r="T1722" s="57">
        <v>0</v>
      </c>
      <c r="Y1722" s="68">
        <f t="shared" si="211"/>
        <v>4472</v>
      </c>
      <c r="Z1722" s="72">
        <f t="shared" si="208"/>
        <v>3.7279046416664199E-3</v>
      </c>
      <c r="AA1722" s="71">
        <f t="shared" si="212"/>
        <v>3.4285413392141752E-3</v>
      </c>
      <c r="AB1722" s="72">
        <f t="shared" si="213"/>
        <v>3.6243835427700759E-2</v>
      </c>
      <c r="AC1722" s="68">
        <f t="shared" si="214"/>
        <v>123386.50000000001</v>
      </c>
      <c r="AD1722" s="72">
        <f t="shared" si="215"/>
        <v>0.10285624017642526</v>
      </c>
    </row>
    <row r="1723" spans="1:30" x14ac:dyDescent="0.25">
      <c r="A1723" s="60">
        <v>43359</v>
      </c>
      <c r="B1723">
        <f t="shared" si="209"/>
        <v>2018</v>
      </c>
      <c r="C1723">
        <f t="shared" si="210"/>
        <v>9</v>
      </c>
      <c r="D1723" s="57" t="s">
        <v>346</v>
      </c>
      <c r="E1723" s="57">
        <v>0</v>
      </c>
      <c r="F1723" s="57">
        <v>3300</v>
      </c>
      <c r="G1723" s="57">
        <v>332</v>
      </c>
      <c r="H1723" s="57">
        <v>5363</v>
      </c>
      <c r="I1723" s="57">
        <v>3940</v>
      </c>
      <c r="J1723" s="57" t="s">
        <v>346</v>
      </c>
      <c r="K1723" s="57">
        <v>579</v>
      </c>
      <c r="L1723" s="57">
        <v>2484</v>
      </c>
      <c r="M1723" s="57">
        <v>4648</v>
      </c>
      <c r="N1723" s="57">
        <v>2573</v>
      </c>
      <c r="O1723" s="57">
        <v>2864</v>
      </c>
      <c r="P1723" s="57">
        <v>4904</v>
      </c>
      <c r="Q1723" s="57" t="s">
        <v>346</v>
      </c>
      <c r="R1723" s="57">
        <v>4904</v>
      </c>
      <c r="S1723" s="57" t="s">
        <v>346</v>
      </c>
      <c r="T1723" s="57">
        <v>0</v>
      </c>
      <c r="Y1723" s="68">
        <f t="shared" si="211"/>
        <v>4267.75</v>
      </c>
      <c r="Z1723" s="72">
        <f t="shared" si="208"/>
        <v>3.557639766205694E-3</v>
      </c>
      <c r="AA1723" s="71">
        <f t="shared" si="212"/>
        <v>3.4285413392141752E-3</v>
      </c>
      <c r="AB1723" s="72">
        <f t="shared" si="213"/>
        <v>3.4588467944224044E-2</v>
      </c>
      <c r="AC1723" s="68">
        <f t="shared" si="214"/>
        <v>123386.5</v>
      </c>
      <c r="AD1723" s="72">
        <f t="shared" si="215"/>
        <v>0.10285624017642525</v>
      </c>
    </row>
    <row r="1724" spans="1:30" x14ac:dyDescent="0.25">
      <c r="A1724" s="60">
        <v>43360</v>
      </c>
      <c r="B1724">
        <f t="shared" si="209"/>
        <v>2018</v>
      </c>
      <c r="C1724">
        <f t="shared" si="210"/>
        <v>9</v>
      </c>
      <c r="D1724" s="57" t="s">
        <v>346</v>
      </c>
      <c r="E1724" s="57">
        <v>0</v>
      </c>
      <c r="F1724" s="57">
        <v>2348</v>
      </c>
      <c r="G1724" s="57">
        <v>206</v>
      </c>
      <c r="H1724" s="57">
        <v>6513</v>
      </c>
      <c r="I1724" s="57">
        <v>4831</v>
      </c>
      <c r="J1724" s="57" t="s">
        <v>346</v>
      </c>
      <c r="K1724" s="57">
        <v>499</v>
      </c>
      <c r="L1724" s="57">
        <v>2115</v>
      </c>
      <c r="M1724" s="57">
        <v>2985</v>
      </c>
      <c r="N1724" s="57">
        <v>5688</v>
      </c>
      <c r="O1724" s="57">
        <v>2918</v>
      </c>
      <c r="P1724" s="57">
        <v>5832</v>
      </c>
      <c r="Q1724" s="57" t="s">
        <v>346</v>
      </c>
      <c r="R1724" s="57">
        <v>5832</v>
      </c>
      <c r="S1724" s="57" t="s">
        <v>346</v>
      </c>
      <c r="T1724" s="57">
        <v>0</v>
      </c>
      <c r="Y1724" s="68">
        <f t="shared" si="211"/>
        <v>5023.5</v>
      </c>
      <c r="Z1724" s="72">
        <f t="shared" si="208"/>
        <v>4.1876406456644146E-3</v>
      </c>
      <c r="AA1724" s="71">
        <f t="shared" si="212"/>
        <v>3.4285413392141752E-3</v>
      </c>
      <c r="AB1724" s="72">
        <f t="shared" si="213"/>
        <v>4.0713530248446955E-2</v>
      </c>
      <c r="AC1724" s="68">
        <f t="shared" si="214"/>
        <v>123386.5</v>
      </c>
      <c r="AD1724" s="72">
        <f t="shared" si="215"/>
        <v>0.10285624017642525</v>
      </c>
    </row>
    <row r="1725" spans="1:30" x14ac:dyDescent="0.25">
      <c r="A1725" s="60">
        <v>43361</v>
      </c>
      <c r="B1725">
        <f t="shared" si="209"/>
        <v>2018</v>
      </c>
      <c r="C1725">
        <f t="shared" si="210"/>
        <v>9</v>
      </c>
      <c r="D1725" s="57" t="s">
        <v>346</v>
      </c>
      <c r="E1725" s="57">
        <v>0</v>
      </c>
      <c r="F1725" s="57">
        <v>1760</v>
      </c>
      <c r="G1725" s="57">
        <v>134</v>
      </c>
      <c r="H1725" s="57">
        <v>4435</v>
      </c>
      <c r="I1725" s="57">
        <v>3244</v>
      </c>
      <c r="J1725" s="57" t="s">
        <v>346</v>
      </c>
      <c r="K1725" s="57">
        <v>324</v>
      </c>
      <c r="L1725" s="57">
        <v>1435</v>
      </c>
      <c r="M1725" s="57">
        <v>1947</v>
      </c>
      <c r="N1725" s="57">
        <v>2864</v>
      </c>
      <c r="O1725" s="57">
        <v>1459</v>
      </c>
      <c r="P1725" s="57">
        <v>3560</v>
      </c>
      <c r="Q1725" s="57" t="s">
        <v>346</v>
      </c>
      <c r="R1725" s="57">
        <v>3560</v>
      </c>
      <c r="S1725" s="57" t="s">
        <v>346</v>
      </c>
      <c r="T1725" s="57">
        <v>0</v>
      </c>
      <c r="Y1725" s="68">
        <f t="shared" si="211"/>
        <v>3174.5</v>
      </c>
      <c r="Z1725" s="72">
        <f t="shared" si="208"/>
        <v>2.6462954572831062E-3</v>
      </c>
      <c r="AA1725" s="71">
        <f t="shared" si="212"/>
        <v>3.4285413392141752E-3</v>
      </c>
      <c r="AB1725" s="72">
        <f t="shared" si="213"/>
        <v>2.5728098292762985E-2</v>
      </c>
      <c r="AC1725" s="68">
        <f t="shared" si="214"/>
        <v>123386.5</v>
      </c>
      <c r="AD1725" s="72">
        <f t="shared" si="215"/>
        <v>0.10285624017642525</v>
      </c>
    </row>
    <row r="1726" spans="1:30" x14ac:dyDescent="0.25">
      <c r="A1726" s="60">
        <v>43362</v>
      </c>
      <c r="B1726">
        <f t="shared" si="209"/>
        <v>2018</v>
      </c>
      <c r="C1726">
        <f t="shared" si="210"/>
        <v>9</v>
      </c>
      <c r="D1726" s="57" t="s">
        <v>346</v>
      </c>
      <c r="E1726" s="57">
        <v>0</v>
      </c>
      <c r="F1726" s="57">
        <v>2762</v>
      </c>
      <c r="G1726" s="57">
        <v>273</v>
      </c>
      <c r="H1726" s="57">
        <v>7852</v>
      </c>
      <c r="I1726" s="57">
        <v>5460</v>
      </c>
      <c r="J1726" s="57" t="s">
        <v>346</v>
      </c>
      <c r="K1726" s="57">
        <v>498</v>
      </c>
      <c r="L1726" s="57">
        <v>2464</v>
      </c>
      <c r="M1726" s="57">
        <v>3765</v>
      </c>
      <c r="N1726" s="57">
        <v>5307</v>
      </c>
      <c r="O1726" s="57">
        <v>3564</v>
      </c>
      <c r="P1726" s="57">
        <v>6538</v>
      </c>
      <c r="Q1726" s="57" t="s">
        <v>346</v>
      </c>
      <c r="R1726" s="57">
        <v>6538</v>
      </c>
      <c r="S1726" s="57" t="s">
        <v>346</v>
      </c>
      <c r="T1726" s="57">
        <v>0</v>
      </c>
      <c r="Y1726" s="68">
        <f t="shared" si="211"/>
        <v>5853.5</v>
      </c>
      <c r="Z1726" s="72">
        <f t="shared" si="208"/>
        <v>4.8795370796051859E-3</v>
      </c>
      <c r="AA1726" s="71">
        <f t="shared" si="212"/>
        <v>3.4285413392141752E-3</v>
      </c>
      <c r="AB1726" s="72">
        <f t="shared" si="213"/>
        <v>4.7440360169062258E-2</v>
      </c>
      <c r="AC1726" s="68">
        <f t="shared" si="214"/>
        <v>123386.5</v>
      </c>
      <c r="AD1726" s="72">
        <f t="shared" si="215"/>
        <v>0.10285624017642525</v>
      </c>
    </row>
    <row r="1727" spans="1:30" x14ac:dyDescent="0.25">
      <c r="A1727" s="60">
        <v>43363</v>
      </c>
      <c r="B1727">
        <f t="shared" si="209"/>
        <v>2018</v>
      </c>
      <c r="C1727">
        <f t="shared" si="210"/>
        <v>9</v>
      </c>
      <c r="D1727" s="57" t="s">
        <v>346</v>
      </c>
      <c r="E1727" s="57">
        <v>0</v>
      </c>
      <c r="F1727" s="57">
        <v>2901</v>
      </c>
      <c r="G1727" s="57">
        <v>206</v>
      </c>
      <c r="H1727" s="57">
        <v>7345</v>
      </c>
      <c r="I1727" s="57">
        <v>5447</v>
      </c>
      <c r="J1727" s="57" t="s">
        <v>346</v>
      </c>
      <c r="K1727" s="57">
        <v>532</v>
      </c>
      <c r="L1727" s="57">
        <v>2528</v>
      </c>
      <c r="M1727" s="57">
        <v>3420</v>
      </c>
      <c r="N1727" s="57">
        <v>4304</v>
      </c>
      <c r="O1727" s="57">
        <v>3214</v>
      </c>
      <c r="P1727" s="57">
        <v>6430</v>
      </c>
      <c r="Q1727" s="57" t="s">
        <v>346</v>
      </c>
      <c r="R1727" s="57">
        <v>6430</v>
      </c>
      <c r="S1727" s="57" t="s">
        <v>346</v>
      </c>
      <c r="T1727" s="57">
        <v>0</v>
      </c>
      <c r="Y1727" s="68">
        <f t="shared" si="211"/>
        <v>5609</v>
      </c>
      <c r="Z1727" s="72">
        <f t="shared" si="208"/>
        <v>4.6757193951491392E-3</v>
      </c>
      <c r="AA1727" s="71">
        <f t="shared" si="212"/>
        <v>3.4285413392141752E-3</v>
      </c>
      <c r="AB1727" s="72">
        <f t="shared" si="213"/>
        <v>4.5458781957507507E-2</v>
      </c>
      <c r="AC1727" s="68">
        <f t="shared" si="214"/>
        <v>123386.5</v>
      </c>
      <c r="AD1727" s="72">
        <f t="shared" si="215"/>
        <v>0.10285624017642525</v>
      </c>
    </row>
    <row r="1728" spans="1:30" x14ac:dyDescent="0.25">
      <c r="A1728" s="60">
        <v>43364</v>
      </c>
      <c r="B1728">
        <f t="shared" si="209"/>
        <v>2018</v>
      </c>
      <c r="C1728">
        <f t="shared" si="210"/>
        <v>9</v>
      </c>
      <c r="D1728" s="57" t="s">
        <v>346</v>
      </c>
      <c r="E1728" s="57">
        <v>0</v>
      </c>
      <c r="F1728" s="57">
        <v>2659</v>
      </c>
      <c r="G1728" s="57">
        <v>221</v>
      </c>
      <c r="H1728" s="57">
        <v>6894</v>
      </c>
      <c r="I1728" s="57">
        <v>5159</v>
      </c>
      <c r="J1728" s="57" t="s">
        <v>346</v>
      </c>
      <c r="K1728" s="57">
        <v>489</v>
      </c>
      <c r="L1728" s="57">
        <v>2395</v>
      </c>
      <c r="M1728" s="57">
        <v>3318</v>
      </c>
      <c r="N1728" s="57">
        <v>4045</v>
      </c>
      <c r="O1728" s="57">
        <v>2997</v>
      </c>
      <c r="P1728" s="57">
        <v>5747</v>
      </c>
      <c r="Q1728" s="57" t="s">
        <v>346</v>
      </c>
      <c r="R1728" s="57">
        <v>5747</v>
      </c>
      <c r="S1728" s="57" t="s">
        <v>346</v>
      </c>
      <c r="T1728" s="57">
        <v>0</v>
      </c>
      <c r="Y1728" s="68">
        <f t="shared" si="211"/>
        <v>5199.25</v>
      </c>
      <c r="Z1728" s="72">
        <f t="shared" si="208"/>
        <v>4.3341476315259695E-3</v>
      </c>
      <c r="AA1728" s="71">
        <f t="shared" si="212"/>
        <v>3.4285413392141752E-3</v>
      </c>
      <c r="AB1728" s="72">
        <f t="shared" si="213"/>
        <v>4.2137916222601338E-2</v>
      </c>
      <c r="AC1728" s="68">
        <f t="shared" si="214"/>
        <v>123386.5</v>
      </c>
      <c r="AD1728" s="72">
        <f t="shared" si="215"/>
        <v>0.10285624017642525</v>
      </c>
    </row>
    <row r="1729" spans="1:30" x14ac:dyDescent="0.25">
      <c r="A1729" s="60">
        <v>43365</v>
      </c>
      <c r="B1729">
        <f t="shared" si="209"/>
        <v>2018</v>
      </c>
      <c r="C1729">
        <f t="shared" si="210"/>
        <v>9</v>
      </c>
      <c r="D1729" s="57" t="s">
        <v>346</v>
      </c>
      <c r="E1729" s="57">
        <v>0</v>
      </c>
      <c r="F1729" s="57">
        <v>3687</v>
      </c>
      <c r="G1729" s="57">
        <v>235</v>
      </c>
      <c r="H1729" s="57">
        <v>5782</v>
      </c>
      <c r="I1729" s="57">
        <v>4317</v>
      </c>
      <c r="J1729" s="57" t="s">
        <v>346</v>
      </c>
      <c r="K1729" s="57">
        <v>529</v>
      </c>
      <c r="L1729" s="57">
        <v>3572</v>
      </c>
      <c r="M1729" s="57">
        <v>4958</v>
      </c>
      <c r="N1729" s="57">
        <v>2654</v>
      </c>
      <c r="O1729" s="57">
        <v>2886</v>
      </c>
      <c r="P1729" s="57">
        <v>4778</v>
      </c>
      <c r="Q1729" s="57" t="s">
        <v>346</v>
      </c>
      <c r="R1729" s="57">
        <v>4778</v>
      </c>
      <c r="S1729" s="57" t="s">
        <v>346</v>
      </c>
      <c r="T1729" s="57">
        <v>0</v>
      </c>
      <c r="Y1729" s="68">
        <f t="shared" si="211"/>
        <v>4440.75</v>
      </c>
      <c r="Z1729" s="72">
        <f t="shared" si="208"/>
        <v>3.7018543241234695E-3</v>
      </c>
      <c r="AA1729" s="71">
        <f t="shared" si="212"/>
        <v>3.4285413392141752E-3</v>
      </c>
      <c r="AB1729" s="72">
        <f t="shared" si="213"/>
        <v>3.5990566228882415E-2</v>
      </c>
      <c r="AC1729" s="68">
        <f t="shared" si="214"/>
        <v>123386.5</v>
      </c>
      <c r="AD1729" s="72">
        <f t="shared" si="215"/>
        <v>0.10285624017642525</v>
      </c>
    </row>
    <row r="1730" spans="1:30" x14ac:dyDescent="0.25">
      <c r="A1730" s="60">
        <v>43366</v>
      </c>
      <c r="B1730">
        <f t="shared" si="209"/>
        <v>2018</v>
      </c>
      <c r="C1730">
        <f t="shared" si="210"/>
        <v>9</v>
      </c>
      <c r="D1730" s="57" t="s">
        <v>346</v>
      </c>
      <c r="E1730" s="57">
        <v>0</v>
      </c>
      <c r="F1730" s="57">
        <v>2481</v>
      </c>
      <c r="G1730" s="57">
        <v>187</v>
      </c>
      <c r="H1730" s="57">
        <v>3971</v>
      </c>
      <c r="I1730" s="57">
        <v>3113</v>
      </c>
      <c r="J1730" s="57" t="s">
        <v>346</v>
      </c>
      <c r="K1730" s="57">
        <v>351</v>
      </c>
      <c r="L1730" s="57">
        <v>2473</v>
      </c>
      <c r="M1730" s="57">
        <v>3294</v>
      </c>
      <c r="N1730" s="57">
        <v>2262</v>
      </c>
      <c r="O1730" s="57">
        <v>1860</v>
      </c>
      <c r="P1730" s="57">
        <v>3404</v>
      </c>
      <c r="Q1730" s="57" t="s">
        <v>346</v>
      </c>
      <c r="R1730" s="57">
        <v>3404</v>
      </c>
      <c r="S1730" s="57" t="s">
        <v>346</v>
      </c>
      <c r="T1730" s="57">
        <v>0</v>
      </c>
      <c r="Y1730" s="68">
        <f t="shared" si="211"/>
        <v>3087</v>
      </c>
      <c r="Z1730" s="72">
        <f t="shared" si="208"/>
        <v>2.5733545681628439E-3</v>
      </c>
      <c r="AA1730" s="71">
        <f t="shared" si="212"/>
        <v>3.4285413392141752E-3</v>
      </c>
      <c r="AB1730" s="72">
        <f t="shared" si="213"/>
        <v>2.5018944536071612E-2</v>
      </c>
      <c r="AC1730" s="68">
        <f t="shared" si="214"/>
        <v>123386.5</v>
      </c>
      <c r="AD1730" s="72">
        <f t="shared" si="215"/>
        <v>0.10285624017642525</v>
      </c>
    </row>
    <row r="1731" spans="1:30" x14ac:dyDescent="0.25">
      <c r="A1731" s="60">
        <v>43367</v>
      </c>
      <c r="B1731">
        <f t="shared" si="209"/>
        <v>2018</v>
      </c>
      <c r="C1731">
        <f t="shared" si="210"/>
        <v>9</v>
      </c>
      <c r="D1731" s="57" t="s">
        <v>346</v>
      </c>
      <c r="E1731" s="57">
        <v>0</v>
      </c>
      <c r="F1731" s="57">
        <v>2581</v>
      </c>
      <c r="G1731" s="57">
        <v>205</v>
      </c>
      <c r="H1731" s="57">
        <v>6887</v>
      </c>
      <c r="I1731" s="57">
        <v>4950</v>
      </c>
      <c r="J1731" s="57" t="s">
        <v>346</v>
      </c>
      <c r="K1731" s="57">
        <v>505</v>
      </c>
      <c r="L1731" s="57">
        <v>2200</v>
      </c>
      <c r="M1731" s="57">
        <v>3075</v>
      </c>
      <c r="N1731" s="57">
        <v>2962</v>
      </c>
      <c r="O1731" s="57">
        <v>3145</v>
      </c>
      <c r="P1731" s="57">
        <v>6228</v>
      </c>
      <c r="Q1731" s="57" t="s">
        <v>346</v>
      </c>
      <c r="R1731" s="57">
        <v>6228</v>
      </c>
      <c r="S1731" s="57" t="s">
        <v>346</v>
      </c>
      <c r="T1731" s="57">
        <v>0</v>
      </c>
      <c r="Y1731" s="68">
        <f t="shared" si="211"/>
        <v>5302.5</v>
      </c>
      <c r="Z1731" s="72">
        <f t="shared" si="208"/>
        <v>4.4202178806878782E-3</v>
      </c>
      <c r="AA1731" s="71">
        <f t="shared" si="212"/>
        <v>3.4285413392141752E-3</v>
      </c>
      <c r="AB1731" s="72">
        <f t="shared" si="213"/>
        <v>4.2974717655497159E-2</v>
      </c>
      <c r="AC1731" s="68">
        <f t="shared" si="214"/>
        <v>123386.5</v>
      </c>
      <c r="AD1731" s="72">
        <f t="shared" si="215"/>
        <v>0.10285624017642525</v>
      </c>
    </row>
    <row r="1732" spans="1:30" x14ac:dyDescent="0.25">
      <c r="A1732" s="60">
        <v>43368</v>
      </c>
      <c r="B1732">
        <f t="shared" si="209"/>
        <v>2018</v>
      </c>
      <c r="C1732">
        <f t="shared" si="210"/>
        <v>9</v>
      </c>
      <c r="D1732" s="57" t="s">
        <v>346</v>
      </c>
      <c r="E1732" s="57">
        <v>0</v>
      </c>
      <c r="F1732" s="57">
        <v>1135</v>
      </c>
      <c r="G1732" s="57">
        <v>92</v>
      </c>
      <c r="H1732" s="57">
        <v>1982</v>
      </c>
      <c r="I1732" s="57">
        <v>1795</v>
      </c>
      <c r="J1732" s="57" t="s">
        <v>346</v>
      </c>
      <c r="K1732" s="57">
        <v>221</v>
      </c>
      <c r="L1732" s="57">
        <v>667</v>
      </c>
      <c r="M1732" s="57">
        <v>982</v>
      </c>
      <c r="N1732" s="57">
        <v>1709</v>
      </c>
      <c r="O1732" s="57">
        <v>496</v>
      </c>
      <c r="P1732" s="57">
        <v>1648</v>
      </c>
      <c r="Q1732" s="57" t="s">
        <v>346</v>
      </c>
      <c r="R1732" s="57">
        <v>1648</v>
      </c>
      <c r="S1732" s="57" t="s">
        <v>346</v>
      </c>
      <c r="T1732" s="57">
        <v>0</v>
      </c>
      <c r="Y1732" s="68">
        <f t="shared" si="211"/>
        <v>1480.25</v>
      </c>
      <c r="Z1732" s="72">
        <f t="shared" ref="Z1732:Z1795" si="216">+Y1732/SUMIF($B$4:$B$1829,B1732,$Y$4:$Y$1829)</f>
        <v>1.2339514413744897E-3</v>
      </c>
      <c r="AA1732" s="71">
        <f t="shared" si="212"/>
        <v>3.4285413392141752E-3</v>
      </c>
      <c r="AB1732" s="72">
        <f t="shared" si="213"/>
        <v>1.1996855409627472E-2</v>
      </c>
      <c r="AC1732" s="68">
        <f t="shared" si="214"/>
        <v>123386.5</v>
      </c>
      <c r="AD1732" s="72">
        <f t="shared" si="215"/>
        <v>0.10285624017642525</v>
      </c>
    </row>
    <row r="1733" spans="1:30" x14ac:dyDescent="0.25">
      <c r="A1733" s="60">
        <v>43369</v>
      </c>
      <c r="B1733">
        <f t="shared" ref="B1733:B1796" si="217">+YEAR(A1733)</f>
        <v>2018</v>
      </c>
      <c r="C1733">
        <f t="shared" ref="C1733:C1796" si="218">+MONTH(A1733)</f>
        <v>9</v>
      </c>
      <c r="D1733" s="57" t="s">
        <v>346</v>
      </c>
      <c r="E1733" s="57">
        <v>0</v>
      </c>
      <c r="F1733" s="57">
        <v>2253</v>
      </c>
      <c r="G1733" s="57">
        <v>191</v>
      </c>
      <c r="H1733" s="57">
        <v>4944</v>
      </c>
      <c r="I1733" s="57">
        <v>3725</v>
      </c>
      <c r="J1733" s="57" t="s">
        <v>346</v>
      </c>
      <c r="K1733" s="57">
        <v>412</v>
      </c>
      <c r="L1733" s="57">
        <v>1765</v>
      </c>
      <c r="M1733" s="57">
        <v>2713</v>
      </c>
      <c r="N1733" s="57">
        <v>4233</v>
      </c>
      <c r="O1733" s="57">
        <v>2059</v>
      </c>
      <c r="P1733" s="57">
        <v>4307</v>
      </c>
      <c r="Q1733" s="57" t="s">
        <v>346</v>
      </c>
      <c r="R1733" s="57">
        <v>4307</v>
      </c>
      <c r="S1733" s="57" t="s">
        <v>346</v>
      </c>
      <c r="T1733" s="57">
        <v>0</v>
      </c>
      <c r="Y1733" s="68">
        <f t="shared" ref="Y1733:Y1796" si="219">AVERAGE(H1733,I1733,O1733,R1733)</f>
        <v>3758.75</v>
      </c>
      <c r="Z1733" s="72">
        <f t="shared" si="216"/>
        <v>3.133332194066113E-3</v>
      </c>
      <c r="AA1733" s="71">
        <f t="shared" ref="AA1733:AA1796" si="220">+AVERAGEIFS($Z$4:$Z$1829,$B$4:$B$1829,B1733,$C$4:$C$1829,C1733)</f>
        <v>3.4285413392141752E-3</v>
      </c>
      <c r="AB1733" s="72">
        <f t="shared" ref="AB1733:AB1796" si="221">+Y1733/SUMIFS($Y$4:$Y$1829,$B$4:$B$1829,B1733,$C$4:$C$1829,C1733)</f>
        <v>3.0463219233870804E-2</v>
      </c>
      <c r="AC1733" s="68">
        <f t="shared" ref="AC1733:AC1796" si="222">+Y1733/AB1733</f>
        <v>123386.5</v>
      </c>
      <c r="AD1733" s="72">
        <f t="shared" ref="AD1733:AD1796" si="223">+AC1733/SUMIF($B$4:$B$1829,B1733,$Y$4:$Y$1829)</f>
        <v>0.10285624017642525</v>
      </c>
    </row>
    <row r="1734" spans="1:30" x14ac:dyDescent="0.25">
      <c r="A1734" s="60">
        <v>43370</v>
      </c>
      <c r="B1734">
        <f t="shared" si="217"/>
        <v>2018</v>
      </c>
      <c r="C1734">
        <f t="shared" si="218"/>
        <v>9</v>
      </c>
      <c r="D1734" s="57" t="s">
        <v>346</v>
      </c>
      <c r="E1734" s="57">
        <v>0</v>
      </c>
      <c r="F1734" s="57">
        <v>2645</v>
      </c>
      <c r="G1734" s="57">
        <v>236</v>
      </c>
      <c r="H1734" s="57">
        <v>7033</v>
      </c>
      <c r="I1734" s="57">
        <v>5037</v>
      </c>
      <c r="J1734" s="57" t="s">
        <v>346</v>
      </c>
      <c r="K1734" s="57">
        <v>540</v>
      </c>
      <c r="L1734" s="57">
        <v>2320</v>
      </c>
      <c r="M1734" s="57">
        <v>3250</v>
      </c>
      <c r="N1734" s="57">
        <v>3437</v>
      </c>
      <c r="O1734" s="57">
        <v>3223</v>
      </c>
      <c r="P1734" s="57">
        <v>6183</v>
      </c>
      <c r="Q1734" s="57" t="s">
        <v>346</v>
      </c>
      <c r="R1734" s="57">
        <v>6183</v>
      </c>
      <c r="S1734" s="57" t="s">
        <v>346</v>
      </c>
      <c r="T1734" s="57">
        <v>0</v>
      </c>
      <c r="Y1734" s="68">
        <f t="shared" si="219"/>
        <v>5369</v>
      </c>
      <c r="Z1734" s="72">
        <f t="shared" si="216"/>
        <v>4.4756529564192772E-3</v>
      </c>
      <c r="AA1734" s="71">
        <f t="shared" si="220"/>
        <v>3.4285413392141752E-3</v>
      </c>
      <c r="AB1734" s="72">
        <f t="shared" si="221"/>
        <v>4.3513674510582599E-2</v>
      </c>
      <c r="AC1734" s="68">
        <f t="shared" si="222"/>
        <v>123386.5</v>
      </c>
      <c r="AD1734" s="72">
        <f t="shared" si="223"/>
        <v>0.10285624017642525</v>
      </c>
    </row>
    <row r="1735" spans="1:30" x14ac:dyDescent="0.25">
      <c r="A1735" s="60">
        <v>43371</v>
      </c>
      <c r="B1735">
        <f t="shared" si="217"/>
        <v>2018</v>
      </c>
      <c r="C1735">
        <f t="shared" si="218"/>
        <v>9</v>
      </c>
      <c r="D1735" s="57" t="s">
        <v>346</v>
      </c>
      <c r="E1735" s="57">
        <v>0</v>
      </c>
      <c r="F1735" s="57">
        <v>1867</v>
      </c>
      <c r="G1735" s="57">
        <v>136</v>
      </c>
      <c r="H1735" s="57">
        <v>4358</v>
      </c>
      <c r="I1735" s="57">
        <v>3019</v>
      </c>
      <c r="J1735" s="57" t="s">
        <v>346</v>
      </c>
      <c r="K1735" s="57">
        <v>338</v>
      </c>
      <c r="L1735" s="57">
        <v>1435</v>
      </c>
      <c r="M1735" s="57">
        <v>2176</v>
      </c>
      <c r="N1735" s="57">
        <v>2095</v>
      </c>
      <c r="O1735" s="57">
        <v>1560</v>
      </c>
      <c r="P1735" s="57">
        <v>3472</v>
      </c>
      <c r="Q1735" s="57" t="s">
        <v>346</v>
      </c>
      <c r="R1735" s="57">
        <v>3472</v>
      </c>
      <c r="S1735" s="57" t="s">
        <v>346</v>
      </c>
      <c r="T1735" s="57">
        <v>0</v>
      </c>
      <c r="Y1735" s="68">
        <f t="shared" si="219"/>
        <v>3102.25</v>
      </c>
      <c r="Z1735" s="72">
        <f t="shared" si="216"/>
        <v>2.5860671231238042E-3</v>
      </c>
      <c r="AA1735" s="71">
        <f t="shared" si="220"/>
        <v>3.4285413392141752E-3</v>
      </c>
      <c r="AB1735" s="72">
        <f t="shared" si="221"/>
        <v>2.5142539905094966E-2</v>
      </c>
      <c r="AC1735" s="68">
        <f t="shared" si="222"/>
        <v>123386.5</v>
      </c>
      <c r="AD1735" s="72">
        <f t="shared" si="223"/>
        <v>0.10285624017642525</v>
      </c>
    </row>
    <row r="1736" spans="1:30" x14ac:dyDescent="0.25">
      <c r="A1736" s="60">
        <v>43372</v>
      </c>
      <c r="B1736">
        <f t="shared" si="217"/>
        <v>2018</v>
      </c>
      <c r="C1736">
        <f t="shared" si="218"/>
        <v>9</v>
      </c>
      <c r="D1736" s="57" t="s">
        <v>346</v>
      </c>
      <c r="E1736" s="57">
        <v>0</v>
      </c>
      <c r="F1736" s="57">
        <v>3504</v>
      </c>
      <c r="G1736" s="57">
        <v>244</v>
      </c>
      <c r="H1736" s="57">
        <v>5744</v>
      </c>
      <c r="I1736" s="57">
        <v>4169</v>
      </c>
      <c r="J1736" s="57" t="s">
        <v>346</v>
      </c>
      <c r="K1736" s="57">
        <v>486</v>
      </c>
      <c r="L1736" s="57">
        <v>2670</v>
      </c>
      <c r="M1736" s="57">
        <v>4471</v>
      </c>
      <c r="N1736" s="57">
        <v>2545</v>
      </c>
      <c r="O1736" s="57">
        <v>2601</v>
      </c>
      <c r="P1736" s="57">
        <v>4782</v>
      </c>
      <c r="Q1736" s="57" t="s">
        <v>346</v>
      </c>
      <c r="R1736" s="57">
        <v>4782</v>
      </c>
      <c r="S1736" s="57" t="s">
        <v>346</v>
      </c>
      <c r="T1736" s="57">
        <v>0</v>
      </c>
      <c r="Y1736" s="68">
        <f t="shared" si="219"/>
        <v>4324</v>
      </c>
      <c r="Z1736" s="72">
        <f t="shared" si="216"/>
        <v>3.6045303377830054E-3</v>
      </c>
      <c r="AA1736" s="71">
        <f t="shared" si="220"/>
        <v>3.4285413392141752E-3</v>
      </c>
      <c r="AB1736" s="72">
        <f t="shared" si="221"/>
        <v>3.5044352502097066E-2</v>
      </c>
      <c r="AC1736" s="68">
        <f t="shared" si="222"/>
        <v>123386.50000000001</v>
      </c>
      <c r="AD1736" s="72">
        <f t="shared" si="223"/>
        <v>0.10285624017642526</v>
      </c>
    </row>
    <row r="1737" spans="1:30" x14ac:dyDescent="0.25">
      <c r="A1737" s="60">
        <v>43373</v>
      </c>
      <c r="B1737">
        <f t="shared" si="217"/>
        <v>2018</v>
      </c>
      <c r="C1737">
        <f t="shared" si="218"/>
        <v>9</v>
      </c>
      <c r="D1737" s="57" t="s">
        <v>346</v>
      </c>
      <c r="E1737" s="57">
        <v>0</v>
      </c>
      <c r="F1737" s="57">
        <v>3091</v>
      </c>
      <c r="G1737" s="57">
        <v>206</v>
      </c>
      <c r="H1737" s="57">
        <v>4946</v>
      </c>
      <c r="I1737" s="57">
        <v>3700</v>
      </c>
      <c r="J1737" s="57" t="s">
        <v>346</v>
      </c>
      <c r="K1737" s="57">
        <v>457</v>
      </c>
      <c r="L1737" s="57">
        <v>2455</v>
      </c>
      <c r="M1737" s="57">
        <v>4042</v>
      </c>
      <c r="N1737" s="57">
        <v>2451</v>
      </c>
      <c r="O1737" s="57">
        <v>2595</v>
      </c>
      <c r="P1737" s="57">
        <v>4485</v>
      </c>
      <c r="Q1737" s="57" t="s">
        <v>346</v>
      </c>
      <c r="R1737" s="57">
        <v>4485</v>
      </c>
      <c r="S1737" s="57" t="s">
        <v>346</v>
      </c>
      <c r="T1737" s="57">
        <v>0</v>
      </c>
      <c r="Y1737" s="68">
        <f t="shared" si="219"/>
        <v>3931.5</v>
      </c>
      <c r="Z1737" s="72">
        <f t="shared" si="216"/>
        <v>3.2773383494435443E-3</v>
      </c>
      <c r="AA1737" s="71">
        <f t="shared" si="220"/>
        <v>3.4285413392141752E-3</v>
      </c>
      <c r="AB1737" s="72">
        <f t="shared" si="221"/>
        <v>3.186329136493863E-2</v>
      </c>
      <c r="AC1737" s="68">
        <f t="shared" si="222"/>
        <v>123386.49999999999</v>
      </c>
      <c r="AD1737" s="72">
        <f t="shared" si="223"/>
        <v>0.10285624017642524</v>
      </c>
    </row>
    <row r="1738" spans="1:30" x14ac:dyDescent="0.25">
      <c r="A1738" s="60">
        <v>43374</v>
      </c>
      <c r="B1738">
        <f t="shared" si="217"/>
        <v>2018</v>
      </c>
      <c r="C1738">
        <f t="shared" si="218"/>
        <v>10</v>
      </c>
      <c r="D1738" s="57" t="s">
        <v>346</v>
      </c>
      <c r="E1738" s="57">
        <v>0</v>
      </c>
      <c r="F1738" s="57">
        <v>2557</v>
      </c>
      <c r="G1738" s="57">
        <v>218</v>
      </c>
      <c r="H1738" s="57">
        <v>7157</v>
      </c>
      <c r="I1738" s="57">
        <v>5233</v>
      </c>
      <c r="J1738" s="57" t="s">
        <v>346</v>
      </c>
      <c r="K1738" s="57">
        <v>511</v>
      </c>
      <c r="L1738" s="57">
        <v>2393</v>
      </c>
      <c r="M1738" s="57">
        <v>3235</v>
      </c>
      <c r="N1738" s="57">
        <v>3556</v>
      </c>
      <c r="O1738" s="57">
        <v>3138</v>
      </c>
      <c r="P1738" s="57">
        <v>6424</v>
      </c>
      <c r="Q1738" s="57" t="s">
        <v>346</v>
      </c>
      <c r="R1738" s="57">
        <v>6424</v>
      </c>
      <c r="S1738" s="57" t="s">
        <v>346</v>
      </c>
      <c r="T1738" s="57">
        <v>0</v>
      </c>
      <c r="Y1738" s="68">
        <f t="shared" si="219"/>
        <v>5488</v>
      </c>
      <c r="Z1738" s="72">
        <f t="shared" si="216"/>
        <v>4.5748525656228341E-3</v>
      </c>
      <c r="AA1738" s="71">
        <f t="shared" si="220"/>
        <v>3.4034218863514252E-3</v>
      </c>
      <c r="AB1738" s="72">
        <f t="shared" si="221"/>
        <v>4.3361033142983563E-2</v>
      </c>
      <c r="AC1738" s="68">
        <f t="shared" si="222"/>
        <v>126565.24999999999</v>
      </c>
      <c r="AD1738" s="72">
        <f t="shared" si="223"/>
        <v>0.10550607847689419</v>
      </c>
    </row>
    <row r="1739" spans="1:30" x14ac:dyDescent="0.25">
      <c r="A1739" s="60">
        <v>43375</v>
      </c>
      <c r="B1739">
        <f t="shared" si="217"/>
        <v>2018</v>
      </c>
      <c r="C1739">
        <f t="shared" si="218"/>
        <v>10</v>
      </c>
      <c r="D1739" s="57" t="s">
        <v>346</v>
      </c>
      <c r="E1739" s="57">
        <v>0</v>
      </c>
      <c r="F1739" s="57">
        <v>2682</v>
      </c>
      <c r="G1739" s="57">
        <v>220</v>
      </c>
      <c r="H1739" s="57">
        <v>7192</v>
      </c>
      <c r="I1739" s="57">
        <v>5070</v>
      </c>
      <c r="J1739" s="57" t="s">
        <v>346</v>
      </c>
      <c r="K1739" s="57">
        <v>488</v>
      </c>
      <c r="L1739" s="57">
        <v>2278</v>
      </c>
      <c r="M1739" s="57">
        <v>3357</v>
      </c>
      <c r="N1739" s="57">
        <v>4284</v>
      </c>
      <c r="O1739" s="57">
        <v>3006</v>
      </c>
      <c r="P1739" s="57">
        <v>6254</v>
      </c>
      <c r="Q1739" s="57" t="s">
        <v>346</v>
      </c>
      <c r="R1739" s="57">
        <v>6254</v>
      </c>
      <c r="S1739" s="57" t="s">
        <v>346</v>
      </c>
      <c r="T1739" s="57">
        <v>0</v>
      </c>
      <c r="Y1739" s="68">
        <f t="shared" si="219"/>
        <v>5380.5</v>
      </c>
      <c r="Z1739" s="72">
        <f t="shared" si="216"/>
        <v>4.4852394732750834E-3</v>
      </c>
      <c r="AA1739" s="71">
        <f t="shared" si="220"/>
        <v>3.4034218863514252E-3</v>
      </c>
      <c r="AB1739" s="72">
        <f t="shared" si="221"/>
        <v>4.2511668882256388E-2</v>
      </c>
      <c r="AC1739" s="68">
        <f t="shared" si="222"/>
        <v>126565.24999999999</v>
      </c>
      <c r="AD1739" s="72">
        <f t="shared" si="223"/>
        <v>0.10550607847689419</v>
      </c>
    </row>
    <row r="1740" spans="1:30" x14ac:dyDescent="0.25">
      <c r="A1740" s="60">
        <v>43376</v>
      </c>
      <c r="B1740">
        <f t="shared" si="217"/>
        <v>2018</v>
      </c>
      <c r="C1740">
        <f t="shared" si="218"/>
        <v>10</v>
      </c>
      <c r="D1740" s="57" t="s">
        <v>346</v>
      </c>
      <c r="E1740" s="57">
        <v>0</v>
      </c>
      <c r="F1740" s="57">
        <v>2686</v>
      </c>
      <c r="G1740" s="57">
        <v>258</v>
      </c>
      <c r="H1740" s="57">
        <v>7870</v>
      </c>
      <c r="I1740" s="57">
        <v>5434</v>
      </c>
      <c r="J1740" s="57" t="s">
        <v>346</v>
      </c>
      <c r="K1740" s="57">
        <v>528</v>
      </c>
      <c r="L1740" s="57">
        <v>2472</v>
      </c>
      <c r="M1740" s="57">
        <v>3541</v>
      </c>
      <c r="N1740" s="57">
        <v>4215</v>
      </c>
      <c r="O1740" s="57">
        <v>3175</v>
      </c>
      <c r="P1740" s="57">
        <v>6598</v>
      </c>
      <c r="Q1740" s="57" t="s">
        <v>346</v>
      </c>
      <c r="R1740" s="57">
        <v>6598</v>
      </c>
      <c r="S1740" s="57" t="s">
        <v>346</v>
      </c>
      <c r="T1740" s="57">
        <v>0</v>
      </c>
      <c r="Y1740" s="68">
        <f t="shared" si="219"/>
        <v>5769.25</v>
      </c>
      <c r="Z1740" s="72">
        <f t="shared" si="216"/>
        <v>4.8093054235093906E-3</v>
      </c>
      <c r="AA1740" s="71">
        <f t="shared" si="220"/>
        <v>3.4034218863514252E-3</v>
      </c>
      <c r="AB1740" s="72">
        <f t="shared" si="221"/>
        <v>4.558320708093256E-2</v>
      </c>
      <c r="AC1740" s="68">
        <f t="shared" si="222"/>
        <v>126565.25</v>
      </c>
      <c r="AD1740" s="72">
        <f t="shared" si="223"/>
        <v>0.10550607847689421</v>
      </c>
    </row>
    <row r="1741" spans="1:30" x14ac:dyDescent="0.25">
      <c r="A1741" s="60">
        <v>43377</v>
      </c>
      <c r="B1741">
        <f t="shared" si="217"/>
        <v>2018</v>
      </c>
      <c r="C1741">
        <f t="shared" si="218"/>
        <v>10</v>
      </c>
      <c r="D1741" s="57" t="s">
        <v>346</v>
      </c>
      <c r="E1741" s="57">
        <v>0</v>
      </c>
      <c r="F1741" s="57">
        <v>2641</v>
      </c>
      <c r="G1741" s="57">
        <v>181</v>
      </c>
      <c r="H1741" s="57">
        <v>7058</v>
      </c>
      <c r="I1741" s="57">
        <v>5198</v>
      </c>
      <c r="J1741" s="57" t="s">
        <v>346</v>
      </c>
      <c r="K1741" s="57">
        <v>477</v>
      </c>
      <c r="L1741" s="57">
        <v>2280</v>
      </c>
      <c r="M1741" s="57">
        <v>3320</v>
      </c>
      <c r="N1741" s="57">
        <v>4489</v>
      </c>
      <c r="O1741" s="57">
        <v>2883</v>
      </c>
      <c r="P1741" s="57">
        <v>6086</v>
      </c>
      <c r="Q1741" s="57" t="s">
        <v>346</v>
      </c>
      <c r="R1741" s="57">
        <v>6086</v>
      </c>
      <c r="S1741" s="57" t="s">
        <v>346</v>
      </c>
      <c r="T1741" s="57">
        <v>0</v>
      </c>
      <c r="Y1741" s="68">
        <f t="shared" si="219"/>
        <v>5306.25</v>
      </c>
      <c r="Z1741" s="72">
        <f t="shared" si="216"/>
        <v>4.4233439187930327E-3</v>
      </c>
      <c r="AA1741" s="71">
        <f t="shared" si="220"/>
        <v>3.4034218863514252E-3</v>
      </c>
      <c r="AB1741" s="72">
        <f t="shared" si="221"/>
        <v>4.1925014962637848E-2</v>
      </c>
      <c r="AC1741" s="68">
        <f t="shared" si="222"/>
        <v>126565.25</v>
      </c>
      <c r="AD1741" s="72">
        <f t="shared" si="223"/>
        <v>0.10550607847689421</v>
      </c>
    </row>
    <row r="1742" spans="1:30" x14ac:dyDescent="0.25">
      <c r="A1742" s="60">
        <v>43378</v>
      </c>
      <c r="B1742">
        <f t="shared" si="217"/>
        <v>2018</v>
      </c>
      <c r="C1742">
        <f t="shared" si="218"/>
        <v>10</v>
      </c>
      <c r="D1742" s="57" t="s">
        <v>346</v>
      </c>
      <c r="E1742" s="57">
        <v>0</v>
      </c>
      <c r="F1742" s="57">
        <v>2625</v>
      </c>
      <c r="G1742" s="57">
        <v>210</v>
      </c>
      <c r="H1742" s="57">
        <v>6978</v>
      </c>
      <c r="I1742" s="57">
        <v>5100</v>
      </c>
      <c r="J1742" s="57" t="s">
        <v>346</v>
      </c>
      <c r="K1742" s="57">
        <v>485</v>
      </c>
      <c r="L1742" s="57">
        <v>2188</v>
      </c>
      <c r="M1742" s="57">
        <v>3190</v>
      </c>
      <c r="N1742" s="57">
        <v>3284</v>
      </c>
      <c r="O1742" s="57">
        <v>3033</v>
      </c>
      <c r="P1742" s="57">
        <v>5707</v>
      </c>
      <c r="Q1742" s="57" t="s">
        <v>346</v>
      </c>
      <c r="R1742" s="57">
        <v>5707</v>
      </c>
      <c r="S1742" s="57" t="s">
        <v>346</v>
      </c>
      <c r="T1742" s="57">
        <v>0</v>
      </c>
      <c r="Y1742" s="68">
        <f t="shared" si="219"/>
        <v>5204.5</v>
      </c>
      <c r="Z1742" s="72">
        <f t="shared" si="216"/>
        <v>4.3385240848731847E-3</v>
      </c>
      <c r="AA1742" s="71">
        <f t="shared" si="220"/>
        <v>3.4034218863514252E-3</v>
      </c>
      <c r="AB1742" s="72">
        <f t="shared" si="221"/>
        <v>4.1121081813530969E-2</v>
      </c>
      <c r="AC1742" s="68">
        <f t="shared" si="222"/>
        <v>126565.24999999999</v>
      </c>
      <c r="AD1742" s="72">
        <f t="shared" si="223"/>
        <v>0.10550607847689419</v>
      </c>
    </row>
    <row r="1743" spans="1:30" x14ac:dyDescent="0.25">
      <c r="A1743" s="60">
        <v>43379</v>
      </c>
      <c r="B1743">
        <f t="shared" si="217"/>
        <v>2018</v>
      </c>
      <c r="C1743">
        <f t="shared" si="218"/>
        <v>10</v>
      </c>
      <c r="D1743" s="57" t="s">
        <v>346</v>
      </c>
      <c r="E1743" s="57">
        <v>0</v>
      </c>
      <c r="F1743" s="57">
        <v>2730</v>
      </c>
      <c r="G1743" s="57">
        <v>231</v>
      </c>
      <c r="H1743" s="57">
        <v>5438</v>
      </c>
      <c r="I1743" s="57">
        <v>3704</v>
      </c>
      <c r="J1743" s="57" t="s">
        <v>346</v>
      </c>
      <c r="K1743" s="57">
        <v>374</v>
      </c>
      <c r="L1743" s="57">
        <v>1983</v>
      </c>
      <c r="M1743" s="57">
        <v>3138</v>
      </c>
      <c r="N1743" s="57">
        <v>2267</v>
      </c>
      <c r="O1743" s="57">
        <v>1970</v>
      </c>
      <c r="P1743" s="57">
        <v>3676</v>
      </c>
      <c r="Q1743" s="57" t="s">
        <v>346</v>
      </c>
      <c r="R1743" s="57">
        <v>3676</v>
      </c>
      <c r="S1743" s="57" t="s">
        <v>346</v>
      </c>
      <c r="T1743" s="57">
        <v>0</v>
      </c>
      <c r="Y1743" s="68">
        <f t="shared" si="219"/>
        <v>3697</v>
      </c>
      <c r="Z1743" s="72">
        <f t="shared" si="216"/>
        <v>3.0818567666012421E-3</v>
      </c>
      <c r="AA1743" s="71">
        <f t="shared" si="220"/>
        <v>3.4034218863514252E-3</v>
      </c>
      <c r="AB1743" s="72">
        <f t="shared" si="221"/>
        <v>2.921022950612431E-2</v>
      </c>
      <c r="AC1743" s="68">
        <f t="shared" si="222"/>
        <v>126565.25</v>
      </c>
      <c r="AD1743" s="72">
        <f t="shared" si="223"/>
        <v>0.10550607847689421</v>
      </c>
    </row>
    <row r="1744" spans="1:30" x14ac:dyDescent="0.25">
      <c r="A1744" s="60">
        <v>43380</v>
      </c>
      <c r="B1744">
        <f t="shared" si="217"/>
        <v>2018</v>
      </c>
      <c r="C1744">
        <f t="shared" si="218"/>
        <v>10</v>
      </c>
      <c r="D1744" s="57" t="s">
        <v>346</v>
      </c>
      <c r="E1744" s="57">
        <v>0</v>
      </c>
      <c r="F1744" s="57">
        <v>2583</v>
      </c>
      <c r="G1744" s="57">
        <v>224</v>
      </c>
      <c r="H1744" s="57">
        <v>5481</v>
      </c>
      <c r="I1744" s="57">
        <v>3508</v>
      </c>
      <c r="J1744" s="57" t="s">
        <v>346</v>
      </c>
      <c r="K1744" s="57">
        <v>381</v>
      </c>
      <c r="L1744" s="57">
        <v>2099</v>
      </c>
      <c r="M1744" s="57">
        <v>3506</v>
      </c>
      <c r="N1744" s="57">
        <v>2312</v>
      </c>
      <c r="O1744" s="57">
        <v>2436</v>
      </c>
      <c r="P1744" s="57">
        <v>4023</v>
      </c>
      <c r="Q1744" s="57" t="s">
        <v>346</v>
      </c>
      <c r="R1744" s="57">
        <v>4023</v>
      </c>
      <c r="S1744" s="57" t="s">
        <v>346</v>
      </c>
      <c r="T1744" s="57">
        <v>0</v>
      </c>
      <c r="Y1744" s="68">
        <f t="shared" si="219"/>
        <v>3862</v>
      </c>
      <c r="Z1744" s="72">
        <f t="shared" si="216"/>
        <v>3.2194024432280221E-3</v>
      </c>
      <c r="AA1744" s="71">
        <f t="shared" si="220"/>
        <v>3.4034218863514252E-3</v>
      </c>
      <c r="AB1744" s="72">
        <f t="shared" si="221"/>
        <v>3.0513904883054391E-2</v>
      </c>
      <c r="AC1744" s="68">
        <f t="shared" si="222"/>
        <v>126565.25</v>
      </c>
      <c r="AD1744" s="72">
        <f t="shared" si="223"/>
        <v>0.10550607847689421</v>
      </c>
    </row>
    <row r="1745" spans="1:30" x14ac:dyDescent="0.25">
      <c r="A1745" s="60">
        <v>43381</v>
      </c>
      <c r="B1745">
        <f t="shared" si="217"/>
        <v>2018</v>
      </c>
      <c r="C1745">
        <f t="shared" si="218"/>
        <v>10</v>
      </c>
      <c r="D1745" s="57" t="s">
        <v>346</v>
      </c>
      <c r="E1745" s="57">
        <v>0</v>
      </c>
      <c r="F1745" s="57">
        <v>1945</v>
      </c>
      <c r="G1745" s="57">
        <v>140</v>
      </c>
      <c r="H1745" s="57">
        <v>5383</v>
      </c>
      <c r="I1745" s="57">
        <v>3990</v>
      </c>
      <c r="J1745" s="57" t="s">
        <v>346</v>
      </c>
      <c r="K1745" s="57">
        <v>367</v>
      </c>
      <c r="L1745" s="57">
        <v>1687</v>
      </c>
      <c r="M1745" s="57">
        <v>2427</v>
      </c>
      <c r="N1745" s="57">
        <v>2847</v>
      </c>
      <c r="O1745" s="57">
        <v>1872</v>
      </c>
      <c r="P1745" s="57">
        <v>4309</v>
      </c>
      <c r="Q1745" s="57" t="s">
        <v>346</v>
      </c>
      <c r="R1745" s="57">
        <v>4309</v>
      </c>
      <c r="S1745" s="57" t="s">
        <v>346</v>
      </c>
      <c r="T1745" s="57">
        <v>0</v>
      </c>
      <c r="Y1745" s="68">
        <f t="shared" si="219"/>
        <v>3888.5</v>
      </c>
      <c r="Z1745" s="72">
        <f t="shared" si="216"/>
        <v>3.2414931125044444E-3</v>
      </c>
      <c r="AA1745" s="71">
        <f t="shared" si="220"/>
        <v>3.4034218863514252E-3</v>
      </c>
      <c r="AB1745" s="72">
        <f t="shared" si="221"/>
        <v>3.0723283049652255E-2</v>
      </c>
      <c r="AC1745" s="68">
        <f t="shared" si="222"/>
        <v>126565.25</v>
      </c>
      <c r="AD1745" s="72">
        <f t="shared" si="223"/>
        <v>0.10550607847689421</v>
      </c>
    </row>
    <row r="1746" spans="1:30" x14ac:dyDescent="0.25">
      <c r="A1746" s="60">
        <v>43382</v>
      </c>
      <c r="B1746">
        <f t="shared" si="217"/>
        <v>2018</v>
      </c>
      <c r="C1746">
        <f t="shared" si="218"/>
        <v>10</v>
      </c>
      <c r="D1746" s="57" t="s">
        <v>346</v>
      </c>
      <c r="E1746" s="57">
        <v>0</v>
      </c>
      <c r="F1746" s="57">
        <v>2559</v>
      </c>
      <c r="G1746" s="57">
        <v>225</v>
      </c>
      <c r="H1746" s="57">
        <v>7231</v>
      </c>
      <c r="I1746" s="57">
        <v>5325</v>
      </c>
      <c r="J1746" s="57" t="s">
        <v>346</v>
      </c>
      <c r="K1746" s="57">
        <v>487</v>
      </c>
      <c r="L1746" s="57">
        <v>2376</v>
      </c>
      <c r="M1746" s="57">
        <v>3299</v>
      </c>
      <c r="N1746" s="57">
        <v>3488</v>
      </c>
      <c r="O1746" s="57">
        <v>2660</v>
      </c>
      <c r="P1746" s="57">
        <v>6228</v>
      </c>
      <c r="Q1746" s="57" t="s">
        <v>346</v>
      </c>
      <c r="R1746" s="57">
        <v>6228</v>
      </c>
      <c r="S1746" s="57" t="s">
        <v>346</v>
      </c>
      <c r="T1746" s="57">
        <v>0</v>
      </c>
      <c r="Y1746" s="68">
        <f t="shared" si="219"/>
        <v>5361</v>
      </c>
      <c r="Z1746" s="72">
        <f t="shared" si="216"/>
        <v>4.4689840751282826E-3</v>
      </c>
      <c r="AA1746" s="71">
        <f t="shared" si="220"/>
        <v>3.4034218863514252E-3</v>
      </c>
      <c r="AB1746" s="72">
        <f t="shared" si="221"/>
        <v>4.2357598155891921E-2</v>
      </c>
      <c r="AC1746" s="68">
        <f t="shared" si="222"/>
        <v>126565.25</v>
      </c>
      <c r="AD1746" s="72">
        <f t="shared" si="223"/>
        <v>0.10550607847689421</v>
      </c>
    </row>
    <row r="1747" spans="1:30" x14ac:dyDescent="0.25">
      <c r="A1747" s="60">
        <v>43383</v>
      </c>
      <c r="B1747">
        <f t="shared" si="217"/>
        <v>2018</v>
      </c>
      <c r="C1747">
        <f t="shared" si="218"/>
        <v>10</v>
      </c>
      <c r="D1747" s="57" t="s">
        <v>346</v>
      </c>
      <c r="E1747" s="57">
        <v>0</v>
      </c>
      <c r="F1747" s="57">
        <v>2775</v>
      </c>
      <c r="G1747" s="57">
        <v>230</v>
      </c>
      <c r="H1747" s="57">
        <v>7687</v>
      </c>
      <c r="I1747" s="57">
        <v>5514</v>
      </c>
      <c r="J1747" s="57" t="s">
        <v>346</v>
      </c>
      <c r="K1747" s="57">
        <v>507</v>
      </c>
      <c r="L1747" s="57">
        <v>2499</v>
      </c>
      <c r="M1747" s="57">
        <v>3633</v>
      </c>
      <c r="N1747" s="57">
        <v>3670</v>
      </c>
      <c r="O1747" s="57">
        <v>3158</v>
      </c>
      <c r="P1747" s="57">
        <v>6523</v>
      </c>
      <c r="Q1747" s="57" t="s">
        <v>346</v>
      </c>
      <c r="R1747" s="57">
        <v>6523</v>
      </c>
      <c r="S1747" s="57" t="s">
        <v>346</v>
      </c>
      <c r="T1747" s="57">
        <v>0</v>
      </c>
      <c r="Y1747" s="68">
        <f t="shared" si="219"/>
        <v>5720.5</v>
      </c>
      <c r="Z1747" s="72">
        <f t="shared" si="216"/>
        <v>4.7686669281423871E-3</v>
      </c>
      <c r="AA1747" s="71">
        <f t="shared" si="220"/>
        <v>3.4034218863514252E-3</v>
      </c>
      <c r="AB1747" s="72">
        <f t="shared" si="221"/>
        <v>4.5198030265021401E-2</v>
      </c>
      <c r="AC1747" s="68">
        <f t="shared" si="222"/>
        <v>126565.25</v>
      </c>
      <c r="AD1747" s="72">
        <f t="shared" si="223"/>
        <v>0.10550607847689421</v>
      </c>
    </row>
    <row r="1748" spans="1:30" x14ac:dyDescent="0.25">
      <c r="A1748" s="60">
        <v>43384</v>
      </c>
      <c r="B1748">
        <f t="shared" si="217"/>
        <v>2018</v>
      </c>
      <c r="C1748">
        <f t="shared" si="218"/>
        <v>10</v>
      </c>
      <c r="D1748" s="57" t="s">
        <v>346</v>
      </c>
      <c r="E1748" s="57">
        <v>0</v>
      </c>
      <c r="F1748" s="57">
        <v>1661</v>
      </c>
      <c r="G1748" s="57">
        <v>100</v>
      </c>
      <c r="H1748" s="57">
        <v>3490</v>
      </c>
      <c r="I1748" s="57">
        <v>3008</v>
      </c>
      <c r="J1748" s="57" t="s">
        <v>346</v>
      </c>
      <c r="K1748" s="57">
        <v>298</v>
      </c>
      <c r="L1748" s="57">
        <v>1218</v>
      </c>
      <c r="M1748" s="57">
        <v>1611</v>
      </c>
      <c r="N1748" s="57">
        <v>2092</v>
      </c>
      <c r="O1748" s="57">
        <v>1024</v>
      </c>
      <c r="P1748" s="57">
        <v>2672</v>
      </c>
      <c r="Q1748" s="57">
        <v>1653</v>
      </c>
      <c r="R1748" s="57">
        <v>2672</v>
      </c>
      <c r="S1748" s="57" t="s">
        <v>346</v>
      </c>
      <c r="T1748" s="57">
        <v>0</v>
      </c>
      <c r="Y1748" s="68">
        <f t="shared" si="219"/>
        <v>2548.5</v>
      </c>
      <c r="Z1748" s="72">
        <f t="shared" si="216"/>
        <v>2.124455496262717E-3</v>
      </c>
      <c r="AA1748" s="71">
        <f t="shared" si="220"/>
        <v>3.4034218863514252E-3</v>
      </c>
      <c r="AB1748" s="72">
        <f t="shared" si="221"/>
        <v>2.0135858776401897E-2</v>
      </c>
      <c r="AC1748" s="68">
        <f t="shared" si="222"/>
        <v>126565.24999999999</v>
      </c>
      <c r="AD1748" s="72">
        <f t="shared" si="223"/>
        <v>0.10550607847689419</v>
      </c>
    </row>
    <row r="1749" spans="1:30" x14ac:dyDescent="0.25">
      <c r="A1749" s="60">
        <v>43385</v>
      </c>
      <c r="B1749">
        <f t="shared" si="217"/>
        <v>2018</v>
      </c>
      <c r="C1749">
        <f t="shared" si="218"/>
        <v>10</v>
      </c>
      <c r="D1749" s="57" t="s">
        <v>346</v>
      </c>
      <c r="E1749" s="57">
        <v>0</v>
      </c>
      <c r="F1749" s="57">
        <v>2356</v>
      </c>
      <c r="G1749" s="57">
        <v>164</v>
      </c>
      <c r="H1749" s="57">
        <v>5766</v>
      </c>
      <c r="I1749" s="57">
        <v>4080</v>
      </c>
      <c r="J1749" s="57" t="s">
        <v>346</v>
      </c>
      <c r="K1749" s="57">
        <v>403</v>
      </c>
      <c r="L1749" s="57">
        <v>1934</v>
      </c>
      <c r="M1749" s="57">
        <v>2790</v>
      </c>
      <c r="N1749" s="57">
        <v>2725</v>
      </c>
      <c r="O1749" s="57">
        <v>2655</v>
      </c>
      <c r="P1749" s="57">
        <v>4954</v>
      </c>
      <c r="Q1749" s="57">
        <v>4951</v>
      </c>
      <c r="R1749" s="57">
        <v>4954</v>
      </c>
      <c r="S1749" s="57" t="s">
        <v>346</v>
      </c>
      <c r="T1749" s="57">
        <v>0</v>
      </c>
      <c r="Y1749" s="68">
        <f t="shared" si="219"/>
        <v>4363.75</v>
      </c>
      <c r="Z1749" s="72">
        <f t="shared" si="216"/>
        <v>3.6376663416976388E-3</v>
      </c>
      <c r="AA1749" s="71">
        <f t="shared" si="220"/>
        <v>3.4034218863514252E-3</v>
      </c>
      <c r="AB1749" s="72">
        <f t="shared" si="221"/>
        <v>3.4478263188355417E-2</v>
      </c>
      <c r="AC1749" s="68">
        <f t="shared" si="222"/>
        <v>126565.24999999999</v>
      </c>
      <c r="AD1749" s="72">
        <f t="shared" si="223"/>
        <v>0.10550607847689419</v>
      </c>
    </row>
    <row r="1750" spans="1:30" x14ac:dyDescent="0.25">
      <c r="A1750" s="60">
        <v>43386</v>
      </c>
      <c r="B1750">
        <f t="shared" si="217"/>
        <v>2018</v>
      </c>
      <c r="C1750">
        <f t="shared" si="218"/>
        <v>10</v>
      </c>
      <c r="D1750" s="57" t="s">
        <v>346</v>
      </c>
      <c r="E1750" s="57">
        <v>0</v>
      </c>
      <c r="F1750" s="57">
        <v>2156</v>
      </c>
      <c r="G1750" s="57">
        <v>143</v>
      </c>
      <c r="H1750" s="57">
        <v>4190</v>
      </c>
      <c r="I1750" s="57">
        <v>2600</v>
      </c>
      <c r="J1750" s="57" t="s">
        <v>346</v>
      </c>
      <c r="K1750" s="57">
        <v>294</v>
      </c>
      <c r="L1750" s="57">
        <v>1387</v>
      </c>
      <c r="M1750" s="57">
        <v>2273</v>
      </c>
      <c r="N1750" s="57">
        <v>2009</v>
      </c>
      <c r="O1750" s="57">
        <v>1342</v>
      </c>
      <c r="P1750" s="57">
        <v>2802</v>
      </c>
      <c r="Q1750" s="57">
        <v>2700</v>
      </c>
      <c r="R1750" s="57">
        <v>2802</v>
      </c>
      <c r="S1750" s="57" t="s">
        <v>346</v>
      </c>
      <c r="T1750" s="57">
        <v>0</v>
      </c>
      <c r="Y1750" s="68">
        <f t="shared" si="219"/>
        <v>2733.5</v>
      </c>
      <c r="Z1750" s="72">
        <f t="shared" si="216"/>
        <v>2.2786733761169854E-3</v>
      </c>
      <c r="AA1750" s="71">
        <f t="shared" si="220"/>
        <v>3.4034218863514252E-3</v>
      </c>
      <c r="AB1750" s="72">
        <f t="shared" si="221"/>
        <v>2.1597555411141684E-2</v>
      </c>
      <c r="AC1750" s="68">
        <f t="shared" si="222"/>
        <v>126565.25</v>
      </c>
      <c r="AD1750" s="72">
        <f t="shared" si="223"/>
        <v>0.10550607847689421</v>
      </c>
    </row>
    <row r="1751" spans="1:30" x14ac:dyDescent="0.25">
      <c r="A1751" s="60">
        <v>43387</v>
      </c>
      <c r="B1751">
        <f t="shared" si="217"/>
        <v>2018</v>
      </c>
      <c r="C1751">
        <f t="shared" si="218"/>
        <v>10</v>
      </c>
      <c r="D1751" s="57" t="s">
        <v>346</v>
      </c>
      <c r="E1751" s="57">
        <v>0</v>
      </c>
      <c r="F1751" s="57">
        <v>2456</v>
      </c>
      <c r="G1751" s="57">
        <v>183</v>
      </c>
      <c r="H1751" s="57">
        <v>4722</v>
      </c>
      <c r="I1751" s="57">
        <v>2930</v>
      </c>
      <c r="J1751" s="57" t="s">
        <v>346</v>
      </c>
      <c r="K1751" s="57">
        <v>401</v>
      </c>
      <c r="L1751" s="57">
        <v>1684</v>
      </c>
      <c r="M1751" s="57">
        <v>2694</v>
      </c>
      <c r="N1751" s="57">
        <v>2110</v>
      </c>
      <c r="O1751" s="57">
        <v>1894</v>
      </c>
      <c r="P1751" s="57">
        <v>3632</v>
      </c>
      <c r="Q1751" s="57">
        <v>3466</v>
      </c>
      <c r="R1751" s="57">
        <v>3632</v>
      </c>
      <c r="S1751" s="57" t="s">
        <v>346</v>
      </c>
      <c r="T1751" s="57">
        <v>0</v>
      </c>
      <c r="Y1751" s="68">
        <f t="shared" si="219"/>
        <v>3294.5</v>
      </c>
      <c r="Z1751" s="72">
        <f t="shared" si="216"/>
        <v>2.7463286766480368E-3</v>
      </c>
      <c r="AA1751" s="71">
        <f t="shared" si="220"/>
        <v>3.4034218863514252E-3</v>
      </c>
      <c r="AB1751" s="72">
        <f t="shared" si="221"/>
        <v>2.6030051692703962E-2</v>
      </c>
      <c r="AC1751" s="68">
        <f t="shared" si="222"/>
        <v>126565.25</v>
      </c>
      <c r="AD1751" s="72">
        <f t="shared" si="223"/>
        <v>0.10550607847689421</v>
      </c>
    </row>
    <row r="1752" spans="1:30" x14ac:dyDescent="0.25">
      <c r="A1752" s="60">
        <v>43388</v>
      </c>
      <c r="B1752">
        <f t="shared" si="217"/>
        <v>2018</v>
      </c>
      <c r="C1752">
        <f t="shared" si="218"/>
        <v>10</v>
      </c>
      <c r="D1752" s="57" t="s">
        <v>346</v>
      </c>
      <c r="E1752" s="57">
        <v>0</v>
      </c>
      <c r="F1752" s="57">
        <v>1823</v>
      </c>
      <c r="G1752" s="57">
        <v>147</v>
      </c>
      <c r="H1752" s="57">
        <v>4453</v>
      </c>
      <c r="I1752" s="57">
        <v>3384</v>
      </c>
      <c r="J1752" s="57" t="s">
        <v>346</v>
      </c>
      <c r="K1752" s="57">
        <v>378</v>
      </c>
      <c r="L1752" s="57">
        <v>1529</v>
      </c>
      <c r="M1752" s="57">
        <v>2067</v>
      </c>
      <c r="N1752" s="57">
        <v>2629</v>
      </c>
      <c r="O1752" s="57">
        <v>1579</v>
      </c>
      <c r="P1752" s="57">
        <v>3904</v>
      </c>
      <c r="Q1752" s="57">
        <v>3810</v>
      </c>
      <c r="R1752" s="57">
        <v>3904</v>
      </c>
      <c r="S1752" s="57" t="s">
        <v>346</v>
      </c>
      <c r="T1752" s="57">
        <v>0</v>
      </c>
      <c r="Y1752" s="68">
        <f t="shared" si="219"/>
        <v>3330</v>
      </c>
      <c r="Z1752" s="72">
        <f t="shared" si="216"/>
        <v>2.7759218373768287E-3</v>
      </c>
      <c r="AA1752" s="71">
        <f t="shared" si="220"/>
        <v>3.4034218863514252E-3</v>
      </c>
      <c r="AB1752" s="72">
        <f t="shared" si="221"/>
        <v>2.6310539425316189E-2</v>
      </c>
      <c r="AC1752" s="68">
        <f t="shared" si="222"/>
        <v>126565.25</v>
      </c>
      <c r="AD1752" s="72">
        <f t="shared" si="223"/>
        <v>0.10550607847689421</v>
      </c>
    </row>
    <row r="1753" spans="1:30" x14ac:dyDescent="0.25">
      <c r="A1753" s="60">
        <v>43389</v>
      </c>
      <c r="B1753">
        <f t="shared" si="217"/>
        <v>2018</v>
      </c>
      <c r="C1753">
        <f t="shared" si="218"/>
        <v>10</v>
      </c>
      <c r="D1753" s="57" t="s">
        <v>346</v>
      </c>
      <c r="E1753" s="57">
        <v>0</v>
      </c>
      <c r="F1753" s="57">
        <v>2481</v>
      </c>
      <c r="G1753" s="57">
        <v>189</v>
      </c>
      <c r="H1753" s="57">
        <v>6398</v>
      </c>
      <c r="I1753" s="57">
        <v>4778</v>
      </c>
      <c r="J1753" s="57" t="s">
        <v>346</v>
      </c>
      <c r="K1753" s="57">
        <v>492</v>
      </c>
      <c r="L1753" s="57">
        <v>2047</v>
      </c>
      <c r="M1753" s="57">
        <v>2659</v>
      </c>
      <c r="N1753" s="57">
        <v>3286</v>
      </c>
      <c r="O1753" s="57">
        <v>2647</v>
      </c>
      <c r="P1753" s="57">
        <v>5758</v>
      </c>
      <c r="Q1753" s="57">
        <v>5811</v>
      </c>
      <c r="R1753" s="57">
        <v>5758</v>
      </c>
      <c r="S1753" s="57" t="s">
        <v>346</v>
      </c>
      <c r="T1753" s="57">
        <v>0</v>
      </c>
      <c r="Y1753" s="68">
        <f t="shared" si="219"/>
        <v>4895.25</v>
      </c>
      <c r="Z1753" s="72">
        <f t="shared" si="216"/>
        <v>4.0807301424681443E-3</v>
      </c>
      <c r="AA1753" s="71">
        <f t="shared" si="220"/>
        <v>3.4034218863514252E-3</v>
      </c>
      <c r="AB1753" s="72">
        <f t="shared" si="221"/>
        <v>3.8677678114648374E-2</v>
      </c>
      <c r="AC1753" s="68">
        <f t="shared" si="222"/>
        <v>126565.25</v>
      </c>
      <c r="AD1753" s="72">
        <f t="shared" si="223"/>
        <v>0.10550607847689421</v>
      </c>
    </row>
    <row r="1754" spans="1:30" x14ac:dyDescent="0.25">
      <c r="A1754" s="60">
        <v>43390</v>
      </c>
      <c r="B1754">
        <f t="shared" si="217"/>
        <v>2018</v>
      </c>
      <c r="C1754">
        <f t="shared" si="218"/>
        <v>10</v>
      </c>
      <c r="D1754" s="57" t="s">
        <v>346</v>
      </c>
      <c r="E1754" s="57">
        <v>0</v>
      </c>
      <c r="F1754" s="57">
        <v>2421</v>
      </c>
      <c r="G1754" s="57">
        <v>191</v>
      </c>
      <c r="H1754" s="57">
        <v>6394</v>
      </c>
      <c r="I1754" s="57">
        <v>4511</v>
      </c>
      <c r="J1754" s="57" t="s">
        <v>346</v>
      </c>
      <c r="K1754" s="57">
        <v>411</v>
      </c>
      <c r="L1754" s="57">
        <v>2034</v>
      </c>
      <c r="M1754" s="57">
        <v>2775</v>
      </c>
      <c r="N1754" s="57">
        <v>3185</v>
      </c>
      <c r="O1754" s="57">
        <v>2451</v>
      </c>
      <c r="P1754" s="57">
        <v>5354</v>
      </c>
      <c r="Q1754" s="57">
        <v>5526</v>
      </c>
      <c r="R1754" s="57">
        <v>5354</v>
      </c>
      <c r="S1754" s="57" t="s">
        <v>346</v>
      </c>
      <c r="T1754" s="57">
        <v>0</v>
      </c>
      <c r="Y1754" s="68">
        <f t="shared" si="219"/>
        <v>4677.5</v>
      </c>
      <c r="Z1754" s="72">
        <f t="shared" si="216"/>
        <v>3.899211529828864E-3</v>
      </c>
      <c r="AA1754" s="71">
        <f t="shared" si="220"/>
        <v>3.4034218863514252E-3</v>
      </c>
      <c r="AB1754" s="72">
        <f t="shared" si="221"/>
        <v>3.6957221670245191E-2</v>
      </c>
      <c r="AC1754" s="68">
        <f t="shared" si="222"/>
        <v>126565.25</v>
      </c>
      <c r="AD1754" s="72">
        <f t="shared" si="223"/>
        <v>0.10550607847689421</v>
      </c>
    </row>
    <row r="1755" spans="1:30" x14ac:dyDescent="0.25">
      <c r="A1755" s="60">
        <v>43391</v>
      </c>
      <c r="B1755">
        <f t="shared" si="217"/>
        <v>2018</v>
      </c>
      <c r="C1755">
        <f t="shared" si="218"/>
        <v>10</v>
      </c>
      <c r="D1755" s="57" t="s">
        <v>346</v>
      </c>
      <c r="E1755" s="57">
        <v>0</v>
      </c>
      <c r="F1755" s="57">
        <v>2203</v>
      </c>
      <c r="G1755" s="57">
        <v>173</v>
      </c>
      <c r="H1755" s="57">
        <v>5344</v>
      </c>
      <c r="I1755" s="57">
        <v>3943</v>
      </c>
      <c r="J1755" s="57" t="s">
        <v>346</v>
      </c>
      <c r="K1755" s="57">
        <v>402</v>
      </c>
      <c r="L1755" s="57">
        <v>1692</v>
      </c>
      <c r="M1755" s="57">
        <v>2259</v>
      </c>
      <c r="N1755" s="57">
        <v>2825</v>
      </c>
      <c r="O1755" s="57">
        <v>2118</v>
      </c>
      <c r="P1755" s="57">
        <v>4669</v>
      </c>
      <c r="Q1755" s="57">
        <v>4549</v>
      </c>
      <c r="R1755" s="57">
        <v>4669</v>
      </c>
      <c r="S1755" s="57" t="s">
        <v>346</v>
      </c>
      <c r="T1755" s="57">
        <v>0</v>
      </c>
      <c r="Y1755" s="68">
        <f t="shared" si="219"/>
        <v>4018.5</v>
      </c>
      <c r="Z1755" s="72">
        <f t="shared" si="216"/>
        <v>3.3498624334831191E-3</v>
      </c>
      <c r="AA1755" s="71">
        <f t="shared" si="220"/>
        <v>3.4034218863514252E-3</v>
      </c>
      <c r="AB1755" s="72">
        <f t="shared" si="221"/>
        <v>3.1750421225415347E-2</v>
      </c>
      <c r="AC1755" s="68">
        <f t="shared" si="222"/>
        <v>126565.25000000001</v>
      </c>
      <c r="AD1755" s="72">
        <f t="shared" si="223"/>
        <v>0.10550607847689421</v>
      </c>
    </row>
    <row r="1756" spans="1:30" x14ac:dyDescent="0.25">
      <c r="A1756" s="60">
        <v>43392</v>
      </c>
      <c r="B1756">
        <f t="shared" si="217"/>
        <v>2018</v>
      </c>
      <c r="C1756">
        <f t="shared" si="218"/>
        <v>10</v>
      </c>
      <c r="D1756" s="57" t="s">
        <v>346</v>
      </c>
      <c r="E1756" s="57">
        <v>0</v>
      </c>
      <c r="F1756" s="57">
        <v>2324</v>
      </c>
      <c r="G1756" s="57">
        <v>184</v>
      </c>
      <c r="H1756" s="57">
        <v>5454</v>
      </c>
      <c r="I1756" s="57">
        <v>4061</v>
      </c>
      <c r="J1756" s="57" t="s">
        <v>346</v>
      </c>
      <c r="K1756" s="57">
        <v>396</v>
      </c>
      <c r="L1756" s="57">
        <v>1814</v>
      </c>
      <c r="M1756" s="57">
        <v>2563</v>
      </c>
      <c r="N1756" s="57">
        <v>2832</v>
      </c>
      <c r="O1756" s="57">
        <v>2268</v>
      </c>
      <c r="P1756" s="57">
        <v>4836</v>
      </c>
      <c r="Q1756" s="57">
        <v>4726</v>
      </c>
      <c r="R1756" s="57">
        <v>4836</v>
      </c>
      <c r="S1756" s="57" t="s">
        <v>346</v>
      </c>
      <c r="T1756" s="57">
        <v>0</v>
      </c>
      <c r="Y1756" s="68">
        <f t="shared" si="219"/>
        <v>4154.75</v>
      </c>
      <c r="Z1756" s="72">
        <f t="shared" si="216"/>
        <v>3.4634418179703844E-3</v>
      </c>
      <c r="AA1756" s="71">
        <f t="shared" si="220"/>
        <v>3.4034218863514252E-3</v>
      </c>
      <c r="AB1756" s="72">
        <f t="shared" si="221"/>
        <v>3.2826941044243975E-2</v>
      </c>
      <c r="AC1756" s="68">
        <f t="shared" si="222"/>
        <v>126565.25000000001</v>
      </c>
      <c r="AD1756" s="72">
        <f t="shared" si="223"/>
        <v>0.10550607847689421</v>
      </c>
    </row>
    <row r="1757" spans="1:30" x14ac:dyDescent="0.25">
      <c r="A1757" s="60">
        <v>43393</v>
      </c>
      <c r="B1757">
        <f t="shared" si="217"/>
        <v>2018</v>
      </c>
      <c r="C1757">
        <f t="shared" si="218"/>
        <v>10</v>
      </c>
      <c r="D1757" s="57" t="s">
        <v>346</v>
      </c>
      <c r="E1757" s="57">
        <v>0</v>
      </c>
      <c r="F1757" s="57">
        <v>2666</v>
      </c>
      <c r="G1757" s="57">
        <v>173</v>
      </c>
      <c r="H1757" s="57">
        <v>5054</v>
      </c>
      <c r="I1757" s="57">
        <v>3187</v>
      </c>
      <c r="J1757" s="57" t="s">
        <v>346</v>
      </c>
      <c r="K1757" s="57">
        <v>330</v>
      </c>
      <c r="L1757" s="57">
        <v>1676</v>
      </c>
      <c r="M1757" s="57">
        <v>2971</v>
      </c>
      <c r="N1757" s="57">
        <v>2206</v>
      </c>
      <c r="O1757" s="57">
        <v>1569</v>
      </c>
      <c r="P1757" s="57">
        <v>3303</v>
      </c>
      <c r="Q1757" s="57">
        <v>3261</v>
      </c>
      <c r="R1757" s="57">
        <v>3303</v>
      </c>
      <c r="S1757" s="57" t="s">
        <v>346</v>
      </c>
      <c r="T1757" s="57">
        <v>0</v>
      </c>
      <c r="Y1757" s="68">
        <f t="shared" si="219"/>
        <v>3278.25</v>
      </c>
      <c r="Z1757" s="72">
        <f t="shared" si="216"/>
        <v>2.7327825115257024E-3</v>
      </c>
      <c r="AA1757" s="71">
        <f t="shared" si="220"/>
        <v>3.4034218863514252E-3</v>
      </c>
      <c r="AB1757" s="72">
        <f t="shared" si="221"/>
        <v>2.5901659420733573E-2</v>
      </c>
      <c r="AC1757" s="68">
        <f t="shared" si="222"/>
        <v>126565.25</v>
      </c>
      <c r="AD1757" s="72">
        <f t="shared" si="223"/>
        <v>0.10550607847689421</v>
      </c>
    </row>
    <row r="1758" spans="1:30" x14ac:dyDescent="0.25">
      <c r="A1758" s="60">
        <v>43394</v>
      </c>
      <c r="B1758">
        <f t="shared" si="217"/>
        <v>2018</v>
      </c>
      <c r="C1758">
        <f t="shared" si="218"/>
        <v>10</v>
      </c>
      <c r="D1758" s="57" t="s">
        <v>346</v>
      </c>
      <c r="E1758" s="57">
        <v>0</v>
      </c>
      <c r="F1758" s="57">
        <v>1883</v>
      </c>
      <c r="G1758" s="57">
        <v>125</v>
      </c>
      <c r="H1758" s="57">
        <v>3271</v>
      </c>
      <c r="I1758" s="57">
        <v>2321</v>
      </c>
      <c r="J1758" s="57" t="s">
        <v>346</v>
      </c>
      <c r="K1758" s="57">
        <v>248</v>
      </c>
      <c r="L1758" s="57">
        <v>1230</v>
      </c>
      <c r="M1758" s="57">
        <v>1732</v>
      </c>
      <c r="N1758" s="57">
        <v>1777</v>
      </c>
      <c r="O1758" s="57">
        <v>1030</v>
      </c>
      <c r="P1758" s="57">
        <v>2321</v>
      </c>
      <c r="Q1758" s="57">
        <v>2314</v>
      </c>
      <c r="R1758" s="57">
        <v>2321</v>
      </c>
      <c r="S1758" s="57" t="s">
        <v>346</v>
      </c>
      <c r="T1758" s="57">
        <v>0</v>
      </c>
      <c r="Y1758" s="68">
        <f t="shared" si="219"/>
        <v>2235.75</v>
      </c>
      <c r="Z1758" s="72">
        <f t="shared" si="216"/>
        <v>1.8637439182928664E-3</v>
      </c>
      <c r="AA1758" s="71">
        <f t="shared" si="220"/>
        <v>3.4034218863514252E-3</v>
      </c>
      <c r="AB1758" s="72">
        <f t="shared" si="221"/>
        <v>1.7664801357402605E-2</v>
      </c>
      <c r="AC1758" s="68">
        <f t="shared" si="222"/>
        <v>126565.25</v>
      </c>
      <c r="AD1758" s="72">
        <f t="shared" si="223"/>
        <v>0.10550607847689421</v>
      </c>
    </row>
    <row r="1759" spans="1:30" x14ac:dyDescent="0.25">
      <c r="A1759" s="60">
        <v>43395</v>
      </c>
      <c r="B1759">
        <f t="shared" si="217"/>
        <v>2018</v>
      </c>
      <c r="C1759">
        <f t="shared" si="218"/>
        <v>10</v>
      </c>
      <c r="D1759" s="57" t="s">
        <v>346</v>
      </c>
      <c r="E1759" s="57">
        <v>0</v>
      </c>
      <c r="F1759" s="57">
        <v>2132</v>
      </c>
      <c r="G1759" s="57">
        <v>169</v>
      </c>
      <c r="H1759" s="57">
        <v>4962</v>
      </c>
      <c r="I1759" s="57">
        <v>3753</v>
      </c>
      <c r="J1759" s="57" t="s">
        <v>346</v>
      </c>
      <c r="K1759" s="57">
        <v>379</v>
      </c>
      <c r="L1759" s="57">
        <v>1636</v>
      </c>
      <c r="M1759" s="57">
        <v>2219</v>
      </c>
      <c r="N1759" s="57">
        <v>2416</v>
      </c>
      <c r="O1759" s="57">
        <v>2242</v>
      </c>
      <c r="P1759" s="57">
        <v>4855</v>
      </c>
      <c r="Q1759" s="57">
        <v>4720</v>
      </c>
      <c r="R1759" s="57">
        <v>4855</v>
      </c>
      <c r="S1759" s="57" t="s">
        <v>346</v>
      </c>
      <c r="T1759" s="57">
        <v>0</v>
      </c>
      <c r="Y1759" s="68">
        <f t="shared" si="219"/>
        <v>3953</v>
      </c>
      <c r="Z1759" s="72">
        <f t="shared" si="216"/>
        <v>3.2952609679130947E-3</v>
      </c>
      <c r="AA1759" s="71">
        <f t="shared" si="220"/>
        <v>3.4034218863514252E-3</v>
      </c>
      <c r="AB1759" s="72">
        <f t="shared" si="221"/>
        <v>3.1232901606088558E-2</v>
      </c>
      <c r="AC1759" s="68">
        <f t="shared" si="222"/>
        <v>126565.25</v>
      </c>
      <c r="AD1759" s="72">
        <f t="shared" si="223"/>
        <v>0.10550607847689421</v>
      </c>
    </row>
    <row r="1760" spans="1:30" x14ac:dyDescent="0.25">
      <c r="A1760" s="60">
        <v>43396</v>
      </c>
      <c r="B1760">
        <f t="shared" si="217"/>
        <v>2018</v>
      </c>
      <c r="C1760">
        <f t="shared" si="218"/>
        <v>10</v>
      </c>
      <c r="D1760" s="57" t="s">
        <v>346</v>
      </c>
      <c r="E1760" s="57">
        <v>0</v>
      </c>
      <c r="F1760" s="57">
        <v>2498</v>
      </c>
      <c r="G1760" s="57">
        <v>202</v>
      </c>
      <c r="H1760" s="57">
        <v>6202</v>
      </c>
      <c r="I1760" s="57">
        <v>4430</v>
      </c>
      <c r="J1760" s="57" t="s">
        <v>346</v>
      </c>
      <c r="K1760" s="57">
        <v>472</v>
      </c>
      <c r="L1760" s="57">
        <v>2021</v>
      </c>
      <c r="M1760" s="57">
        <v>2815</v>
      </c>
      <c r="N1760" s="57">
        <v>2860</v>
      </c>
      <c r="O1760" s="57">
        <v>2828</v>
      </c>
      <c r="P1760" s="57">
        <v>5893</v>
      </c>
      <c r="Q1760" s="57">
        <v>5795</v>
      </c>
      <c r="R1760" s="57">
        <v>5893</v>
      </c>
      <c r="S1760" s="57" t="s">
        <v>346</v>
      </c>
      <c r="T1760" s="57">
        <v>0</v>
      </c>
      <c r="Y1760" s="68">
        <f t="shared" si="219"/>
        <v>4838.25</v>
      </c>
      <c r="Z1760" s="72">
        <f t="shared" si="216"/>
        <v>4.0332143632698025E-3</v>
      </c>
      <c r="AA1760" s="71">
        <f t="shared" si="220"/>
        <v>3.4034218863514252E-3</v>
      </c>
      <c r="AB1760" s="72">
        <f t="shared" si="221"/>
        <v>3.8227317529890711E-2</v>
      </c>
      <c r="AC1760" s="68">
        <f t="shared" si="222"/>
        <v>126565.24999999999</v>
      </c>
      <c r="AD1760" s="72">
        <f t="shared" si="223"/>
        <v>0.10550607847689419</v>
      </c>
    </row>
    <row r="1761" spans="1:30" x14ac:dyDescent="0.25">
      <c r="A1761" s="60">
        <v>43397</v>
      </c>
      <c r="B1761">
        <f t="shared" si="217"/>
        <v>2018</v>
      </c>
      <c r="C1761">
        <f t="shared" si="218"/>
        <v>10</v>
      </c>
      <c r="D1761" s="57" t="s">
        <v>346</v>
      </c>
      <c r="E1761" s="57">
        <v>0</v>
      </c>
      <c r="F1761" s="57">
        <v>2295</v>
      </c>
      <c r="G1761" s="57">
        <v>178</v>
      </c>
      <c r="H1761" s="57">
        <v>5768</v>
      </c>
      <c r="I1761" s="57">
        <v>4113</v>
      </c>
      <c r="J1761" s="57" t="s">
        <v>346</v>
      </c>
      <c r="K1761" s="57">
        <v>445</v>
      </c>
      <c r="L1761" s="57">
        <v>1926</v>
      </c>
      <c r="M1761" s="57">
        <v>2564</v>
      </c>
      <c r="N1761" s="57">
        <v>3003</v>
      </c>
      <c r="O1761" s="57">
        <v>2376</v>
      </c>
      <c r="P1761" s="57">
        <v>5380</v>
      </c>
      <c r="Q1761" s="57">
        <v>5234</v>
      </c>
      <c r="R1761" s="57">
        <v>5380</v>
      </c>
      <c r="S1761" s="57" t="s">
        <v>346</v>
      </c>
      <c r="T1761" s="57">
        <v>0</v>
      </c>
      <c r="Y1761" s="68">
        <f t="shared" si="219"/>
        <v>4409.25</v>
      </c>
      <c r="Z1761" s="72">
        <f t="shared" si="216"/>
        <v>3.6755956040401749E-3</v>
      </c>
      <c r="AA1761" s="71">
        <f t="shared" si="220"/>
        <v>3.4034218863514252E-3</v>
      </c>
      <c r="AB1761" s="72">
        <f t="shared" si="221"/>
        <v>3.4837761549872497E-2</v>
      </c>
      <c r="AC1761" s="68">
        <f t="shared" si="222"/>
        <v>126565.25</v>
      </c>
      <c r="AD1761" s="72">
        <f t="shared" si="223"/>
        <v>0.10550607847689421</v>
      </c>
    </row>
    <row r="1762" spans="1:30" x14ac:dyDescent="0.25">
      <c r="A1762" s="60">
        <v>43398</v>
      </c>
      <c r="B1762">
        <f t="shared" si="217"/>
        <v>2018</v>
      </c>
      <c r="C1762">
        <f t="shared" si="218"/>
        <v>10</v>
      </c>
      <c r="D1762" s="57" t="s">
        <v>346</v>
      </c>
      <c r="E1762" s="57">
        <v>0</v>
      </c>
      <c r="F1762" s="57">
        <v>2260</v>
      </c>
      <c r="G1762" s="57">
        <v>157</v>
      </c>
      <c r="H1762" s="57">
        <v>5528</v>
      </c>
      <c r="I1762" s="57">
        <v>3902</v>
      </c>
      <c r="J1762" s="57" t="s">
        <v>346</v>
      </c>
      <c r="K1762" s="57">
        <v>410</v>
      </c>
      <c r="L1762" s="57">
        <v>1800</v>
      </c>
      <c r="M1762" s="57">
        <v>2417</v>
      </c>
      <c r="N1762" s="57">
        <v>2689</v>
      </c>
      <c r="O1762" s="57">
        <v>2487</v>
      </c>
      <c r="P1762" s="57">
        <v>4915</v>
      </c>
      <c r="Q1762" s="57">
        <v>4798</v>
      </c>
      <c r="R1762" s="57">
        <v>4915</v>
      </c>
      <c r="S1762" s="57" t="s">
        <v>346</v>
      </c>
      <c r="T1762" s="57">
        <v>0</v>
      </c>
      <c r="Y1762" s="68">
        <f t="shared" si="219"/>
        <v>4208</v>
      </c>
      <c r="Z1762" s="72">
        <f t="shared" si="216"/>
        <v>3.5078315590635722E-3</v>
      </c>
      <c r="AA1762" s="71">
        <f t="shared" si="220"/>
        <v>3.4034218863514252E-3</v>
      </c>
      <c r="AB1762" s="72">
        <f t="shared" si="221"/>
        <v>3.3247672643162321E-2</v>
      </c>
      <c r="AC1762" s="68">
        <f t="shared" si="222"/>
        <v>126565.25</v>
      </c>
      <c r="AD1762" s="72">
        <f t="shared" si="223"/>
        <v>0.10550607847689421</v>
      </c>
    </row>
    <row r="1763" spans="1:30" x14ac:dyDescent="0.25">
      <c r="A1763" s="60">
        <v>43399</v>
      </c>
      <c r="B1763">
        <f t="shared" si="217"/>
        <v>2018</v>
      </c>
      <c r="C1763">
        <f t="shared" si="218"/>
        <v>10</v>
      </c>
      <c r="D1763" s="57" t="s">
        <v>346</v>
      </c>
      <c r="E1763" s="57">
        <v>0</v>
      </c>
      <c r="F1763" s="57">
        <v>2148</v>
      </c>
      <c r="G1763" s="57">
        <v>156</v>
      </c>
      <c r="H1763" s="57">
        <v>4660</v>
      </c>
      <c r="I1763" s="57">
        <v>3582</v>
      </c>
      <c r="J1763" s="57" t="s">
        <v>346</v>
      </c>
      <c r="K1763" s="57">
        <v>404</v>
      </c>
      <c r="L1763" s="57">
        <v>1609</v>
      </c>
      <c r="M1763" s="57">
        <v>2135</v>
      </c>
      <c r="N1763" s="57">
        <v>2475</v>
      </c>
      <c r="O1763" s="57">
        <v>2199</v>
      </c>
      <c r="P1763" s="57">
        <v>4335</v>
      </c>
      <c r="Q1763" s="57">
        <v>4194</v>
      </c>
      <c r="R1763" s="57">
        <v>4335</v>
      </c>
      <c r="S1763" s="57" t="s">
        <v>346</v>
      </c>
      <c r="T1763" s="57">
        <v>0</v>
      </c>
      <c r="Y1763" s="68">
        <f t="shared" si="219"/>
        <v>3694</v>
      </c>
      <c r="Z1763" s="72">
        <f t="shared" si="216"/>
        <v>3.0793559361171189E-3</v>
      </c>
      <c r="AA1763" s="71">
        <f t="shared" si="220"/>
        <v>3.4034218863514252E-3</v>
      </c>
      <c r="AB1763" s="72">
        <f t="shared" si="221"/>
        <v>2.9186526317452856E-2</v>
      </c>
      <c r="AC1763" s="68">
        <f t="shared" si="222"/>
        <v>126565.25</v>
      </c>
      <c r="AD1763" s="72">
        <f t="shared" si="223"/>
        <v>0.10550607847689421</v>
      </c>
    </row>
    <row r="1764" spans="1:30" x14ac:dyDescent="0.25">
      <c r="A1764" s="60">
        <v>43400</v>
      </c>
      <c r="B1764">
        <f t="shared" si="217"/>
        <v>2018</v>
      </c>
      <c r="C1764">
        <f t="shared" si="218"/>
        <v>10</v>
      </c>
      <c r="D1764" s="57" t="s">
        <v>346</v>
      </c>
      <c r="E1764" s="57">
        <v>0</v>
      </c>
      <c r="F1764" s="57">
        <v>956</v>
      </c>
      <c r="G1764" s="57">
        <v>46</v>
      </c>
      <c r="H1764" s="57">
        <v>1027</v>
      </c>
      <c r="I1764" s="57">
        <v>958</v>
      </c>
      <c r="J1764" s="57" t="s">
        <v>346</v>
      </c>
      <c r="K1764" s="57">
        <v>159</v>
      </c>
      <c r="L1764" s="57">
        <v>752</v>
      </c>
      <c r="M1764" s="57">
        <v>688</v>
      </c>
      <c r="N1764" s="57">
        <v>923</v>
      </c>
      <c r="O1764" s="57">
        <v>127</v>
      </c>
      <c r="P1764" s="57">
        <v>607</v>
      </c>
      <c r="Q1764" s="57">
        <v>588</v>
      </c>
      <c r="R1764" s="57">
        <v>607</v>
      </c>
      <c r="S1764" s="57" t="s">
        <v>346</v>
      </c>
      <c r="T1764" s="57">
        <v>0</v>
      </c>
      <c r="Y1764" s="68">
        <f t="shared" si="219"/>
        <v>679.75</v>
      </c>
      <c r="Z1764" s="72">
        <f t="shared" si="216"/>
        <v>5.666465071942641E-4</v>
      </c>
      <c r="AA1764" s="71">
        <f t="shared" si="220"/>
        <v>3.4034218863514252E-3</v>
      </c>
      <c r="AB1764" s="72">
        <f t="shared" si="221"/>
        <v>5.370747499807412E-3</v>
      </c>
      <c r="AC1764" s="68">
        <f t="shared" si="222"/>
        <v>126565.24999999999</v>
      </c>
      <c r="AD1764" s="72">
        <f t="shared" si="223"/>
        <v>0.10550607847689419</v>
      </c>
    </row>
    <row r="1765" spans="1:30" x14ac:dyDescent="0.25">
      <c r="A1765" s="60">
        <v>43401</v>
      </c>
      <c r="B1765">
        <f t="shared" si="217"/>
        <v>2018</v>
      </c>
      <c r="C1765">
        <f t="shared" si="218"/>
        <v>10</v>
      </c>
      <c r="D1765" s="57" t="s">
        <v>346</v>
      </c>
      <c r="E1765" s="57">
        <v>0</v>
      </c>
      <c r="F1765" s="57">
        <v>1992</v>
      </c>
      <c r="G1765" s="57">
        <v>128</v>
      </c>
      <c r="H1765" s="57">
        <v>3383</v>
      </c>
      <c r="I1765" s="57">
        <v>2252</v>
      </c>
      <c r="J1765" s="57" t="s">
        <v>346</v>
      </c>
      <c r="K1765" s="57">
        <v>317</v>
      </c>
      <c r="L1765" s="57">
        <v>1309</v>
      </c>
      <c r="M1765" s="57">
        <v>2108</v>
      </c>
      <c r="N1765" s="57">
        <v>1804</v>
      </c>
      <c r="O1765" s="57">
        <v>1358</v>
      </c>
      <c r="P1765" s="57">
        <v>2615</v>
      </c>
      <c r="Q1765" s="57">
        <v>2585</v>
      </c>
      <c r="R1765" s="57">
        <v>2615</v>
      </c>
      <c r="S1765" s="57" t="s">
        <v>346</v>
      </c>
      <c r="T1765" s="57">
        <v>0</v>
      </c>
      <c r="Y1765" s="68">
        <f t="shared" si="219"/>
        <v>2402</v>
      </c>
      <c r="Z1765" s="72">
        <f t="shared" si="216"/>
        <v>2.0023316076213642E-3</v>
      </c>
      <c r="AA1765" s="71">
        <f t="shared" si="220"/>
        <v>3.4034218863514252E-3</v>
      </c>
      <c r="AB1765" s="72">
        <f t="shared" si="221"/>
        <v>1.8978353062945794E-2</v>
      </c>
      <c r="AC1765" s="68">
        <f t="shared" si="222"/>
        <v>126565.24999999999</v>
      </c>
      <c r="AD1765" s="72">
        <f t="shared" si="223"/>
        <v>0.10550607847689419</v>
      </c>
    </row>
    <row r="1766" spans="1:30" x14ac:dyDescent="0.25">
      <c r="A1766" s="60">
        <v>43402</v>
      </c>
      <c r="B1766">
        <f t="shared" si="217"/>
        <v>2018</v>
      </c>
      <c r="C1766">
        <f t="shared" si="218"/>
        <v>10</v>
      </c>
      <c r="D1766" s="57" t="s">
        <v>346</v>
      </c>
      <c r="E1766" s="57">
        <v>0</v>
      </c>
      <c r="F1766" s="57">
        <v>2136</v>
      </c>
      <c r="G1766" s="57">
        <v>156</v>
      </c>
      <c r="H1766" s="57">
        <v>5103</v>
      </c>
      <c r="I1766" s="57">
        <v>3816</v>
      </c>
      <c r="J1766" s="57" t="s">
        <v>346</v>
      </c>
      <c r="K1766" s="57">
        <v>373</v>
      </c>
      <c r="L1766" s="57">
        <v>1744</v>
      </c>
      <c r="M1766" s="57">
        <v>2249</v>
      </c>
      <c r="N1766" s="57">
        <v>2420</v>
      </c>
      <c r="O1766" s="57">
        <v>2123</v>
      </c>
      <c r="P1766" s="57">
        <v>4920</v>
      </c>
      <c r="Q1766" s="57">
        <v>4871</v>
      </c>
      <c r="R1766" s="57">
        <v>4920</v>
      </c>
      <c r="S1766" s="57" t="s">
        <v>346</v>
      </c>
      <c r="T1766" s="57">
        <v>0</v>
      </c>
      <c r="Y1766" s="68">
        <f t="shared" si="219"/>
        <v>3990.5</v>
      </c>
      <c r="Z1766" s="72">
        <f t="shared" si="216"/>
        <v>3.3265213489646352E-3</v>
      </c>
      <c r="AA1766" s="71">
        <f t="shared" si="220"/>
        <v>3.4034218863514252E-3</v>
      </c>
      <c r="AB1766" s="72">
        <f t="shared" si="221"/>
        <v>3.1529191464481757E-2</v>
      </c>
      <c r="AC1766" s="68">
        <f t="shared" si="222"/>
        <v>126565.25000000001</v>
      </c>
      <c r="AD1766" s="72">
        <f t="shared" si="223"/>
        <v>0.10550607847689421</v>
      </c>
    </row>
    <row r="1767" spans="1:30" x14ac:dyDescent="0.25">
      <c r="A1767" s="60">
        <v>43403</v>
      </c>
      <c r="B1767">
        <f t="shared" si="217"/>
        <v>2018</v>
      </c>
      <c r="C1767">
        <f t="shared" si="218"/>
        <v>10</v>
      </c>
      <c r="D1767" s="57" t="s">
        <v>346</v>
      </c>
      <c r="E1767" s="57">
        <v>0</v>
      </c>
      <c r="F1767" s="57">
        <v>2233</v>
      </c>
      <c r="G1767" s="57">
        <v>176</v>
      </c>
      <c r="H1767" s="57">
        <v>5863</v>
      </c>
      <c r="I1767" s="57">
        <v>4241</v>
      </c>
      <c r="J1767" s="57" t="s">
        <v>346</v>
      </c>
      <c r="K1767" s="57">
        <v>440</v>
      </c>
      <c r="L1767" s="57">
        <v>1909</v>
      </c>
      <c r="M1767" s="57">
        <v>2488</v>
      </c>
      <c r="N1767" s="57">
        <v>2809</v>
      </c>
      <c r="O1767" s="57">
        <v>2636</v>
      </c>
      <c r="P1767" s="57">
        <v>5569</v>
      </c>
      <c r="Q1767" s="57">
        <v>5455</v>
      </c>
      <c r="R1767" s="57">
        <v>5569</v>
      </c>
      <c r="S1767" s="57" t="s">
        <v>346</v>
      </c>
      <c r="T1767" s="57">
        <v>0</v>
      </c>
      <c r="Y1767" s="68">
        <f t="shared" si="219"/>
        <v>4577.25</v>
      </c>
      <c r="Z1767" s="72">
        <f t="shared" si="216"/>
        <v>3.8156421111510781E-3</v>
      </c>
      <c r="AA1767" s="71">
        <f t="shared" si="220"/>
        <v>3.4034218863514252E-3</v>
      </c>
      <c r="AB1767" s="72">
        <f t="shared" si="221"/>
        <v>3.6165140115474032E-2</v>
      </c>
      <c r="AC1767" s="68">
        <f t="shared" si="222"/>
        <v>126565.25000000001</v>
      </c>
      <c r="AD1767" s="72">
        <f t="shared" si="223"/>
        <v>0.10550607847689421</v>
      </c>
    </row>
    <row r="1768" spans="1:30" x14ac:dyDescent="0.25">
      <c r="A1768" s="60">
        <v>43404</v>
      </c>
      <c r="B1768">
        <f t="shared" si="217"/>
        <v>2018</v>
      </c>
      <c r="C1768">
        <f t="shared" si="218"/>
        <v>10</v>
      </c>
      <c r="D1768" s="57" t="s">
        <v>346</v>
      </c>
      <c r="E1768" s="57">
        <v>0</v>
      </c>
      <c r="F1768" s="57">
        <v>2454</v>
      </c>
      <c r="G1768" s="57">
        <v>219</v>
      </c>
      <c r="H1768" s="57">
        <v>6115</v>
      </c>
      <c r="I1768" s="57">
        <v>4184</v>
      </c>
      <c r="J1768" s="57" t="s">
        <v>346</v>
      </c>
      <c r="K1768" s="57">
        <v>444</v>
      </c>
      <c r="L1768" s="57">
        <v>2087</v>
      </c>
      <c r="M1768" s="57">
        <v>2882</v>
      </c>
      <c r="N1768" s="57">
        <v>2721</v>
      </c>
      <c r="O1768" s="57">
        <v>2614</v>
      </c>
      <c r="P1768" s="57">
        <v>5509</v>
      </c>
      <c r="Q1768" s="57">
        <v>5380</v>
      </c>
      <c r="R1768" s="57">
        <v>5509</v>
      </c>
      <c r="S1768" s="57" t="s">
        <v>346</v>
      </c>
      <c r="T1768" s="57">
        <v>0</v>
      </c>
      <c r="Y1768" s="68">
        <f t="shared" si="219"/>
        <v>4605.5</v>
      </c>
      <c r="Z1768" s="72">
        <f t="shared" si="216"/>
        <v>3.8391915982099057E-3</v>
      </c>
      <c r="AA1768" s="71">
        <f t="shared" si="220"/>
        <v>3.4034218863514252E-3</v>
      </c>
      <c r="AB1768" s="72">
        <f t="shared" si="221"/>
        <v>3.6388345142130248E-2</v>
      </c>
      <c r="AC1768" s="68">
        <f t="shared" si="222"/>
        <v>126565.24999999999</v>
      </c>
      <c r="AD1768" s="72">
        <f t="shared" si="223"/>
        <v>0.10550607847689419</v>
      </c>
    </row>
    <row r="1769" spans="1:30" x14ac:dyDescent="0.25">
      <c r="A1769" s="60">
        <v>43405</v>
      </c>
      <c r="B1769">
        <f t="shared" si="217"/>
        <v>2018</v>
      </c>
      <c r="C1769">
        <f t="shared" si="218"/>
        <v>11</v>
      </c>
      <c r="D1769" s="57" t="s">
        <v>346</v>
      </c>
      <c r="E1769" s="57">
        <v>0</v>
      </c>
      <c r="F1769" s="57">
        <v>2700</v>
      </c>
      <c r="G1769" s="57">
        <v>221</v>
      </c>
      <c r="H1769" s="57">
        <v>6718</v>
      </c>
      <c r="I1769" s="57">
        <v>4861</v>
      </c>
      <c r="J1769" s="57" t="s">
        <v>346</v>
      </c>
      <c r="K1769" s="57">
        <v>443</v>
      </c>
      <c r="L1769" s="57">
        <v>2198</v>
      </c>
      <c r="M1769" s="57">
        <v>2948</v>
      </c>
      <c r="N1769" s="57">
        <v>3463</v>
      </c>
      <c r="O1769" s="57">
        <v>2973</v>
      </c>
      <c r="P1769" s="57">
        <v>6334</v>
      </c>
      <c r="Q1769" s="57">
        <v>6194</v>
      </c>
      <c r="R1769" s="57">
        <v>6334</v>
      </c>
      <c r="S1769" s="57" t="s">
        <v>346</v>
      </c>
      <c r="T1769" s="57">
        <v>0</v>
      </c>
      <c r="Y1769" s="68">
        <f t="shared" si="219"/>
        <v>5221.5</v>
      </c>
      <c r="Z1769" s="72">
        <f t="shared" si="216"/>
        <v>4.3526954576165499E-3</v>
      </c>
      <c r="AA1769" s="71">
        <f t="shared" si="220"/>
        <v>2.0415946462220996E-3</v>
      </c>
      <c r="AB1769" s="72">
        <f t="shared" si="221"/>
        <v>7.1066922542974975E-2</v>
      </c>
      <c r="AC1769" s="68">
        <f t="shared" si="222"/>
        <v>73473</v>
      </c>
      <c r="AD1769" s="72">
        <f t="shared" si="223"/>
        <v>6.1247839386662985E-2</v>
      </c>
    </row>
    <row r="1770" spans="1:30" x14ac:dyDescent="0.25">
      <c r="A1770" s="60">
        <v>43406</v>
      </c>
      <c r="B1770">
        <f t="shared" si="217"/>
        <v>2018</v>
      </c>
      <c r="C1770">
        <f t="shared" si="218"/>
        <v>11</v>
      </c>
      <c r="D1770" s="57" t="s">
        <v>346</v>
      </c>
      <c r="E1770" s="57">
        <v>0</v>
      </c>
      <c r="F1770" s="57">
        <v>2002</v>
      </c>
      <c r="G1770" s="57">
        <v>143</v>
      </c>
      <c r="H1770" s="57">
        <v>4338</v>
      </c>
      <c r="I1770" s="57">
        <v>3188</v>
      </c>
      <c r="J1770" s="57" t="s">
        <v>346</v>
      </c>
      <c r="K1770" s="57">
        <v>343</v>
      </c>
      <c r="L1770" s="57">
        <v>1532</v>
      </c>
      <c r="M1770" s="57">
        <v>2211</v>
      </c>
      <c r="N1770" s="57">
        <v>2546</v>
      </c>
      <c r="O1770" s="57">
        <v>1601</v>
      </c>
      <c r="P1770" s="57">
        <v>3673</v>
      </c>
      <c r="Q1770" s="57">
        <v>3585</v>
      </c>
      <c r="R1770" s="57">
        <v>3673</v>
      </c>
      <c r="S1770" s="57" t="s">
        <v>346</v>
      </c>
      <c r="T1770" s="57">
        <v>0</v>
      </c>
      <c r="Y1770" s="68">
        <f t="shared" si="219"/>
        <v>3200</v>
      </c>
      <c r="Z1770" s="72">
        <f t="shared" si="216"/>
        <v>2.667552516398154E-3</v>
      </c>
      <c r="AA1770" s="71">
        <f t="shared" si="220"/>
        <v>2.0415946462220996E-3</v>
      </c>
      <c r="AB1770" s="72">
        <f t="shared" si="221"/>
        <v>4.3553414179358402E-2</v>
      </c>
      <c r="AC1770" s="68">
        <f t="shared" si="222"/>
        <v>73473</v>
      </c>
      <c r="AD1770" s="72">
        <f t="shared" si="223"/>
        <v>6.1247839386662985E-2</v>
      </c>
    </row>
    <row r="1771" spans="1:30" x14ac:dyDescent="0.25">
      <c r="A1771" s="60">
        <v>43407</v>
      </c>
      <c r="B1771">
        <f t="shared" si="217"/>
        <v>2018</v>
      </c>
      <c r="C1771">
        <f t="shared" si="218"/>
        <v>11</v>
      </c>
      <c r="D1771" s="57" t="s">
        <v>346</v>
      </c>
      <c r="E1771" s="57">
        <v>0</v>
      </c>
      <c r="F1771" s="57">
        <v>2368</v>
      </c>
      <c r="G1771" s="57">
        <v>136</v>
      </c>
      <c r="H1771" s="57">
        <v>3619</v>
      </c>
      <c r="I1771" s="57">
        <v>2339</v>
      </c>
      <c r="J1771" s="57" t="s">
        <v>346</v>
      </c>
      <c r="K1771" s="57">
        <v>265</v>
      </c>
      <c r="L1771" s="57">
        <v>1465</v>
      </c>
      <c r="M1771" s="57">
        <v>2075</v>
      </c>
      <c r="N1771" s="57">
        <v>1973</v>
      </c>
      <c r="O1771" s="57">
        <v>1241</v>
      </c>
      <c r="P1771" s="57">
        <v>2461</v>
      </c>
      <c r="Q1771" s="57">
        <v>2481</v>
      </c>
      <c r="R1771" s="57">
        <v>2461</v>
      </c>
      <c r="S1771" s="57" t="s">
        <v>346</v>
      </c>
      <c r="T1771" s="57">
        <v>0</v>
      </c>
      <c r="Y1771" s="68">
        <f t="shared" si="219"/>
        <v>2415</v>
      </c>
      <c r="Z1771" s="72">
        <f t="shared" si="216"/>
        <v>2.0131685397192316E-3</v>
      </c>
      <c r="AA1771" s="71">
        <f t="shared" si="220"/>
        <v>2.0415946462220996E-3</v>
      </c>
      <c r="AB1771" s="72">
        <f t="shared" si="221"/>
        <v>3.2869217263484546E-2</v>
      </c>
      <c r="AC1771" s="68">
        <f t="shared" si="222"/>
        <v>73473</v>
      </c>
      <c r="AD1771" s="72">
        <f t="shared" si="223"/>
        <v>6.1247839386662985E-2</v>
      </c>
    </row>
    <row r="1772" spans="1:30" x14ac:dyDescent="0.25">
      <c r="A1772" s="60">
        <v>43408</v>
      </c>
      <c r="B1772">
        <f t="shared" si="217"/>
        <v>2018</v>
      </c>
      <c r="C1772">
        <f t="shared" si="218"/>
        <v>11</v>
      </c>
      <c r="D1772" s="57" t="s">
        <v>346</v>
      </c>
      <c r="E1772" s="57">
        <v>0</v>
      </c>
      <c r="F1772" s="57">
        <v>2536</v>
      </c>
      <c r="G1772" s="57">
        <v>177</v>
      </c>
      <c r="H1772" s="57">
        <v>4268</v>
      </c>
      <c r="I1772" s="57">
        <v>1164</v>
      </c>
      <c r="J1772" s="57" t="s">
        <v>346</v>
      </c>
      <c r="K1772" s="57">
        <v>318</v>
      </c>
      <c r="L1772" s="57">
        <v>898</v>
      </c>
      <c r="M1772" s="57">
        <v>2257</v>
      </c>
      <c r="N1772" s="57">
        <v>2096</v>
      </c>
      <c r="O1772" s="57">
        <v>1569</v>
      </c>
      <c r="P1772" s="57">
        <v>3257</v>
      </c>
      <c r="Q1772" s="57">
        <v>3204</v>
      </c>
      <c r="R1772" s="57">
        <v>3257</v>
      </c>
      <c r="S1772" s="57" t="s">
        <v>346</v>
      </c>
      <c r="T1772" s="57">
        <v>0</v>
      </c>
      <c r="Y1772" s="68">
        <f t="shared" si="219"/>
        <v>2564.5</v>
      </c>
      <c r="Z1772" s="72">
        <f t="shared" si="216"/>
        <v>2.1377932588447081E-3</v>
      </c>
      <c r="AA1772" s="71">
        <f t="shared" si="220"/>
        <v>2.0415946462220996E-3</v>
      </c>
      <c r="AB1772" s="72">
        <f t="shared" si="221"/>
        <v>3.4903978332176448E-2</v>
      </c>
      <c r="AC1772" s="68">
        <f t="shared" si="222"/>
        <v>73473</v>
      </c>
      <c r="AD1772" s="72">
        <f t="shared" si="223"/>
        <v>6.1247839386662985E-2</v>
      </c>
    </row>
    <row r="1773" spans="1:30" x14ac:dyDescent="0.25">
      <c r="A1773" s="60">
        <v>43409</v>
      </c>
      <c r="B1773">
        <f t="shared" si="217"/>
        <v>2018</v>
      </c>
      <c r="C1773">
        <f t="shared" si="218"/>
        <v>11</v>
      </c>
      <c r="D1773" s="57" t="s">
        <v>346</v>
      </c>
      <c r="E1773" s="57">
        <v>0</v>
      </c>
      <c r="F1773" s="57">
        <v>1303</v>
      </c>
      <c r="G1773" s="57">
        <v>158</v>
      </c>
      <c r="H1773" s="57">
        <v>2340</v>
      </c>
      <c r="I1773" s="57">
        <v>2032</v>
      </c>
      <c r="J1773" s="57" t="s">
        <v>346</v>
      </c>
      <c r="K1773" s="57">
        <v>291</v>
      </c>
      <c r="L1773" s="57">
        <v>799</v>
      </c>
      <c r="M1773" s="57">
        <v>1095</v>
      </c>
      <c r="N1773" s="57">
        <v>1522</v>
      </c>
      <c r="O1773" s="57">
        <v>726</v>
      </c>
      <c r="P1773" s="57">
        <v>1808</v>
      </c>
      <c r="Q1773" s="57">
        <v>1778</v>
      </c>
      <c r="R1773" s="57">
        <v>1808</v>
      </c>
      <c r="S1773" s="57" t="s">
        <v>346</v>
      </c>
      <c r="T1773" s="57">
        <v>0</v>
      </c>
      <c r="Y1773" s="68">
        <f t="shared" si="219"/>
        <v>1726.5</v>
      </c>
      <c r="Z1773" s="72">
        <f t="shared" si="216"/>
        <v>1.4392279436129414E-3</v>
      </c>
      <c r="AA1773" s="71">
        <f t="shared" si="220"/>
        <v>2.0415946462220996E-3</v>
      </c>
      <c r="AB1773" s="72">
        <f t="shared" si="221"/>
        <v>2.3498427993956964E-2</v>
      </c>
      <c r="AC1773" s="68">
        <f t="shared" si="222"/>
        <v>73473</v>
      </c>
      <c r="AD1773" s="72">
        <f t="shared" si="223"/>
        <v>6.1247839386662985E-2</v>
      </c>
    </row>
    <row r="1774" spans="1:30" x14ac:dyDescent="0.25">
      <c r="A1774" s="60">
        <v>43410</v>
      </c>
      <c r="B1774">
        <f t="shared" si="217"/>
        <v>2018</v>
      </c>
      <c r="C1774">
        <f t="shared" si="218"/>
        <v>11</v>
      </c>
      <c r="D1774" s="57" t="s">
        <v>346</v>
      </c>
      <c r="E1774" s="57">
        <v>0</v>
      </c>
      <c r="F1774" s="57">
        <v>1655</v>
      </c>
      <c r="G1774" s="57">
        <v>87</v>
      </c>
      <c r="H1774" s="57">
        <v>2776</v>
      </c>
      <c r="I1774" s="57">
        <v>2316</v>
      </c>
      <c r="J1774" s="57" t="s">
        <v>346</v>
      </c>
      <c r="K1774" s="57">
        <v>241</v>
      </c>
      <c r="L1774" s="57">
        <v>1014</v>
      </c>
      <c r="M1774" s="57">
        <v>1254</v>
      </c>
      <c r="N1774" s="57">
        <v>1755</v>
      </c>
      <c r="O1774" s="57">
        <v>695</v>
      </c>
      <c r="P1774" s="57">
        <v>2138</v>
      </c>
      <c r="Q1774" s="57">
        <v>2115</v>
      </c>
      <c r="R1774" s="57">
        <v>2138</v>
      </c>
      <c r="S1774" s="57" t="s">
        <v>346</v>
      </c>
      <c r="T1774" s="57">
        <v>0</v>
      </c>
      <c r="Y1774" s="68">
        <f t="shared" si="219"/>
        <v>1981.25</v>
      </c>
      <c r="Z1774" s="72">
        <f t="shared" si="216"/>
        <v>1.6515901322230757E-3</v>
      </c>
      <c r="AA1774" s="71">
        <f t="shared" si="220"/>
        <v>2.0415946462220996E-3</v>
      </c>
      <c r="AB1774" s="72">
        <f t="shared" si="221"/>
        <v>2.6965688075891826E-2</v>
      </c>
      <c r="AC1774" s="68">
        <f t="shared" si="222"/>
        <v>73473</v>
      </c>
      <c r="AD1774" s="72">
        <f t="shared" si="223"/>
        <v>6.1247839386662985E-2</v>
      </c>
    </row>
    <row r="1775" spans="1:30" x14ac:dyDescent="0.25">
      <c r="A1775" s="60">
        <v>43411</v>
      </c>
      <c r="B1775">
        <f t="shared" si="217"/>
        <v>2018</v>
      </c>
      <c r="C1775">
        <f t="shared" si="218"/>
        <v>11</v>
      </c>
      <c r="D1775" s="57" t="s">
        <v>346</v>
      </c>
      <c r="E1775" s="57">
        <v>0</v>
      </c>
      <c r="F1775" s="57">
        <v>2463</v>
      </c>
      <c r="G1775" s="57">
        <v>190</v>
      </c>
      <c r="H1775" s="57">
        <v>6198</v>
      </c>
      <c r="I1775" s="57">
        <v>4434</v>
      </c>
      <c r="J1775" s="57" t="s">
        <v>346</v>
      </c>
      <c r="K1775" s="57">
        <v>422</v>
      </c>
      <c r="L1775" s="57">
        <v>2067</v>
      </c>
      <c r="M1775" s="57">
        <v>2643</v>
      </c>
      <c r="N1775" s="57">
        <v>3030</v>
      </c>
      <c r="O1775" s="57">
        <v>2504</v>
      </c>
      <c r="P1775" s="57">
        <v>5796</v>
      </c>
      <c r="Q1775" s="57">
        <v>5690</v>
      </c>
      <c r="R1775" s="57">
        <v>5796</v>
      </c>
      <c r="S1775" s="57" t="s">
        <v>346</v>
      </c>
      <c r="T1775" s="57">
        <v>0</v>
      </c>
      <c r="Y1775" s="68">
        <f t="shared" si="219"/>
        <v>4733</v>
      </c>
      <c r="Z1775" s="72">
        <f t="shared" si="216"/>
        <v>3.9454768937851447E-3</v>
      </c>
      <c r="AA1775" s="71">
        <f t="shared" si="220"/>
        <v>2.0415946462220996E-3</v>
      </c>
      <c r="AB1775" s="72">
        <f t="shared" si="221"/>
        <v>6.4418221659657285E-2</v>
      </c>
      <c r="AC1775" s="68">
        <f t="shared" si="222"/>
        <v>73473</v>
      </c>
      <c r="AD1775" s="72">
        <f t="shared" si="223"/>
        <v>6.1247839386662985E-2</v>
      </c>
    </row>
    <row r="1776" spans="1:30" x14ac:dyDescent="0.25">
      <c r="A1776" s="60">
        <v>43412</v>
      </c>
      <c r="B1776">
        <f t="shared" si="217"/>
        <v>2018</v>
      </c>
      <c r="C1776">
        <f t="shared" si="218"/>
        <v>11</v>
      </c>
      <c r="D1776" s="57" t="s">
        <v>346</v>
      </c>
      <c r="E1776" s="57">
        <v>0</v>
      </c>
      <c r="F1776" s="57">
        <v>2373</v>
      </c>
      <c r="G1776" s="57">
        <v>168</v>
      </c>
      <c r="H1776" s="57">
        <v>5865</v>
      </c>
      <c r="I1776" s="57">
        <v>4406</v>
      </c>
      <c r="J1776" s="57" t="s">
        <v>346</v>
      </c>
      <c r="K1776" s="57">
        <v>442</v>
      </c>
      <c r="L1776" s="57">
        <v>1943</v>
      </c>
      <c r="M1776" s="57">
        <v>2548</v>
      </c>
      <c r="N1776" s="57">
        <v>2891</v>
      </c>
      <c r="O1776" s="57">
        <v>2384</v>
      </c>
      <c r="P1776" s="57">
        <v>5399</v>
      </c>
      <c r="Q1776" s="57">
        <v>5265</v>
      </c>
      <c r="R1776" s="57">
        <v>5399</v>
      </c>
      <c r="S1776" s="57" t="s">
        <v>346</v>
      </c>
      <c r="T1776" s="57">
        <v>0</v>
      </c>
      <c r="Y1776" s="68">
        <f t="shared" si="219"/>
        <v>4513.5</v>
      </c>
      <c r="Z1776" s="72">
        <f t="shared" si="216"/>
        <v>3.7624994633634586E-3</v>
      </c>
      <c r="AA1776" s="71">
        <f t="shared" si="220"/>
        <v>2.0415946462220996E-3</v>
      </c>
      <c r="AB1776" s="72">
        <f t="shared" si="221"/>
        <v>6.1430729655791924E-2</v>
      </c>
      <c r="AC1776" s="68">
        <f t="shared" si="222"/>
        <v>73473</v>
      </c>
      <c r="AD1776" s="72">
        <f t="shared" si="223"/>
        <v>6.1247839386662985E-2</v>
      </c>
    </row>
    <row r="1777" spans="1:30" x14ac:dyDescent="0.25">
      <c r="A1777" s="60">
        <v>43413</v>
      </c>
      <c r="B1777">
        <f t="shared" si="217"/>
        <v>2018</v>
      </c>
      <c r="C1777">
        <f t="shared" si="218"/>
        <v>11</v>
      </c>
      <c r="D1777" s="57" t="s">
        <v>346</v>
      </c>
      <c r="E1777" s="57">
        <v>0</v>
      </c>
      <c r="F1777" s="57">
        <v>1550</v>
      </c>
      <c r="G1777" s="57">
        <v>103</v>
      </c>
      <c r="H1777" s="57">
        <v>2832</v>
      </c>
      <c r="I1777" s="57">
        <v>2492</v>
      </c>
      <c r="J1777" s="57" t="s">
        <v>346</v>
      </c>
      <c r="K1777" s="57">
        <v>276</v>
      </c>
      <c r="L1777" s="57">
        <v>1009</v>
      </c>
      <c r="M1777" s="57">
        <v>1268</v>
      </c>
      <c r="N1777" s="57">
        <v>1927</v>
      </c>
      <c r="O1777" s="57">
        <v>823</v>
      </c>
      <c r="P1777" s="57">
        <v>2176</v>
      </c>
      <c r="Q1777" s="57">
        <v>2152</v>
      </c>
      <c r="R1777" s="57">
        <v>2176</v>
      </c>
      <c r="S1777" s="57" t="s">
        <v>346</v>
      </c>
      <c r="T1777" s="57">
        <v>0</v>
      </c>
      <c r="Y1777" s="68">
        <f t="shared" si="219"/>
        <v>2080.75</v>
      </c>
      <c r="Z1777" s="72">
        <f t="shared" si="216"/>
        <v>1.7345343432798308E-3</v>
      </c>
      <c r="AA1777" s="71">
        <f t="shared" si="220"/>
        <v>2.0415946462220996E-3</v>
      </c>
      <c r="AB1777" s="72">
        <f t="shared" si="221"/>
        <v>2.8319927048031251E-2</v>
      </c>
      <c r="AC1777" s="68">
        <f t="shared" si="222"/>
        <v>73473</v>
      </c>
      <c r="AD1777" s="72">
        <f t="shared" si="223"/>
        <v>6.1247839386662985E-2</v>
      </c>
    </row>
    <row r="1778" spans="1:30" x14ac:dyDescent="0.25">
      <c r="A1778" s="60">
        <v>43414</v>
      </c>
      <c r="B1778">
        <f t="shared" si="217"/>
        <v>2018</v>
      </c>
      <c r="C1778">
        <f t="shared" si="218"/>
        <v>11</v>
      </c>
      <c r="D1778" s="57" t="s">
        <v>346</v>
      </c>
      <c r="E1778" s="57">
        <v>0</v>
      </c>
      <c r="F1778" s="57">
        <v>1985</v>
      </c>
      <c r="G1778" s="57">
        <v>146</v>
      </c>
      <c r="H1778" s="57">
        <v>3040</v>
      </c>
      <c r="I1778" s="57">
        <v>2342</v>
      </c>
      <c r="J1778" s="57" t="s">
        <v>346</v>
      </c>
      <c r="K1778" s="57">
        <v>242</v>
      </c>
      <c r="L1778" s="57">
        <v>1133</v>
      </c>
      <c r="M1778" s="57">
        <v>1678</v>
      </c>
      <c r="N1778" s="57">
        <v>1575</v>
      </c>
      <c r="O1778" s="57">
        <v>864</v>
      </c>
      <c r="P1778" s="57">
        <v>2103</v>
      </c>
      <c r="Q1778" s="57">
        <v>2072</v>
      </c>
      <c r="R1778" s="57">
        <v>2103</v>
      </c>
      <c r="S1778" s="57" t="s">
        <v>346</v>
      </c>
      <c r="T1778" s="57">
        <v>0</v>
      </c>
      <c r="Y1778" s="68">
        <f t="shared" si="219"/>
        <v>2087.25</v>
      </c>
      <c r="Z1778" s="72">
        <f t="shared" si="216"/>
        <v>1.7399528093287645E-3</v>
      </c>
      <c r="AA1778" s="71">
        <f t="shared" si="220"/>
        <v>2.0415946462220996E-3</v>
      </c>
      <c r="AB1778" s="72">
        <f t="shared" si="221"/>
        <v>2.8408394920583072E-2</v>
      </c>
      <c r="AC1778" s="68">
        <f t="shared" si="222"/>
        <v>73473</v>
      </c>
      <c r="AD1778" s="72">
        <f t="shared" si="223"/>
        <v>6.1247839386662985E-2</v>
      </c>
    </row>
    <row r="1779" spans="1:30" x14ac:dyDescent="0.25">
      <c r="A1779" s="60">
        <v>43415</v>
      </c>
      <c r="B1779">
        <f t="shared" si="217"/>
        <v>2018</v>
      </c>
      <c r="C1779">
        <f t="shared" si="218"/>
        <v>11</v>
      </c>
      <c r="D1779" s="57" t="s">
        <v>346</v>
      </c>
      <c r="E1779" s="57">
        <v>0</v>
      </c>
      <c r="F1779" s="57">
        <v>1749</v>
      </c>
      <c r="G1779" s="57">
        <v>105</v>
      </c>
      <c r="H1779" s="57">
        <v>3087</v>
      </c>
      <c r="I1779" s="57">
        <v>2182</v>
      </c>
      <c r="J1779" s="57" t="s">
        <v>346</v>
      </c>
      <c r="K1779" s="57">
        <v>201</v>
      </c>
      <c r="L1779" s="57">
        <v>1179</v>
      </c>
      <c r="M1779" s="57">
        <v>1671</v>
      </c>
      <c r="N1779" s="57">
        <v>1602</v>
      </c>
      <c r="O1779" s="57">
        <v>773</v>
      </c>
      <c r="P1779" s="57">
        <v>2137</v>
      </c>
      <c r="Q1779" s="57">
        <v>2171</v>
      </c>
      <c r="R1779" s="57">
        <v>2137</v>
      </c>
      <c r="S1779" s="57" t="s">
        <v>346</v>
      </c>
      <c r="T1779" s="57">
        <v>0</v>
      </c>
      <c r="Y1779" s="68">
        <f t="shared" si="219"/>
        <v>2044.75</v>
      </c>
      <c r="Z1779" s="72">
        <f t="shared" si="216"/>
        <v>1.7045243774703516E-3</v>
      </c>
      <c r="AA1779" s="71">
        <f t="shared" si="220"/>
        <v>2.0415946462220996E-3</v>
      </c>
      <c r="AB1779" s="72">
        <f t="shared" si="221"/>
        <v>2.7829951138513467E-2</v>
      </c>
      <c r="AC1779" s="68">
        <f t="shared" si="222"/>
        <v>73473</v>
      </c>
      <c r="AD1779" s="72">
        <f t="shared" si="223"/>
        <v>6.1247839386662985E-2</v>
      </c>
    </row>
    <row r="1780" spans="1:30" x14ac:dyDescent="0.25">
      <c r="A1780" s="60">
        <v>43416</v>
      </c>
      <c r="B1780">
        <f t="shared" si="217"/>
        <v>2018</v>
      </c>
      <c r="C1780">
        <f t="shared" si="218"/>
        <v>11</v>
      </c>
      <c r="D1780" s="57" t="s">
        <v>346</v>
      </c>
      <c r="E1780" s="57">
        <v>0</v>
      </c>
      <c r="F1780" s="57">
        <v>1971</v>
      </c>
      <c r="G1780" s="57">
        <v>137</v>
      </c>
      <c r="H1780" s="57">
        <v>4187</v>
      </c>
      <c r="I1780" s="57">
        <v>3401</v>
      </c>
      <c r="J1780" s="57" t="s">
        <v>346</v>
      </c>
      <c r="K1780" s="57">
        <v>336</v>
      </c>
      <c r="L1780" s="57">
        <v>1432</v>
      </c>
      <c r="M1780" s="57">
        <v>1940</v>
      </c>
      <c r="N1780" s="57">
        <v>2237</v>
      </c>
      <c r="O1780" s="57">
        <v>1364</v>
      </c>
      <c r="P1780" s="57">
        <v>3910</v>
      </c>
      <c r="Q1780" s="57">
        <v>3806</v>
      </c>
      <c r="R1780" s="57">
        <v>3910</v>
      </c>
      <c r="S1780" s="57" t="s">
        <v>346</v>
      </c>
      <c r="T1780" s="57">
        <v>0</v>
      </c>
      <c r="Y1780" s="68">
        <f t="shared" si="219"/>
        <v>3215.5</v>
      </c>
      <c r="Z1780" s="72">
        <f t="shared" si="216"/>
        <v>2.6804734738994575E-3</v>
      </c>
      <c r="AA1780" s="71">
        <f t="shared" si="220"/>
        <v>2.0415946462220996E-3</v>
      </c>
      <c r="AB1780" s="72">
        <f t="shared" si="221"/>
        <v>4.3764376029289669E-2</v>
      </c>
      <c r="AC1780" s="68">
        <f t="shared" si="222"/>
        <v>73473</v>
      </c>
      <c r="AD1780" s="72">
        <f t="shared" si="223"/>
        <v>6.1247839386662985E-2</v>
      </c>
    </row>
    <row r="1781" spans="1:30" x14ac:dyDescent="0.25">
      <c r="A1781" s="60">
        <v>43417</v>
      </c>
      <c r="B1781">
        <f t="shared" si="217"/>
        <v>2018</v>
      </c>
      <c r="C1781">
        <f t="shared" si="218"/>
        <v>11</v>
      </c>
      <c r="D1781" s="57" t="s">
        <v>346</v>
      </c>
      <c r="E1781" s="57">
        <v>0</v>
      </c>
      <c r="F1781" s="57">
        <v>1257</v>
      </c>
      <c r="G1781" s="57">
        <v>90</v>
      </c>
      <c r="H1781" s="57">
        <v>2606</v>
      </c>
      <c r="I1781" s="57">
        <v>2017</v>
      </c>
      <c r="J1781" s="57" t="s">
        <v>346</v>
      </c>
      <c r="K1781" s="57">
        <v>272</v>
      </c>
      <c r="L1781" s="57">
        <v>884</v>
      </c>
      <c r="M1781" s="57">
        <v>1207</v>
      </c>
      <c r="N1781" s="57">
        <v>1495</v>
      </c>
      <c r="O1781" s="57">
        <v>727</v>
      </c>
      <c r="P1781" s="57">
        <v>1969</v>
      </c>
      <c r="Q1781" s="57">
        <v>1919</v>
      </c>
      <c r="R1781" s="57">
        <v>1969</v>
      </c>
      <c r="S1781" s="57" t="s">
        <v>346</v>
      </c>
      <c r="T1781" s="57">
        <v>0</v>
      </c>
      <c r="Y1781" s="68">
        <f t="shared" si="219"/>
        <v>1829.75</v>
      </c>
      <c r="Z1781" s="72">
        <f t="shared" si="216"/>
        <v>1.5252981927748506E-3</v>
      </c>
      <c r="AA1781" s="71">
        <f t="shared" si="220"/>
        <v>2.0415946462220996E-3</v>
      </c>
      <c r="AB1781" s="72">
        <f t="shared" si="221"/>
        <v>2.4903706123337824E-2</v>
      </c>
      <c r="AC1781" s="68">
        <f t="shared" si="222"/>
        <v>73473</v>
      </c>
      <c r="AD1781" s="72">
        <f t="shared" si="223"/>
        <v>6.1247839386662985E-2</v>
      </c>
    </row>
    <row r="1782" spans="1:30" x14ac:dyDescent="0.25">
      <c r="A1782" s="60">
        <v>43418</v>
      </c>
      <c r="B1782">
        <f t="shared" si="217"/>
        <v>2018</v>
      </c>
      <c r="C1782">
        <f t="shared" si="218"/>
        <v>11</v>
      </c>
      <c r="D1782" s="57" t="s">
        <v>346</v>
      </c>
      <c r="E1782" s="57">
        <v>0</v>
      </c>
      <c r="F1782" s="57">
        <v>1947</v>
      </c>
      <c r="G1782" s="57">
        <v>128</v>
      </c>
      <c r="H1782" s="57">
        <v>4179</v>
      </c>
      <c r="I1782" s="57">
        <v>3176</v>
      </c>
      <c r="J1782" s="57" t="s">
        <v>346</v>
      </c>
      <c r="K1782" s="57">
        <v>396</v>
      </c>
      <c r="L1782" s="57">
        <v>1468</v>
      </c>
      <c r="M1782" s="57">
        <v>1849</v>
      </c>
      <c r="N1782" s="57">
        <v>2403</v>
      </c>
      <c r="O1782" s="57">
        <v>1462</v>
      </c>
      <c r="P1782" s="57">
        <v>3919</v>
      </c>
      <c r="Q1782" s="57">
        <v>3813</v>
      </c>
      <c r="R1782" s="57">
        <v>3919</v>
      </c>
      <c r="S1782" s="57" t="s">
        <v>346</v>
      </c>
      <c r="T1782" s="57">
        <v>0</v>
      </c>
      <c r="Y1782" s="68">
        <f t="shared" si="219"/>
        <v>3184</v>
      </c>
      <c r="Z1782" s="72">
        <f t="shared" si="216"/>
        <v>2.6542147538161629E-3</v>
      </c>
      <c r="AA1782" s="71">
        <f t="shared" si="220"/>
        <v>2.0415946462220996E-3</v>
      </c>
      <c r="AB1782" s="72">
        <f t="shared" si="221"/>
        <v>4.3335647108461613E-2</v>
      </c>
      <c r="AC1782" s="68">
        <f t="shared" si="222"/>
        <v>73473</v>
      </c>
      <c r="AD1782" s="72">
        <f t="shared" si="223"/>
        <v>6.1247839386662985E-2</v>
      </c>
    </row>
    <row r="1783" spans="1:30" x14ac:dyDescent="0.25">
      <c r="A1783" s="60">
        <v>43419</v>
      </c>
      <c r="B1783">
        <f t="shared" si="217"/>
        <v>2018</v>
      </c>
      <c r="C1783">
        <f t="shared" si="218"/>
        <v>11</v>
      </c>
      <c r="D1783" s="57" t="s">
        <v>346</v>
      </c>
      <c r="E1783" s="57">
        <v>0</v>
      </c>
      <c r="F1783" s="57">
        <v>888</v>
      </c>
      <c r="G1783" s="57">
        <v>65</v>
      </c>
      <c r="H1783" s="57">
        <v>1668</v>
      </c>
      <c r="I1783" s="57">
        <v>1436</v>
      </c>
      <c r="J1783" s="57" t="s">
        <v>346</v>
      </c>
      <c r="K1783" s="57">
        <v>217</v>
      </c>
      <c r="L1783" s="57">
        <v>491</v>
      </c>
      <c r="M1783" s="57">
        <v>659</v>
      </c>
      <c r="N1783" s="57">
        <v>1223</v>
      </c>
      <c r="O1783" s="57">
        <v>423</v>
      </c>
      <c r="P1783" s="57">
        <v>1230</v>
      </c>
      <c r="Q1783" s="57">
        <v>1199</v>
      </c>
      <c r="R1783" s="57">
        <v>1230</v>
      </c>
      <c r="S1783" s="57" t="s">
        <v>346</v>
      </c>
      <c r="T1783" s="57">
        <v>0</v>
      </c>
      <c r="Y1783" s="68">
        <f t="shared" si="219"/>
        <v>1189.25</v>
      </c>
      <c r="Z1783" s="72">
        <f t="shared" si="216"/>
        <v>9.9137088441453259E-4</v>
      </c>
      <c r="AA1783" s="71">
        <f t="shared" si="220"/>
        <v>2.0415946462220996E-3</v>
      </c>
      <c r="AB1783" s="72">
        <f t="shared" si="221"/>
        <v>1.618621806650062E-2</v>
      </c>
      <c r="AC1783" s="68">
        <f t="shared" si="222"/>
        <v>73473</v>
      </c>
      <c r="AD1783" s="72">
        <f t="shared" si="223"/>
        <v>6.1247839386662985E-2</v>
      </c>
    </row>
    <row r="1784" spans="1:30" x14ac:dyDescent="0.25">
      <c r="A1784" s="60">
        <v>43420</v>
      </c>
      <c r="B1784">
        <f t="shared" si="217"/>
        <v>2018</v>
      </c>
      <c r="C1784">
        <f t="shared" si="218"/>
        <v>11</v>
      </c>
      <c r="D1784" s="57" t="s">
        <v>346</v>
      </c>
      <c r="E1784" s="57">
        <v>0</v>
      </c>
      <c r="F1784" s="57">
        <v>1224</v>
      </c>
      <c r="G1784" s="57">
        <v>77</v>
      </c>
      <c r="H1784" s="57">
        <v>1935</v>
      </c>
      <c r="I1784" s="57">
        <v>1532</v>
      </c>
      <c r="J1784" s="57" t="s">
        <v>346</v>
      </c>
      <c r="K1784" s="57">
        <v>202</v>
      </c>
      <c r="L1784" s="57">
        <v>748</v>
      </c>
      <c r="M1784" s="57">
        <v>1002</v>
      </c>
      <c r="N1784" s="57">
        <v>1446</v>
      </c>
      <c r="O1784" s="57">
        <v>532</v>
      </c>
      <c r="P1784" s="57">
        <v>1470</v>
      </c>
      <c r="Q1784" s="57">
        <v>1440</v>
      </c>
      <c r="R1784" s="57">
        <v>1470</v>
      </c>
      <c r="S1784" s="57" t="s">
        <v>346</v>
      </c>
      <c r="T1784" s="57">
        <v>0</v>
      </c>
      <c r="Y1784" s="68">
        <f t="shared" si="219"/>
        <v>1367.25</v>
      </c>
      <c r="Z1784" s="72">
        <f t="shared" si="216"/>
        <v>1.13975349313918E-3</v>
      </c>
      <c r="AA1784" s="71">
        <f t="shared" si="220"/>
        <v>2.0415946462220996E-3</v>
      </c>
      <c r="AB1784" s="72">
        <f t="shared" si="221"/>
        <v>1.860887673022743E-2</v>
      </c>
      <c r="AC1784" s="68">
        <f t="shared" si="222"/>
        <v>73473</v>
      </c>
      <c r="AD1784" s="72">
        <f t="shared" si="223"/>
        <v>6.1247839386662985E-2</v>
      </c>
    </row>
    <row r="1785" spans="1:30" x14ac:dyDescent="0.25">
      <c r="A1785" s="60">
        <v>43421</v>
      </c>
      <c r="B1785">
        <f t="shared" si="217"/>
        <v>2018</v>
      </c>
      <c r="C1785">
        <f t="shared" si="218"/>
        <v>11</v>
      </c>
      <c r="D1785" s="57" t="s">
        <v>346</v>
      </c>
      <c r="E1785" s="57">
        <v>0</v>
      </c>
      <c r="F1785" s="57">
        <v>1937</v>
      </c>
      <c r="G1785" s="57">
        <v>106</v>
      </c>
      <c r="H1785" s="57">
        <v>3032</v>
      </c>
      <c r="I1785" s="57">
        <v>2237</v>
      </c>
      <c r="J1785" s="57" t="s">
        <v>346</v>
      </c>
      <c r="K1785" s="57">
        <v>264</v>
      </c>
      <c r="L1785" s="57">
        <v>1156</v>
      </c>
      <c r="M1785" s="57">
        <v>1605</v>
      </c>
      <c r="N1785" s="57">
        <v>1610</v>
      </c>
      <c r="O1785" s="57">
        <v>870</v>
      </c>
      <c r="P1785" s="57">
        <v>2109</v>
      </c>
      <c r="Q1785" s="57">
        <v>2080</v>
      </c>
      <c r="R1785" s="57">
        <v>2109</v>
      </c>
      <c r="S1785" s="57" t="s">
        <v>346</v>
      </c>
      <c r="T1785" s="57">
        <v>0</v>
      </c>
      <c r="Y1785" s="68">
        <f t="shared" si="219"/>
        <v>2062</v>
      </c>
      <c r="Z1785" s="72">
        <f t="shared" si="216"/>
        <v>1.7189041527540603E-3</v>
      </c>
      <c r="AA1785" s="71">
        <f t="shared" si="220"/>
        <v>2.0415946462220996E-3</v>
      </c>
      <c r="AB1785" s="72">
        <f t="shared" si="221"/>
        <v>2.8064731261824072E-2</v>
      </c>
      <c r="AC1785" s="68">
        <f t="shared" si="222"/>
        <v>73473</v>
      </c>
      <c r="AD1785" s="72">
        <f t="shared" si="223"/>
        <v>6.1247839386662985E-2</v>
      </c>
    </row>
    <row r="1786" spans="1:30" x14ac:dyDescent="0.25">
      <c r="A1786" s="60">
        <v>43422</v>
      </c>
      <c r="B1786">
        <f t="shared" si="217"/>
        <v>2018</v>
      </c>
      <c r="C1786">
        <f t="shared" si="218"/>
        <v>11</v>
      </c>
      <c r="D1786" s="57" t="s">
        <v>346</v>
      </c>
      <c r="E1786" s="57">
        <v>0</v>
      </c>
      <c r="F1786" s="57">
        <v>1664</v>
      </c>
      <c r="G1786" s="57">
        <v>106</v>
      </c>
      <c r="H1786" s="57">
        <v>2692</v>
      </c>
      <c r="I1786" s="57">
        <v>1957</v>
      </c>
      <c r="J1786" s="57" t="s">
        <v>346</v>
      </c>
      <c r="K1786" s="57">
        <v>231</v>
      </c>
      <c r="L1786" s="57">
        <v>1150</v>
      </c>
      <c r="M1786" s="57">
        <v>1603</v>
      </c>
      <c r="N1786" s="57">
        <v>1421</v>
      </c>
      <c r="O1786" s="57">
        <v>729</v>
      </c>
      <c r="P1786" s="57">
        <v>1906</v>
      </c>
      <c r="Q1786" s="57">
        <v>1850</v>
      </c>
      <c r="R1786" s="57">
        <v>1906</v>
      </c>
      <c r="S1786" s="57" t="s">
        <v>346</v>
      </c>
      <c r="T1786" s="57">
        <v>0</v>
      </c>
      <c r="Y1786" s="68">
        <f t="shared" si="219"/>
        <v>1821</v>
      </c>
      <c r="Z1786" s="72">
        <f t="shared" si="216"/>
        <v>1.5180041038628245E-3</v>
      </c>
      <c r="AA1786" s="71">
        <f t="shared" si="220"/>
        <v>2.0415946462220996E-3</v>
      </c>
      <c r="AB1786" s="72">
        <f t="shared" si="221"/>
        <v>2.4784614756441142E-2</v>
      </c>
      <c r="AC1786" s="68">
        <f t="shared" si="222"/>
        <v>73473</v>
      </c>
      <c r="AD1786" s="72">
        <f t="shared" si="223"/>
        <v>6.1247839386662985E-2</v>
      </c>
    </row>
    <row r="1787" spans="1:30" x14ac:dyDescent="0.25">
      <c r="A1787" s="60">
        <v>43423</v>
      </c>
      <c r="B1787">
        <f t="shared" si="217"/>
        <v>2018</v>
      </c>
      <c r="C1787">
        <f t="shared" si="218"/>
        <v>11</v>
      </c>
      <c r="D1787" s="57" t="s">
        <v>346</v>
      </c>
      <c r="E1787" s="57">
        <v>0</v>
      </c>
      <c r="F1787" s="57">
        <v>1999</v>
      </c>
      <c r="G1787" s="57">
        <v>128</v>
      </c>
      <c r="H1787" s="57">
        <v>4485</v>
      </c>
      <c r="I1787" s="57">
        <v>3412</v>
      </c>
      <c r="J1787" s="57" t="s">
        <v>346</v>
      </c>
      <c r="K1787" s="57">
        <v>371</v>
      </c>
      <c r="L1787" s="57">
        <v>1544</v>
      </c>
      <c r="M1787" s="57">
        <v>1986</v>
      </c>
      <c r="N1787" s="57">
        <v>2253</v>
      </c>
      <c r="O1787" s="57">
        <v>1664</v>
      </c>
      <c r="P1787" s="57">
        <v>4133</v>
      </c>
      <c r="Q1787" s="57">
        <v>4079</v>
      </c>
      <c r="R1787" s="57">
        <v>4133</v>
      </c>
      <c r="S1787" s="57" t="s">
        <v>346</v>
      </c>
      <c r="T1787" s="57">
        <v>0</v>
      </c>
      <c r="Y1787" s="68">
        <f t="shared" si="219"/>
        <v>3423.5</v>
      </c>
      <c r="Z1787" s="72">
        <f t="shared" si="216"/>
        <v>2.8538643874653374E-3</v>
      </c>
      <c r="AA1787" s="71">
        <f t="shared" si="220"/>
        <v>2.0415946462220996E-3</v>
      </c>
      <c r="AB1787" s="72">
        <f t="shared" si="221"/>
        <v>4.6595347950947968E-2</v>
      </c>
      <c r="AC1787" s="68">
        <f t="shared" si="222"/>
        <v>73473</v>
      </c>
      <c r="AD1787" s="72">
        <f t="shared" si="223"/>
        <v>6.1247839386662985E-2</v>
      </c>
    </row>
    <row r="1788" spans="1:30" x14ac:dyDescent="0.25">
      <c r="A1788" s="60">
        <v>43424</v>
      </c>
      <c r="B1788">
        <f t="shared" si="217"/>
        <v>2018</v>
      </c>
      <c r="C1788">
        <f t="shared" si="218"/>
        <v>11</v>
      </c>
      <c r="D1788" s="57" t="s">
        <v>346</v>
      </c>
      <c r="E1788" s="57">
        <v>0</v>
      </c>
      <c r="F1788" s="57">
        <v>1871</v>
      </c>
      <c r="G1788" s="57">
        <v>144</v>
      </c>
      <c r="H1788" s="57">
        <v>3986</v>
      </c>
      <c r="I1788" s="57">
        <v>3264</v>
      </c>
      <c r="J1788" s="57" t="s">
        <v>346</v>
      </c>
      <c r="K1788" s="57">
        <v>414</v>
      </c>
      <c r="L1788" s="57">
        <v>1367</v>
      </c>
      <c r="M1788" s="57">
        <v>1732</v>
      </c>
      <c r="N1788" s="57">
        <v>2259</v>
      </c>
      <c r="O1788" s="57">
        <v>1529</v>
      </c>
      <c r="P1788" s="57">
        <v>3585</v>
      </c>
      <c r="Q1788" s="57">
        <v>3530</v>
      </c>
      <c r="R1788" s="57">
        <v>3585</v>
      </c>
      <c r="S1788" s="57" t="s">
        <v>346</v>
      </c>
      <c r="T1788" s="57">
        <v>0</v>
      </c>
      <c r="Y1788" s="68">
        <f t="shared" si="219"/>
        <v>3091</v>
      </c>
      <c r="Z1788" s="72">
        <f t="shared" si="216"/>
        <v>2.5766890088083417E-3</v>
      </c>
      <c r="AA1788" s="71">
        <f t="shared" si="220"/>
        <v>2.0415946462220996E-3</v>
      </c>
      <c r="AB1788" s="72">
        <f t="shared" si="221"/>
        <v>4.2069876008874005E-2</v>
      </c>
      <c r="AC1788" s="68">
        <f t="shared" si="222"/>
        <v>73473</v>
      </c>
      <c r="AD1788" s="72">
        <f t="shared" si="223"/>
        <v>6.1247839386662985E-2</v>
      </c>
    </row>
    <row r="1789" spans="1:30" x14ac:dyDescent="0.25">
      <c r="A1789" s="60">
        <v>43425</v>
      </c>
      <c r="B1789">
        <f t="shared" si="217"/>
        <v>2018</v>
      </c>
      <c r="C1789">
        <f t="shared" si="218"/>
        <v>11</v>
      </c>
      <c r="D1789" s="57" t="s">
        <v>346</v>
      </c>
      <c r="E1789" s="57">
        <v>0</v>
      </c>
      <c r="F1789" s="57">
        <v>1555</v>
      </c>
      <c r="G1789" s="57">
        <v>139</v>
      </c>
      <c r="H1789" s="57">
        <v>2907</v>
      </c>
      <c r="I1789" s="57">
        <v>2606</v>
      </c>
      <c r="J1789" s="57" t="s">
        <v>346</v>
      </c>
      <c r="K1789" s="57">
        <v>334</v>
      </c>
      <c r="L1789" s="57">
        <v>1047</v>
      </c>
      <c r="M1789" s="57">
        <v>1283</v>
      </c>
      <c r="N1789" s="57">
        <v>1833</v>
      </c>
      <c r="O1789" s="57">
        <v>736</v>
      </c>
      <c r="P1789" s="57">
        <v>2941</v>
      </c>
      <c r="Q1789" s="57">
        <v>2866</v>
      </c>
      <c r="R1789" s="57">
        <v>2941</v>
      </c>
      <c r="S1789" s="57" t="s">
        <v>346</v>
      </c>
      <c r="T1789" s="57">
        <v>0</v>
      </c>
      <c r="Y1789" s="68">
        <f t="shared" si="219"/>
        <v>2297.5</v>
      </c>
      <c r="Z1789" s="72">
        <f t="shared" si="216"/>
        <v>1.915219345757737E-3</v>
      </c>
      <c r="AA1789" s="71">
        <f t="shared" si="220"/>
        <v>2.0415946462220996E-3</v>
      </c>
      <c r="AB1789" s="72">
        <f t="shared" si="221"/>
        <v>3.1269990336586229E-2</v>
      </c>
      <c r="AC1789" s="68">
        <f t="shared" si="222"/>
        <v>73473</v>
      </c>
      <c r="AD1789" s="72">
        <f t="shared" si="223"/>
        <v>6.1247839386662985E-2</v>
      </c>
    </row>
    <row r="1790" spans="1:30" x14ac:dyDescent="0.25">
      <c r="A1790" s="60">
        <v>43426</v>
      </c>
      <c r="B1790">
        <f t="shared" si="217"/>
        <v>2018</v>
      </c>
      <c r="C1790">
        <f t="shared" si="218"/>
        <v>11</v>
      </c>
      <c r="D1790" s="57" t="s">
        <v>346</v>
      </c>
      <c r="E1790" s="57">
        <v>0</v>
      </c>
      <c r="F1790" s="57">
        <v>418</v>
      </c>
      <c r="G1790" s="57">
        <v>48</v>
      </c>
      <c r="H1790" s="57">
        <v>589</v>
      </c>
      <c r="I1790" s="57">
        <v>657</v>
      </c>
      <c r="J1790" s="57" t="s">
        <v>346</v>
      </c>
      <c r="K1790" s="57">
        <v>125</v>
      </c>
      <c r="L1790" s="57">
        <v>211</v>
      </c>
      <c r="M1790" s="57">
        <v>239</v>
      </c>
      <c r="N1790" s="57">
        <v>408</v>
      </c>
      <c r="O1790" s="57">
        <v>171</v>
      </c>
      <c r="P1790" s="57">
        <v>451</v>
      </c>
      <c r="Q1790" s="57">
        <v>428</v>
      </c>
      <c r="R1790" s="57">
        <v>451</v>
      </c>
      <c r="S1790" s="57" t="s">
        <v>346</v>
      </c>
      <c r="T1790" s="57">
        <v>0</v>
      </c>
      <c r="Y1790" s="68">
        <f t="shared" si="219"/>
        <v>467</v>
      </c>
      <c r="Z1790" s="72">
        <f t="shared" si="216"/>
        <v>3.8929594536185559E-4</v>
      </c>
      <c r="AA1790" s="71">
        <f t="shared" si="220"/>
        <v>2.0415946462220996E-3</v>
      </c>
      <c r="AB1790" s="72">
        <f t="shared" si="221"/>
        <v>6.3560763818001171E-3</v>
      </c>
      <c r="AC1790" s="68">
        <f t="shared" si="222"/>
        <v>73473</v>
      </c>
      <c r="AD1790" s="72">
        <f t="shared" si="223"/>
        <v>6.1247839386662985E-2</v>
      </c>
    </row>
    <row r="1791" spans="1:30" x14ac:dyDescent="0.25">
      <c r="A1791" s="60">
        <v>43427</v>
      </c>
      <c r="B1791">
        <f t="shared" si="217"/>
        <v>2018</v>
      </c>
      <c r="C1791">
        <f t="shared" si="218"/>
        <v>11</v>
      </c>
      <c r="D1791" s="57" t="s">
        <v>346</v>
      </c>
      <c r="E1791" s="57">
        <v>0</v>
      </c>
      <c r="F1791" s="57">
        <v>781</v>
      </c>
      <c r="G1791" s="57">
        <v>73</v>
      </c>
      <c r="H1791" s="57">
        <v>1128</v>
      </c>
      <c r="I1791" s="57">
        <v>1226</v>
      </c>
      <c r="J1791" s="57" t="s">
        <v>346</v>
      </c>
      <c r="K1791" s="57">
        <v>193</v>
      </c>
      <c r="L1791" s="57">
        <v>484</v>
      </c>
      <c r="M1791" s="57">
        <v>578</v>
      </c>
      <c r="N1791" s="57">
        <v>843</v>
      </c>
      <c r="O1791" s="57">
        <v>327</v>
      </c>
      <c r="P1791" s="57">
        <v>846</v>
      </c>
      <c r="Q1791" s="57">
        <v>832</v>
      </c>
      <c r="R1791" s="57">
        <v>846</v>
      </c>
      <c r="S1791" s="57" t="s">
        <v>346</v>
      </c>
      <c r="T1791" s="57">
        <v>0</v>
      </c>
      <c r="Y1791" s="68">
        <f t="shared" si="219"/>
        <v>881.75</v>
      </c>
      <c r="Z1791" s="72">
        <f t="shared" si="216"/>
        <v>7.3503575979189757E-4</v>
      </c>
      <c r="AA1791" s="71">
        <f t="shared" si="220"/>
        <v>2.0415946462220996E-3</v>
      </c>
      <c r="AB1791" s="72">
        <f t="shared" si="221"/>
        <v>1.2001007172702898E-2</v>
      </c>
      <c r="AC1791" s="68">
        <f t="shared" si="222"/>
        <v>73473</v>
      </c>
      <c r="AD1791" s="72">
        <f t="shared" si="223"/>
        <v>6.1247839386662985E-2</v>
      </c>
    </row>
    <row r="1792" spans="1:30" x14ac:dyDescent="0.25">
      <c r="A1792" s="60">
        <v>43428</v>
      </c>
      <c r="B1792">
        <f t="shared" si="217"/>
        <v>2018</v>
      </c>
      <c r="C1792">
        <f t="shared" si="218"/>
        <v>11</v>
      </c>
      <c r="D1792" s="57" t="s">
        <v>346</v>
      </c>
      <c r="E1792" s="57">
        <v>0</v>
      </c>
      <c r="F1792" s="57">
        <v>1091</v>
      </c>
      <c r="G1792" s="57">
        <v>64</v>
      </c>
      <c r="H1792" s="57">
        <v>1418</v>
      </c>
      <c r="I1792" s="57">
        <v>1429</v>
      </c>
      <c r="J1792" s="57" t="s">
        <v>346</v>
      </c>
      <c r="K1792" s="57">
        <v>185</v>
      </c>
      <c r="L1792" s="57">
        <v>621</v>
      </c>
      <c r="M1792" s="57">
        <v>830</v>
      </c>
      <c r="N1792" s="57">
        <v>921</v>
      </c>
      <c r="O1792" s="57">
        <v>438</v>
      </c>
      <c r="P1792" s="57">
        <v>962</v>
      </c>
      <c r="Q1792" s="57">
        <v>950</v>
      </c>
      <c r="R1792" s="57">
        <v>962</v>
      </c>
      <c r="S1792" s="57" t="s">
        <v>346</v>
      </c>
      <c r="T1792" s="57">
        <v>0</v>
      </c>
      <c r="Y1792" s="68">
        <f t="shared" si="219"/>
        <v>1061.75</v>
      </c>
      <c r="Z1792" s="72">
        <f t="shared" si="216"/>
        <v>8.850855888392937E-4</v>
      </c>
      <c r="AA1792" s="71">
        <f t="shared" si="220"/>
        <v>2.0415946462220996E-3</v>
      </c>
      <c r="AB1792" s="72">
        <f t="shared" si="221"/>
        <v>1.4450886720291808E-2</v>
      </c>
      <c r="AC1792" s="68">
        <f t="shared" si="222"/>
        <v>73473</v>
      </c>
      <c r="AD1792" s="72">
        <f t="shared" si="223"/>
        <v>6.1247839386662985E-2</v>
      </c>
    </row>
    <row r="1793" spans="1:30" x14ac:dyDescent="0.25">
      <c r="A1793" s="60">
        <v>43429</v>
      </c>
      <c r="B1793">
        <f t="shared" si="217"/>
        <v>2018</v>
      </c>
      <c r="C1793">
        <f t="shared" si="218"/>
        <v>11</v>
      </c>
      <c r="D1793" s="57" t="s">
        <v>346</v>
      </c>
      <c r="E1793" s="57">
        <v>0</v>
      </c>
      <c r="F1793" s="57">
        <v>1819</v>
      </c>
      <c r="G1793" s="57">
        <v>141</v>
      </c>
      <c r="H1793" s="57">
        <v>2701</v>
      </c>
      <c r="I1793" s="57">
        <v>2146</v>
      </c>
      <c r="J1793" s="57" t="s">
        <v>346</v>
      </c>
      <c r="K1793" s="57">
        <v>204</v>
      </c>
      <c r="L1793" s="57">
        <v>1211</v>
      </c>
      <c r="M1793" s="57">
        <v>1702</v>
      </c>
      <c r="N1793" s="57">
        <v>1495</v>
      </c>
      <c r="O1793" s="57">
        <v>915</v>
      </c>
      <c r="P1793" s="57">
        <v>2003</v>
      </c>
      <c r="Q1793" s="57">
        <v>1976</v>
      </c>
      <c r="R1793" s="57">
        <v>2003</v>
      </c>
      <c r="S1793" s="57" t="s">
        <v>346</v>
      </c>
      <c r="T1793" s="57">
        <v>0</v>
      </c>
      <c r="Y1793" s="68">
        <f t="shared" si="219"/>
        <v>1941.25</v>
      </c>
      <c r="Z1793" s="72">
        <f t="shared" si="216"/>
        <v>1.6182457257680988E-3</v>
      </c>
      <c r="AA1793" s="71">
        <f t="shared" si="220"/>
        <v>2.0415946462220996E-3</v>
      </c>
      <c r="AB1793" s="72">
        <f t="shared" si="221"/>
        <v>2.6421270398649842E-2</v>
      </c>
      <c r="AC1793" s="68">
        <f t="shared" si="222"/>
        <v>73473</v>
      </c>
      <c r="AD1793" s="72">
        <f t="shared" si="223"/>
        <v>6.1247839386662985E-2</v>
      </c>
    </row>
    <row r="1794" spans="1:30" x14ac:dyDescent="0.25">
      <c r="A1794" s="60">
        <v>43430</v>
      </c>
      <c r="B1794">
        <f t="shared" si="217"/>
        <v>2018</v>
      </c>
      <c r="C1794">
        <f t="shared" si="218"/>
        <v>11</v>
      </c>
      <c r="D1794" s="57" t="s">
        <v>346</v>
      </c>
      <c r="E1794" s="57">
        <v>0</v>
      </c>
      <c r="F1794" s="57">
        <v>1237</v>
      </c>
      <c r="G1794" s="57">
        <v>87</v>
      </c>
      <c r="H1794" s="57">
        <v>2148</v>
      </c>
      <c r="I1794" s="57">
        <v>1856</v>
      </c>
      <c r="J1794" s="57" t="s">
        <v>346</v>
      </c>
      <c r="K1794" s="57">
        <v>243</v>
      </c>
      <c r="L1794" s="57">
        <v>779</v>
      </c>
      <c r="M1794" s="57">
        <v>1008</v>
      </c>
      <c r="N1794" s="57">
        <v>1461</v>
      </c>
      <c r="O1794" s="57">
        <v>607</v>
      </c>
      <c r="P1794" s="57">
        <v>1831</v>
      </c>
      <c r="Q1794" s="57">
        <v>1771</v>
      </c>
      <c r="R1794" s="57">
        <v>1831</v>
      </c>
      <c r="S1794" s="57" t="s">
        <v>346</v>
      </c>
      <c r="T1794" s="57">
        <v>0</v>
      </c>
      <c r="Y1794" s="68">
        <f t="shared" si="219"/>
        <v>1610.5</v>
      </c>
      <c r="Z1794" s="72">
        <f t="shared" si="216"/>
        <v>1.3425291648935084E-3</v>
      </c>
      <c r="AA1794" s="71">
        <f t="shared" si="220"/>
        <v>2.0415946462220996E-3</v>
      </c>
      <c r="AB1794" s="72">
        <f t="shared" si="221"/>
        <v>2.1919616729955221E-2</v>
      </c>
      <c r="AC1794" s="68">
        <f t="shared" si="222"/>
        <v>73473</v>
      </c>
      <c r="AD1794" s="72">
        <f t="shared" si="223"/>
        <v>6.1247839386662985E-2</v>
      </c>
    </row>
    <row r="1795" spans="1:30" x14ac:dyDescent="0.25">
      <c r="A1795" s="60">
        <v>43431</v>
      </c>
      <c r="B1795">
        <f t="shared" si="217"/>
        <v>2018</v>
      </c>
      <c r="C1795">
        <f t="shared" si="218"/>
        <v>11</v>
      </c>
      <c r="D1795" s="57" t="s">
        <v>346</v>
      </c>
      <c r="E1795" s="57">
        <v>0</v>
      </c>
      <c r="F1795" s="57">
        <v>1790</v>
      </c>
      <c r="G1795" s="57">
        <v>140</v>
      </c>
      <c r="H1795" s="57">
        <v>4037</v>
      </c>
      <c r="I1795" s="57">
        <v>3133</v>
      </c>
      <c r="J1795" s="57" t="s">
        <v>346</v>
      </c>
      <c r="K1795" s="57">
        <v>314</v>
      </c>
      <c r="L1795" s="57">
        <v>1326</v>
      </c>
      <c r="M1795" s="57">
        <v>1617</v>
      </c>
      <c r="N1795" s="57">
        <v>2202</v>
      </c>
      <c r="O1795" s="57">
        <v>1360</v>
      </c>
      <c r="P1795" s="57">
        <v>3743</v>
      </c>
      <c r="Q1795" s="57">
        <v>3646</v>
      </c>
      <c r="R1795" s="57">
        <v>3743</v>
      </c>
      <c r="S1795" s="57" t="s">
        <v>346</v>
      </c>
      <c r="T1795" s="57">
        <v>0</v>
      </c>
      <c r="Y1795" s="68">
        <f t="shared" si="219"/>
        <v>3068.25</v>
      </c>
      <c r="Z1795" s="72">
        <f t="shared" si="216"/>
        <v>2.5577243776370735E-3</v>
      </c>
      <c r="AA1795" s="71">
        <f t="shared" si="220"/>
        <v>2.0415946462220996E-3</v>
      </c>
      <c r="AB1795" s="72">
        <f t="shared" si="221"/>
        <v>4.176023845494263E-2</v>
      </c>
      <c r="AC1795" s="68">
        <f t="shared" si="222"/>
        <v>73473</v>
      </c>
      <c r="AD1795" s="72">
        <f t="shared" si="223"/>
        <v>6.1247839386662985E-2</v>
      </c>
    </row>
    <row r="1796" spans="1:30" x14ac:dyDescent="0.25">
      <c r="A1796" s="60">
        <v>43432</v>
      </c>
      <c r="B1796">
        <f t="shared" si="217"/>
        <v>2018</v>
      </c>
      <c r="C1796">
        <f t="shared" si="218"/>
        <v>11</v>
      </c>
      <c r="D1796" s="57" t="s">
        <v>346</v>
      </c>
      <c r="E1796" s="57">
        <v>0</v>
      </c>
      <c r="F1796" s="57">
        <v>1805</v>
      </c>
      <c r="G1796" s="57">
        <v>91</v>
      </c>
      <c r="H1796" s="57">
        <v>3786</v>
      </c>
      <c r="I1796" s="57">
        <v>3057</v>
      </c>
      <c r="J1796" s="57" t="s">
        <v>346</v>
      </c>
      <c r="K1796" s="57">
        <v>285</v>
      </c>
      <c r="L1796" s="57">
        <v>1263</v>
      </c>
      <c r="M1796" s="57">
        <v>1546</v>
      </c>
      <c r="N1796" s="57">
        <v>2173</v>
      </c>
      <c r="O1796" s="57">
        <v>1241</v>
      </c>
      <c r="P1796" s="57">
        <v>3398</v>
      </c>
      <c r="Q1796" s="57">
        <v>3299</v>
      </c>
      <c r="R1796" s="57">
        <v>3398</v>
      </c>
      <c r="S1796" s="57" t="s">
        <v>346</v>
      </c>
      <c r="T1796" s="57">
        <v>0</v>
      </c>
      <c r="Y1796" s="68">
        <f t="shared" si="219"/>
        <v>2870.5</v>
      </c>
      <c r="Z1796" s="72">
        <f t="shared" ref="Z1796:Z1829" si="224">+Y1796/SUMIF($B$4:$B$1829,B1796,$Y$4:$Y$1829)</f>
        <v>2.3928779682252815E-3</v>
      </c>
      <c r="AA1796" s="71">
        <f t="shared" si="220"/>
        <v>2.0415946462220996E-3</v>
      </c>
      <c r="AB1796" s="72">
        <f t="shared" si="221"/>
        <v>3.9068773563077593E-2</v>
      </c>
      <c r="AC1796" s="68">
        <f t="shared" si="222"/>
        <v>73473</v>
      </c>
      <c r="AD1796" s="72">
        <f t="shared" si="223"/>
        <v>6.1247839386662985E-2</v>
      </c>
    </row>
    <row r="1797" spans="1:30" x14ac:dyDescent="0.25">
      <c r="A1797" s="60">
        <v>43433</v>
      </c>
      <c r="B1797">
        <f t="shared" ref="B1797:B1829" si="225">+YEAR(A1797)</f>
        <v>2018</v>
      </c>
      <c r="C1797">
        <f t="shared" ref="C1797:C1829" si="226">+MONTH(A1797)</f>
        <v>11</v>
      </c>
      <c r="D1797" s="57" t="s">
        <v>346</v>
      </c>
      <c r="E1797" s="57">
        <v>0</v>
      </c>
      <c r="F1797" s="57">
        <v>1847</v>
      </c>
      <c r="G1797" s="57">
        <v>122</v>
      </c>
      <c r="H1797" s="57">
        <v>3951</v>
      </c>
      <c r="I1797" s="57">
        <v>3182</v>
      </c>
      <c r="J1797" s="57" t="s">
        <v>346</v>
      </c>
      <c r="K1797" s="57">
        <v>316</v>
      </c>
      <c r="L1797" s="57">
        <v>1360</v>
      </c>
      <c r="M1797" s="57">
        <v>1769</v>
      </c>
      <c r="N1797" s="57">
        <v>2264</v>
      </c>
      <c r="O1797" s="57">
        <v>1495</v>
      </c>
      <c r="P1797" s="57">
        <v>3679</v>
      </c>
      <c r="Q1797" s="57">
        <v>3597</v>
      </c>
      <c r="R1797" s="57">
        <v>3679</v>
      </c>
      <c r="S1797" s="57" t="s">
        <v>346</v>
      </c>
      <c r="T1797" s="57">
        <v>0</v>
      </c>
      <c r="Y1797" s="68">
        <f t="shared" ref="Y1797:Y1829" si="227">AVERAGE(H1797,I1797,O1797,R1797)</f>
        <v>3076.75</v>
      </c>
      <c r="Z1797" s="72">
        <f t="shared" si="224"/>
        <v>2.564810064008756E-3</v>
      </c>
      <c r="AA1797" s="71">
        <f t="shared" ref="AA1797:AA1829" si="228">+AVERAGEIFS($Z$4:$Z$1829,$B$4:$B$1829,B1797,$C$4:$C$1829,C1797)</f>
        <v>2.0415946462220996E-3</v>
      </c>
      <c r="AB1797" s="72">
        <f t="shared" ref="AB1797:AB1829" si="229">+Y1797/SUMIFS($Y$4:$Y$1829,$B$4:$B$1829,B1797,$C$4:$C$1829,C1797)</f>
        <v>4.1875927211356551E-2</v>
      </c>
      <c r="AC1797" s="68">
        <f t="shared" ref="AC1797:AC1829" si="230">+Y1797/AB1797</f>
        <v>73473</v>
      </c>
      <c r="AD1797" s="72">
        <f t="shared" ref="AD1797:AD1829" si="231">+AC1797/SUMIF($B$4:$B$1829,B1797,$Y$4:$Y$1829)</f>
        <v>6.1247839386662985E-2</v>
      </c>
    </row>
    <row r="1798" spans="1:30" x14ac:dyDescent="0.25">
      <c r="A1798" s="60">
        <v>43434</v>
      </c>
      <c r="B1798">
        <f t="shared" si="225"/>
        <v>2018</v>
      </c>
      <c r="C1798">
        <f t="shared" si="226"/>
        <v>11</v>
      </c>
      <c r="D1798" s="57" t="s">
        <v>346</v>
      </c>
      <c r="E1798" s="57">
        <v>0</v>
      </c>
      <c r="F1798" s="57">
        <v>1659</v>
      </c>
      <c r="G1798" s="57">
        <v>104</v>
      </c>
      <c r="H1798" s="57">
        <v>3233</v>
      </c>
      <c r="I1798" s="57">
        <v>2674</v>
      </c>
      <c r="J1798" s="57" t="s">
        <v>346</v>
      </c>
      <c r="K1798" s="57">
        <v>310</v>
      </c>
      <c r="L1798" s="57">
        <v>1191</v>
      </c>
      <c r="M1798" s="57">
        <v>1511</v>
      </c>
      <c r="N1798" s="57">
        <v>1984</v>
      </c>
      <c r="O1798" s="57">
        <v>1063</v>
      </c>
      <c r="P1798" s="57">
        <v>2816</v>
      </c>
      <c r="Q1798" s="57">
        <v>2758</v>
      </c>
      <c r="R1798" s="57">
        <v>2816</v>
      </c>
      <c r="S1798" s="57" t="s">
        <v>346</v>
      </c>
      <c r="T1798" s="57">
        <v>0</v>
      </c>
      <c r="Y1798" s="68">
        <f t="shared" si="227"/>
        <v>2446.5</v>
      </c>
      <c r="Z1798" s="72">
        <f t="shared" si="224"/>
        <v>2.0394272598025262E-3</v>
      </c>
      <c r="AA1798" s="71">
        <f t="shared" si="228"/>
        <v>2.0415946462220996E-3</v>
      </c>
      <c r="AB1798" s="72">
        <f t="shared" si="229"/>
        <v>3.3297946184312602E-2</v>
      </c>
      <c r="AC1798" s="68">
        <f t="shared" si="230"/>
        <v>73473</v>
      </c>
      <c r="AD1798" s="72">
        <f t="shared" si="231"/>
        <v>6.1247839386662985E-2</v>
      </c>
    </row>
    <row r="1799" spans="1:30" x14ac:dyDescent="0.25">
      <c r="A1799" s="60">
        <v>43435</v>
      </c>
      <c r="B1799">
        <f t="shared" si="225"/>
        <v>2018</v>
      </c>
      <c r="C1799">
        <f t="shared" si="226"/>
        <v>12</v>
      </c>
      <c r="D1799" s="57" t="s">
        <v>346</v>
      </c>
      <c r="E1799" s="57">
        <v>0</v>
      </c>
      <c r="F1799" s="57">
        <v>2029</v>
      </c>
      <c r="G1799" s="57">
        <v>114</v>
      </c>
      <c r="H1799" s="57">
        <v>2665</v>
      </c>
      <c r="I1799" s="57">
        <v>2056</v>
      </c>
      <c r="J1799" s="57" t="s">
        <v>346</v>
      </c>
      <c r="K1799" s="57">
        <v>224</v>
      </c>
      <c r="L1799" s="57">
        <v>1116</v>
      </c>
      <c r="M1799" s="57">
        <v>1610</v>
      </c>
      <c r="N1799" s="57">
        <v>1471</v>
      </c>
      <c r="O1799" s="57">
        <v>697</v>
      </c>
      <c r="P1799" s="57">
        <v>2010</v>
      </c>
      <c r="Q1799" s="57">
        <v>1960</v>
      </c>
      <c r="R1799" s="57">
        <v>2010</v>
      </c>
      <c r="S1799" s="57" t="s">
        <v>346</v>
      </c>
      <c r="T1799" s="57">
        <v>0</v>
      </c>
      <c r="Y1799" s="68">
        <f t="shared" si="227"/>
        <v>1857</v>
      </c>
      <c r="Z1799" s="72">
        <f t="shared" si="224"/>
        <v>1.5480140696723036E-3</v>
      </c>
      <c r="AA1799" s="71">
        <f t="shared" si="228"/>
        <v>1.5070394411757142E-3</v>
      </c>
      <c r="AB1799" s="72">
        <f t="shared" si="229"/>
        <v>3.3135123319935941E-2</v>
      </c>
      <c r="AC1799" s="68">
        <f t="shared" si="230"/>
        <v>56043.25</v>
      </c>
      <c r="AD1799" s="72">
        <f t="shared" si="231"/>
        <v>4.6718222676447138E-2</v>
      </c>
    </row>
    <row r="1800" spans="1:30" x14ac:dyDescent="0.25">
      <c r="A1800" s="60">
        <v>43436</v>
      </c>
      <c r="B1800">
        <f t="shared" si="225"/>
        <v>2018</v>
      </c>
      <c r="C1800">
        <f t="shared" si="226"/>
        <v>12</v>
      </c>
      <c r="D1800" s="57" t="s">
        <v>346</v>
      </c>
      <c r="E1800" s="57">
        <v>0</v>
      </c>
      <c r="F1800" s="57">
        <v>1044</v>
      </c>
      <c r="G1800" s="57">
        <v>55</v>
      </c>
      <c r="H1800" s="57">
        <v>1208</v>
      </c>
      <c r="I1800" s="57">
        <v>1016</v>
      </c>
      <c r="J1800" s="57" t="s">
        <v>346</v>
      </c>
      <c r="K1800" s="57">
        <v>137</v>
      </c>
      <c r="L1800" s="57">
        <v>549</v>
      </c>
      <c r="M1800" s="57">
        <v>853</v>
      </c>
      <c r="N1800" s="57">
        <v>1116</v>
      </c>
      <c r="O1800" s="57">
        <v>183</v>
      </c>
      <c r="P1800" s="57">
        <v>775</v>
      </c>
      <c r="Q1800" s="57">
        <v>750</v>
      </c>
      <c r="R1800" s="57">
        <v>775</v>
      </c>
      <c r="S1800" s="57" t="s">
        <v>346</v>
      </c>
      <c r="T1800" s="57">
        <v>0</v>
      </c>
      <c r="Y1800" s="68">
        <f t="shared" si="227"/>
        <v>795.5</v>
      </c>
      <c r="Z1800" s="72">
        <f t="shared" si="224"/>
        <v>6.6313688337335357E-4</v>
      </c>
      <c r="AA1800" s="71">
        <f t="shared" si="228"/>
        <v>1.5070394411757142E-3</v>
      </c>
      <c r="AB1800" s="72">
        <f t="shared" si="229"/>
        <v>1.4194394507813162E-2</v>
      </c>
      <c r="AC1800" s="68">
        <f t="shared" si="230"/>
        <v>56043.25</v>
      </c>
      <c r="AD1800" s="72">
        <f t="shared" si="231"/>
        <v>4.6718222676447138E-2</v>
      </c>
    </row>
    <row r="1801" spans="1:30" x14ac:dyDescent="0.25">
      <c r="A1801" s="60">
        <v>43437</v>
      </c>
      <c r="B1801">
        <f t="shared" si="225"/>
        <v>2018</v>
      </c>
      <c r="C1801">
        <f t="shared" si="226"/>
        <v>12</v>
      </c>
      <c r="D1801" s="57" t="s">
        <v>346</v>
      </c>
      <c r="E1801" s="57">
        <v>0</v>
      </c>
      <c r="F1801" s="57">
        <v>2039</v>
      </c>
      <c r="G1801" s="57">
        <v>152</v>
      </c>
      <c r="H1801" s="57">
        <v>4498</v>
      </c>
      <c r="I1801" s="57">
        <v>3558</v>
      </c>
      <c r="J1801" s="57" t="s">
        <v>346</v>
      </c>
      <c r="K1801" s="57">
        <v>350</v>
      </c>
      <c r="L1801" s="57">
        <v>1611</v>
      </c>
      <c r="M1801" s="57">
        <v>2036</v>
      </c>
      <c r="N1801" s="57">
        <v>2395</v>
      </c>
      <c r="O1801" s="57">
        <v>1733</v>
      </c>
      <c r="P1801" s="57">
        <v>4501</v>
      </c>
      <c r="Q1801" s="57">
        <v>4462</v>
      </c>
      <c r="R1801" s="57">
        <v>4501</v>
      </c>
      <c r="S1801" s="57" t="s">
        <v>346</v>
      </c>
      <c r="T1801" s="57">
        <v>0</v>
      </c>
      <c r="Y1801" s="68">
        <f t="shared" si="227"/>
        <v>3572.5</v>
      </c>
      <c r="Z1801" s="72">
        <f t="shared" si="224"/>
        <v>2.9780723015101263E-3</v>
      </c>
      <c r="AA1801" s="71">
        <f t="shared" si="228"/>
        <v>1.5070394411757142E-3</v>
      </c>
      <c r="AB1801" s="72">
        <f t="shared" si="229"/>
        <v>6.3745410910323722E-2</v>
      </c>
      <c r="AC1801" s="68">
        <f t="shared" si="230"/>
        <v>56043.25</v>
      </c>
      <c r="AD1801" s="72">
        <f t="shared" si="231"/>
        <v>4.6718222676447138E-2</v>
      </c>
    </row>
    <row r="1802" spans="1:30" x14ac:dyDescent="0.25">
      <c r="A1802" s="60">
        <v>43438</v>
      </c>
      <c r="B1802">
        <f t="shared" si="225"/>
        <v>2018</v>
      </c>
      <c r="C1802">
        <f t="shared" si="226"/>
        <v>12</v>
      </c>
      <c r="D1802" s="57" t="s">
        <v>346</v>
      </c>
      <c r="E1802" s="57">
        <v>0</v>
      </c>
      <c r="F1802" s="57">
        <v>1786</v>
      </c>
      <c r="G1802" s="57">
        <v>128</v>
      </c>
      <c r="H1802" s="57">
        <v>3905</v>
      </c>
      <c r="I1802" s="57">
        <v>3152</v>
      </c>
      <c r="J1802" s="57" t="s">
        <v>346</v>
      </c>
      <c r="K1802" s="57">
        <v>323</v>
      </c>
      <c r="L1802" s="57">
        <v>1405</v>
      </c>
      <c r="M1802" s="57">
        <v>1754</v>
      </c>
      <c r="N1802" s="57">
        <v>2222</v>
      </c>
      <c r="O1802" s="57">
        <v>1428</v>
      </c>
      <c r="P1802" s="57">
        <v>3662</v>
      </c>
      <c r="Q1802" s="57">
        <v>3579</v>
      </c>
      <c r="R1802" s="57">
        <v>3662</v>
      </c>
      <c r="S1802" s="57" t="s">
        <v>346</v>
      </c>
      <c r="T1802" s="57">
        <v>0</v>
      </c>
      <c r="Y1802" s="68">
        <f t="shared" si="227"/>
        <v>3036.75</v>
      </c>
      <c r="Z1802" s="72">
        <f t="shared" si="224"/>
        <v>2.5314656575537793E-3</v>
      </c>
      <c r="AA1802" s="71">
        <f t="shared" si="228"/>
        <v>1.5070394411757142E-3</v>
      </c>
      <c r="AB1802" s="72">
        <f t="shared" si="229"/>
        <v>5.4185829694030949E-2</v>
      </c>
      <c r="AC1802" s="68">
        <f t="shared" si="230"/>
        <v>56043.25</v>
      </c>
      <c r="AD1802" s="72">
        <f t="shared" si="231"/>
        <v>4.6718222676447138E-2</v>
      </c>
    </row>
    <row r="1803" spans="1:30" x14ac:dyDescent="0.25">
      <c r="A1803" s="60">
        <v>43439</v>
      </c>
      <c r="B1803">
        <f t="shared" si="225"/>
        <v>2018</v>
      </c>
      <c r="C1803">
        <f t="shared" si="226"/>
        <v>12</v>
      </c>
      <c r="D1803" s="57" t="s">
        <v>346</v>
      </c>
      <c r="E1803" s="57">
        <v>0</v>
      </c>
      <c r="F1803" s="57">
        <v>1696</v>
      </c>
      <c r="G1803" s="57">
        <v>104</v>
      </c>
      <c r="H1803" s="57">
        <v>3523</v>
      </c>
      <c r="I1803" s="57">
        <v>2754</v>
      </c>
      <c r="J1803" s="57" t="s">
        <v>346</v>
      </c>
      <c r="K1803" s="57">
        <v>333</v>
      </c>
      <c r="L1803" s="57">
        <v>1276</v>
      </c>
      <c r="M1803" s="57">
        <v>1519</v>
      </c>
      <c r="N1803" s="57">
        <v>2285</v>
      </c>
      <c r="O1803" s="57">
        <v>1093</v>
      </c>
      <c r="P1803" s="57">
        <v>3235</v>
      </c>
      <c r="Q1803" s="57">
        <v>3158</v>
      </c>
      <c r="R1803" s="57">
        <v>3235</v>
      </c>
      <c r="S1803" s="57" t="s">
        <v>346</v>
      </c>
      <c r="T1803" s="57">
        <v>0</v>
      </c>
      <c r="Y1803" s="68">
        <f t="shared" si="227"/>
        <v>2651.25</v>
      </c>
      <c r="Z1803" s="72">
        <f t="shared" si="224"/>
        <v>2.2101089403439391E-3</v>
      </c>
      <c r="AA1803" s="71">
        <f t="shared" si="228"/>
        <v>1.5070394411757142E-3</v>
      </c>
      <c r="AB1803" s="72">
        <f t="shared" si="229"/>
        <v>4.7307213625191261E-2</v>
      </c>
      <c r="AC1803" s="68">
        <f t="shared" si="230"/>
        <v>56043.25</v>
      </c>
      <c r="AD1803" s="72">
        <f t="shared" si="231"/>
        <v>4.6718222676447138E-2</v>
      </c>
    </row>
    <row r="1804" spans="1:30" x14ac:dyDescent="0.25">
      <c r="A1804" s="60">
        <v>43440</v>
      </c>
      <c r="B1804">
        <f t="shared" si="225"/>
        <v>2018</v>
      </c>
      <c r="C1804">
        <f t="shared" si="226"/>
        <v>12</v>
      </c>
      <c r="D1804" s="57" t="s">
        <v>346</v>
      </c>
      <c r="E1804" s="57">
        <v>0</v>
      </c>
      <c r="F1804" s="57">
        <v>1745</v>
      </c>
      <c r="G1804" s="57">
        <v>120</v>
      </c>
      <c r="H1804" s="57">
        <v>3492</v>
      </c>
      <c r="I1804" s="57">
        <v>2792</v>
      </c>
      <c r="J1804" s="57" t="s">
        <v>346</v>
      </c>
      <c r="K1804" s="57">
        <v>303</v>
      </c>
      <c r="L1804" s="57">
        <v>1243</v>
      </c>
      <c r="M1804" s="57">
        <v>1463</v>
      </c>
      <c r="N1804" s="57">
        <v>2146</v>
      </c>
      <c r="O1804" s="57">
        <v>1181</v>
      </c>
      <c r="P1804" s="57">
        <v>3170</v>
      </c>
      <c r="Q1804" s="57">
        <v>3084</v>
      </c>
      <c r="R1804" s="57">
        <v>3170</v>
      </c>
      <c r="S1804" s="57" t="s">
        <v>346</v>
      </c>
      <c r="T1804" s="57">
        <v>0</v>
      </c>
      <c r="Y1804" s="68">
        <f t="shared" si="227"/>
        <v>2658.75</v>
      </c>
      <c r="Z1804" s="72">
        <f t="shared" si="224"/>
        <v>2.2163610165542476E-3</v>
      </c>
      <c r="AA1804" s="71">
        <f t="shared" si="228"/>
        <v>1.5070394411757142E-3</v>
      </c>
      <c r="AB1804" s="72">
        <f t="shared" si="229"/>
        <v>4.7441038840538331E-2</v>
      </c>
      <c r="AC1804" s="68">
        <f t="shared" si="230"/>
        <v>56043.25</v>
      </c>
      <c r="AD1804" s="72">
        <f t="shared" si="231"/>
        <v>4.6718222676447138E-2</v>
      </c>
    </row>
    <row r="1805" spans="1:30" x14ac:dyDescent="0.25">
      <c r="A1805" s="60">
        <v>43441</v>
      </c>
      <c r="B1805">
        <f t="shared" si="225"/>
        <v>2018</v>
      </c>
      <c r="C1805">
        <f t="shared" si="226"/>
        <v>12</v>
      </c>
      <c r="D1805" s="57" t="s">
        <v>346</v>
      </c>
      <c r="E1805" s="57">
        <v>0</v>
      </c>
      <c r="F1805" s="57">
        <v>1678</v>
      </c>
      <c r="G1805" s="57">
        <v>104</v>
      </c>
      <c r="H1805" s="57">
        <v>3270</v>
      </c>
      <c r="I1805" s="57">
        <v>2601</v>
      </c>
      <c r="J1805" s="57" t="s">
        <v>346</v>
      </c>
      <c r="K1805" s="57">
        <v>297</v>
      </c>
      <c r="L1805" s="57">
        <v>1185</v>
      </c>
      <c r="M1805" s="57">
        <v>1457</v>
      </c>
      <c r="N1805" s="57">
        <v>2129</v>
      </c>
      <c r="O1805" s="57">
        <v>1054</v>
      </c>
      <c r="P1805" s="57">
        <v>2787</v>
      </c>
      <c r="Q1805" s="57">
        <v>2696</v>
      </c>
      <c r="R1805" s="57">
        <v>2787</v>
      </c>
      <c r="S1805" s="57" t="s">
        <v>346</v>
      </c>
      <c r="T1805" s="57">
        <v>0</v>
      </c>
      <c r="Y1805" s="68">
        <f t="shared" si="227"/>
        <v>2428</v>
      </c>
      <c r="Z1805" s="72">
        <f t="shared" si="224"/>
        <v>2.0240054718170994E-3</v>
      </c>
      <c r="AA1805" s="71">
        <f t="shared" si="228"/>
        <v>1.5070394411757142E-3</v>
      </c>
      <c r="AB1805" s="72">
        <f t="shared" si="229"/>
        <v>4.3323683048359971E-2</v>
      </c>
      <c r="AC1805" s="68">
        <f t="shared" si="230"/>
        <v>56043.25</v>
      </c>
      <c r="AD1805" s="72">
        <f t="shared" si="231"/>
        <v>4.6718222676447138E-2</v>
      </c>
    </row>
    <row r="1806" spans="1:30" x14ac:dyDescent="0.25">
      <c r="A1806" s="60">
        <v>43442</v>
      </c>
      <c r="B1806">
        <f t="shared" si="225"/>
        <v>2018</v>
      </c>
      <c r="C1806">
        <f t="shared" si="226"/>
        <v>12</v>
      </c>
      <c r="D1806" s="57" t="s">
        <v>346</v>
      </c>
      <c r="E1806" s="57">
        <v>0</v>
      </c>
      <c r="F1806" s="57">
        <v>1535</v>
      </c>
      <c r="G1806" s="57">
        <v>78</v>
      </c>
      <c r="H1806" s="57">
        <v>2078</v>
      </c>
      <c r="I1806" s="57">
        <v>1627</v>
      </c>
      <c r="J1806" s="57" t="s">
        <v>346</v>
      </c>
      <c r="K1806" s="57">
        <v>273</v>
      </c>
      <c r="L1806" s="57">
        <v>922</v>
      </c>
      <c r="M1806" s="57">
        <v>1206</v>
      </c>
      <c r="N1806" s="57">
        <v>1328</v>
      </c>
      <c r="O1806" s="57">
        <v>448</v>
      </c>
      <c r="P1806" s="57">
        <v>1458</v>
      </c>
      <c r="Q1806" s="57">
        <v>1420</v>
      </c>
      <c r="R1806" s="57">
        <v>1458</v>
      </c>
      <c r="S1806" s="57" t="s">
        <v>346</v>
      </c>
      <c r="T1806" s="57">
        <v>0</v>
      </c>
      <c r="Y1806" s="68">
        <f t="shared" si="227"/>
        <v>1402.75</v>
      </c>
      <c r="Z1806" s="72">
        <f t="shared" si="224"/>
        <v>1.1693466538679721E-3</v>
      </c>
      <c r="AA1806" s="71">
        <f t="shared" si="228"/>
        <v>1.5070394411757142E-3</v>
      </c>
      <c r="AB1806" s="72">
        <f t="shared" si="229"/>
        <v>2.5029776110414723E-2</v>
      </c>
      <c r="AC1806" s="68">
        <f t="shared" si="230"/>
        <v>56043.250000000007</v>
      </c>
      <c r="AD1806" s="72">
        <f t="shared" si="231"/>
        <v>4.6718222676447145E-2</v>
      </c>
    </row>
    <row r="1807" spans="1:30" x14ac:dyDescent="0.25">
      <c r="A1807" s="60">
        <v>43443</v>
      </c>
      <c r="B1807">
        <f t="shared" si="225"/>
        <v>2018</v>
      </c>
      <c r="C1807">
        <f t="shared" si="226"/>
        <v>12</v>
      </c>
      <c r="D1807" s="57" t="s">
        <v>346</v>
      </c>
      <c r="E1807" s="57">
        <v>0</v>
      </c>
      <c r="F1807" s="57">
        <v>1447</v>
      </c>
      <c r="G1807" s="57">
        <v>76</v>
      </c>
      <c r="H1807" s="57">
        <v>1930</v>
      </c>
      <c r="I1807" s="57">
        <v>1619</v>
      </c>
      <c r="J1807" s="57" t="s">
        <v>346</v>
      </c>
      <c r="K1807" s="57">
        <v>200</v>
      </c>
      <c r="L1807" s="57">
        <v>1046</v>
      </c>
      <c r="M1807" s="57">
        <v>1238</v>
      </c>
      <c r="N1807" s="57">
        <v>1437</v>
      </c>
      <c r="O1807" s="57">
        <v>369</v>
      </c>
      <c r="P1807" s="57">
        <v>1348</v>
      </c>
      <c r="Q1807" s="57">
        <v>1311</v>
      </c>
      <c r="R1807" s="57">
        <v>1348</v>
      </c>
      <c r="S1807" s="57" t="s">
        <v>346</v>
      </c>
      <c r="T1807" s="57">
        <v>0</v>
      </c>
      <c r="Y1807" s="68">
        <f t="shared" si="227"/>
        <v>1316.5</v>
      </c>
      <c r="Z1807" s="72">
        <f t="shared" si="224"/>
        <v>1.0974477774494281E-3</v>
      </c>
      <c r="AA1807" s="71">
        <f t="shared" si="228"/>
        <v>1.5070394411757142E-3</v>
      </c>
      <c r="AB1807" s="72">
        <f t="shared" si="229"/>
        <v>2.3490786133923355E-2</v>
      </c>
      <c r="AC1807" s="68">
        <f t="shared" si="230"/>
        <v>56043.25</v>
      </c>
      <c r="AD1807" s="72">
        <f t="shared" si="231"/>
        <v>4.6718222676447138E-2</v>
      </c>
    </row>
    <row r="1808" spans="1:30" x14ac:dyDescent="0.25">
      <c r="A1808" s="60">
        <v>43444</v>
      </c>
      <c r="B1808">
        <f t="shared" si="225"/>
        <v>2018</v>
      </c>
      <c r="C1808">
        <f t="shared" si="226"/>
        <v>12</v>
      </c>
      <c r="D1808" s="57" t="s">
        <v>346</v>
      </c>
      <c r="E1808" s="57">
        <v>0</v>
      </c>
      <c r="F1808" s="57">
        <v>1573</v>
      </c>
      <c r="G1808" s="57">
        <v>101</v>
      </c>
      <c r="H1808" s="57">
        <v>3421</v>
      </c>
      <c r="I1808" s="57">
        <v>2638</v>
      </c>
      <c r="J1808" s="57" t="s">
        <v>346</v>
      </c>
      <c r="K1808" s="57">
        <v>309</v>
      </c>
      <c r="L1808" s="57">
        <v>1171</v>
      </c>
      <c r="M1808" s="57">
        <v>1429</v>
      </c>
      <c r="N1808" s="57">
        <v>2102</v>
      </c>
      <c r="O1808" s="57">
        <v>1251</v>
      </c>
      <c r="P1808" s="57">
        <v>3145</v>
      </c>
      <c r="Q1808" s="57">
        <v>3063</v>
      </c>
      <c r="R1808" s="57">
        <v>3145</v>
      </c>
      <c r="S1808" s="57" t="s">
        <v>346</v>
      </c>
      <c r="T1808" s="57">
        <v>0</v>
      </c>
      <c r="Y1808" s="68">
        <f t="shared" si="227"/>
        <v>2613.75</v>
      </c>
      <c r="Z1808" s="72">
        <f t="shared" si="224"/>
        <v>2.1788485592923981E-3</v>
      </c>
      <c r="AA1808" s="71">
        <f t="shared" si="228"/>
        <v>1.5070394411757142E-3</v>
      </c>
      <c r="AB1808" s="72">
        <f t="shared" si="229"/>
        <v>4.663808754845588E-2</v>
      </c>
      <c r="AC1808" s="68">
        <f t="shared" si="230"/>
        <v>56043.25</v>
      </c>
      <c r="AD1808" s="72">
        <f t="shared" si="231"/>
        <v>4.6718222676447138E-2</v>
      </c>
    </row>
    <row r="1809" spans="1:30" x14ac:dyDescent="0.25">
      <c r="A1809" s="60">
        <v>43445</v>
      </c>
      <c r="B1809">
        <f t="shared" si="225"/>
        <v>2018</v>
      </c>
      <c r="C1809">
        <f t="shared" si="226"/>
        <v>12</v>
      </c>
      <c r="D1809" s="57" t="s">
        <v>346</v>
      </c>
      <c r="E1809" s="57">
        <v>0</v>
      </c>
      <c r="F1809" s="57">
        <v>1694</v>
      </c>
      <c r="G1809" s="57">
        <v>116</v>
      </c>
      <c r="H1809" s="57">
        <v>3581</v>
      </c>
      <c r="I1809" s="57">
        <v>2840</v>
      </c>
      <c r="J1809" s="57" t="s">
        <v>346</v>
      </c>
      <c r="K1809" s="57">
        <v>318</v>
      </c>
      <c r="L1809" s="57">
        <v>1282</v>
      </c>
      <c r="M1809" s="57">
        <v>1532</v>
      </c>
      <c r="N1809" s="57">
        <v>2220</v>
      </c>
      <c r="O1809" s="57">
        <v>1126</v>
      </c>
      <c r="P1809" s="57">
        <v>3351</v>
      </c>
      <c r="Q1809" s="57">
        <v>3268</v>
      </c>
      <c r="R1809" s="57">
        <v>3351</v>
      </c>
      <c r="S1809" s="57" t="s">
        <v>346</v>
      </c>
      <c r="T1809" s="57">
        <v>0</v>
      </c>
      <c r="Y1809" s="68">
        <f t="shared" si="227"/>
        <v>2724.5</v>
      </c>
      <c r="Z1809" s="72">
        <f t="shared" si="224"/>
        <v>2.2711708846646157E-3</v>
      </c>
      <c r="AA1809" s="71">
        <f t="shared" si="228"/>
        <v>1.5070394411757142E-3</v>
      </c>
      <c r="AB1809" s="72">
        <f t="shared" si="229"/>
        <v>4.8614239895081034E-2</v>
      </c>
      <c r="AC1809" s="68">
        <f t="shared" si="230"/>
        <v>56043.25</v>
      </c>
      <c r="AD1809" s="72">
        <f t="shared" si="231"/>
        <v>4.6718222676447138E-2</v>
      </c>
    </row>
    <row r="1810" spans="1:30" x14ac:dyDescent="0.25">
      <c r="A1810" s="60">
        <v>43446</v>
      </c>
      <c r="B1810">
        <f t="shared" si="225"/>
        <v>2018</v>
      </c>
      <c r="C1810">
        <f t="shared" si="226"/>
        <v>12</v>
      </c>
      <c r="D1810" s="57" t="s">
        <v>346</v>
      </c>
      <c r="E1810" s="57">
        <v>0</v>
      </c>
      <c r="F1810" s="57">
        <v>1729</v>
      </c>
      <c r="G1810" s="57">
        <v>113</v>
      </c>
      <c r="H1810" s="57">
        <v>3589</v>
      </c>
      <c r="I1810" s="57">
        <v>2820</v>
      </c>
      <c r="J1810" s="57" t="s">
        <v>346</v>
      </c>
      <c r="K1810" s="57">
        <v>302</v>
      </c>
      <c r="L1810" s="57">
        <v>1275</v>
      </c>
      <c r="M1810" s="57">
        <v>1560</v>
      </c>
      <c r="N1810" s="57">
        <v>2286</v>
      </c>
      <c r="O1810" s="57">
        <v>1195</v>
      </c>
      <c r="P1810" s="57">
        <v>3499</v>
      </c>
      <c r="Q1810" s="57">
        <v>3405</v>
      </c>
      <c r="R1810" s="57">
        <v>3499</v>
      </c>
      <c r="S1810" s="57" t="s">
        <v>346</v>
      </c>
      <c r="T1810" s="57">
        <v>0</v>
      </c>
      <c r="Y1810" s="68">
        <f t="shared" si="227"/>
        <v>2775.75</v>
      </c>
      <c r="Z1810" s="72">
        <f t="shared" si="224"/>
        <v>2.3138934054350549E-3</v>
      </c>
      <c r="AA1810" s="71">
        <f t="shared" si="228"/>
        <v>1.5070394411757142E-3</v>
      </c>
      <c r="AB1810" s="72">
        <f t="shared" si="229"/>
        <v>4.9528712199952717E-2</v>
      </c>
      <c r="AC1810" s="68">
        <f t="shared" si="230"/>
        <v>56043.25</v>
      </c>
      <c r="AD1810" s="72">
        <f t="shared" si="231"/>
        <v>4.6718222676447138E-2</v>
      </c>
    </row>
    <row r="1811" spans="1:30" x14ac:dyDescent="0.25">
      <c r="A1811" s="60">
        <v>43447</v>
      </c>
      <c r="B1811">
        <f t="shared" si="225"/>
        <v>2018</v>
      </c>
      <c r="C1811">
        <f t="shared" si="226"/>
        <v>12</v>
      </c>
      <c r="D1811" s="57" t="s">
        <v>346</v>
      </c>
      <c r="E1811" s="57">
        <v>0</v>
      </c>
      <c r="F1811" s="57">
        <v>1461</v>
      </c>
      <c r="G1811" s="57">
        <v>79</v>
      </c>
      <c r="H1811" s="57">
        <v>2616</v>
      </c>
      <c r="I1811" s="57">
        <v>2141</v>
      </c>
      <c r="J1811" s="57" t="s">
        <v>346</v>
      </c>
      <c r="K1811" s="57">
        <v>258</v>
      </c>
      <c r="L1811" s="57">
        <v>1017</v>
      </c>
      <c r="M1811" s="57">
        <v>1111</v>
      </c>
      <c r="N1811" s="57">
        <v>1861</v>
      </c>
      <c r="O1811" s="57">
        <v>764</v>
      </c>
      <c r="P1811" s="57">
        <v>2224</v>
      </c>
      <c r="Q1811" s="57">
        <v>2198</v>
      </c>
      <c r="R1811" s="57">
        <v>2224</v>
      </c>
      <c r="S1811" s="57" t="s">
        <v>346</v>
      </c>
      <c r="T1811" s="57">
        <v>0</v>
      </c>
      <c r="Y1811" s="68">
        <f t="shared" si="227"/>
        <v>1936.25</v>
      </c>
      <c r="Z1811" s="72">
        <f t="shared" si="224"/>
        <v>1.6140776749612267E-3</v>
      </c>
      <c r="AA1811" s="71">
        <f t="shared" si="228"/>
        <v>1.5070394411757142E-3</v>
      </c>
      <c r="AB1811" s="72">
        <f t="shared" si="229"/>
        <v>3.4549209762103378E-2</v>
      </c>
      <c r="AC1811" s="68">
        <f t="shared" si="230"/>
        <v>56043.249999999993</v>
      </c>
      <c r="AD1811" s="72">
        <f t="shared" si="231"/>
        <v>4.6718222676447131E-2</v>
      </c>
    </row>
    <row r="1812" spans="1:30" x14ac:dyDescent="0.25">
      <c r="A1812" s="60">
        <v>43448</v>
      </c>
      <c r="B1812">
        <f t="shared" si="225"/>
        <v>2018</v>
      </c>
      <c r="C1812">
        <f t="shared" si="226"/>
        <v>12</v>
      </c>
      <c r="D1812" s="57" t="s">
        <v>346</v>
      </c>
      <c r="E1812" s="57">
        <v>0</v>
      </c>
      <c r="F1812" s="57">
        <v>1668</v>
      </c>
      <c r="G1812" s="57">
        <v>118</v>
      </c>
      <c r="H1812" s="57">
        <v>3133</v>
      </c>
      <c r="I1812" s="57">
        <v>2494</v>
      </c>
      <c r="J1812" s="57" t="s">
        <v>346</v>
      </c>
      <c r="K1812" s="57">
        <v>288</v>
      </c>
      <c r="L1812" s="57">
        <v>1150</v>
      </c>
      <c r="M1812" s="57">
        <v>1469</v>
      </c>
      <c r="N1812" s="57">
        <v>2091</v>
      </c>
      <c r="O1812" s="57">
        <v>1028</v>
      </c>
      <c r="P1812" s="57">
        <v>2902</v>
      </c>
      <c r="Q1812" s="57">
        <v>2827</v>
      </c>
      <c r="R1812" s="57">
        <v>2902</v>
      </c>
      <c r="S1812" s="57" t="s">
        <v>346</v>
      </c>
      <c r="T1812" s="57">
        <v>0</v>
      </c>
      <c r="Y1812" s="68">
        <f t="shared" si="227"/>
        <v>2389.25</v>
      </c>
      <c r="Z1812" s="72">
        <f t="shared" si="224"/>
        <v>1.9917030780638402E-3</v>
      </c>
      <c r="AA1812" s="71">
        <f t="shared" si="228"/>
        <v>1.5070394411757142E-3</v>
      </c>
      <c r="AB1812" s="72">
        <f t="shared" si="229"/>
        <v>4.263225276906675E-2</v>
      </c>
      <c r="AC1812" s="68">
        <f t="shared" si="230"/>
        <v>56043.25</v>
      </c>
      <c r="AD1812" s="72">
        <f t="shared" si="231"/>
        <v>4.6718222676447138E-2</v>
      </c>
    </row>
    <row r="1813" spans="1:30" x14ac:dyDescent="0.25">
      <c r="A1813" s="60">
        <v>43449</v>
      </c>
      <c r="B1813">
        <f t="shared" si="225"/>
        <v>2018</v>
      </c>
      <c r="C1813">
        <f t="shared" si="226"/>
        <v>12</v>
      </c>
      <c r="D1813" s="57" t="s">
        <v>346</v>
      </c>
      <c r="E1813" s="57">
        <v>0</v>
      </c>
      <c r="F1813" s="57">
        <v>1509</v>
      </c>
      <c r="G1813" s="57">
        <v>77</v>
      </c>
      <c r="H1813" s="57">
        <v>2209</v>
      </c>
      <c r="I1813" s="57">
        <v>1677</v>
      </c>
      <c r="J1813" s="57" t="s">
        <v>346</v>
      </c>
      <c r="K1813" s="57">
        <v>202</v>
      </c>
      <c r="L1813" s="57">
        <v>999</v>
      </c>
      <c r="M1813" s="57">
        <v>1417</v>
      </c>
      <c r="N1813" s="57">
        <v>1527</v>
      </c>
      <c r="O1813" s="57">
        <v>501</v>
      </c>
      <c r="P1813" s="57">
        <v>1532</v>
      </c>
      <c r="Q1813" s="57">
        <v>1504</v>
      </c>
      <c r="R1813" s="57">
        <v>1532</v>
      </c>
      <c r="S1813" s="57" t="s">
        <v>346</v>
      </c>
      <c r="T1813" s="57">
        <v>0</v>
      </c>
      <c r="Y1813" s="68">
        <f t="shared" si="227"/>
        <v>1479.75</v>
      </c>
      <c r="Z1813" s="72">
        <f t="shared" si="224"/>
        <v>1.2335346362938025E-3</v>
      </c>
      <c r="AA1813" s="71">
        <f t="shared" si="228"/>
        <v>1.5070394411757142E-3</v>
      </c>
      <c r="AB1813" s="72">
        <f t="shared" si="229"/>
        <v>2.6403714987978034E-2</v>
      </c>
      <c r="AC1813" s="68">
        <f t="shared" si="230"/>
        <v>56043.25</v>
      </c>
      <c r="AD1813" s="72">
        <f t="shared" si="231"/>
        <v>4.6718222676447138E-2</v>
      </c>
    </row>
    <row r="1814" spans="1:30" x14ac:dyDescent="0.25">
      <c r="A1814" s="60">
        <v>43450</v>
      </c>
      <c r="B1814">
        <f t="shared" si="225"/>
        <v>2018</v>
      </c>
      <c r="C1814">
        <f t="shared" si="226"/>
        <v>12</v>
      </c>
      <c r="D1814" s="57" t="s">
        <v>346</v>
      </c>
      <c r="E1814" s="57">
        <v>0</v>
      </c>
      <c r="F1814" s="57">
        <v>865</v>
      </c>
      <c r="G1814" s="57">
        <v>46</v>
      </c>
      <c r="H1814" s="57">
        <v>772</v>
      </c>
      <c r="I1814" s="57">
        <v>718</v>
      </c>
      <c r="J1814" s="57" t="s">
        <v>346</v>
      </c>
      <c r="K1814" s="57">
        <v>108</v>
      </c>
      <c r="L1814" s="57">
        <v>335</v>
      </c>
      <c r="M1814" s="57">
        <v>565</v>
      </c>
      <c r="N1814" s="57">
        <v>828</v>
      </c>
      <c r="O1814" s="57">
        <v>92</v>
      </c>
      <c r="P1814" s="57">
        <v>494</v>
      </c>
      <c r="Q1814" s="57">
        <v>475</v>
      </c>
      <c r="R1814" s="57">
        <v>494</v>
      </c>
      <c r="S1814" s="57" t="s">
        <v>346</v>
      </c>
      <c r="T1814" s="57">
        <v>0</v>
      </c>
      <c r="Y1814" s="68">
        <f t="shared" si="227"/>
        <v>519</v>
      </c>
      <c r="Z1814" s="72">
        <f t="shared" si="224"/>
        <v>4.3264367375332556E-4</v>
      </c>
      <c r="AA1814" s="71">
        <f t="shared" si="228"/>
        <v>1.5070394411757142E-3</v>
      </c>
      <c r="AB1814" s="72">
        <f t="shared" si="229"/>
        <v>9.2607049020176375E-3</v>
      </c>
      <c r="AC1814" s="68">
        <f t="shared" si="230"/>
        <v>56043.250000000007</v>
      </c>
      <c r="AD1814" s="72">
        <f t="shared" si="231"/>
        <v>4.6718222676447145E-2</v>
      </c>
    </row>
    <row r="1815" spans="1:30" x14ac:dyDescent="0.25">
      <c r="A1815" s="60">
        <v>43451</v>
      </c>
      <c r="B1815">
        <f t="shared" si="225"/>
        <v>2018</v>
      </c>
      <c r="C1815">
        <f t="shared" si="226"/>
        <v>12</v>
      </c>
      <c r="D1815" s="57" t="s">
        <v>346</v>
      </c>
      <c r="E1815" s="57">
        <v>0</v>
      </c>
      <c r="F1815" s="57">
        <v>1677</v>
      </c>
      <c r="G1815" s="57">
        <v>108</v>
      </c>
      <c r="H1815" s="57">
        <v>3411</v>
      </c>
      <c r="I1815" s="57">
        <v>2627</v>
      </c>
      <c r="J1815" s="57" t="s">
        <v>346</v>
      </c>
      <c r="K1815" s="57">
        <v>323</v>
      </c>
      <c r="L1815" s="57">
        <v>1223</v>
      </c>
      <c r="M1815" s="57">
        <v>1396</v>
      </c>
      <c r="N1815" s="57">
        <v>1859</v>
      </c>
      <c r="O1815" s="57">
        <v>1311</v>
      </c>
      <c r="P1815" s="57">
        <v>3276</v>
      </c>
      <c r="Q1815" s="57">
        <v>3239</v>
      </c>
      <c r="R1815" s="57">
        <v>3276</v>
      </c>
      <c r="S1815" s="57" t="s">
        <v>346</v>
      </c>
      <c r="T1815" s="57">
        <v>0</v>
      </c>
      <c r="Y1815" s="68">
        <f t="shared" si="227"/>
        <v>2656.25</v>
      </c>
      <c r="Z1815" s="72">
        <f t="shared" si="224"/>
        <v>2.2142769911508114E-3</v>
      </c>
      <c r="AA1815" s="71">
        <f t="shared" si="228"/>
        <v>1.5070394411757142E-3</v>
      </c>
      <c r="AB1815" s="72">
        <f t="shared" si="229"/>
        <v>4.7396430435422646E-2</v>
      </c>
      <c r="AC1815" s="68">
        <f t="shared" si="230"/>
        <v>56043.249999999993</v>
      </c>
      <c r="AD1815" s="72">
        <f t="shared" si="231"/>
        <v>4.6718222676447131E-2</v>
      </c>
    </row>
    <row r="1816" spans="1:30" x14ac:dyDescent="0.25">
      <c r="A1816" s="60">
        <v>43452</v>
      </c>
      <c r="B1816">
        <f t="shared" si="225"/>
        <v>2018</v>
      </c>
      <c r="C1816">
        <f t="shared" si="226"/>
        <v>12</v>
      </c>
      <c r="D1816" s="57" t="s">
        <v>346</v>
      </c>
      <c r="E1816" s="57">
        <v>0</v>
      </c>
      <c r="F1816" s="57">
        <v>1516</v>
      </c>
      <c r="G1816" s="57">
        <v>101</v>
      </c>
      <c r="H1816" s="57">
        <v>3051</v>
      </c>
      <c r="I1816" s="57">
        <v>2397</v>
      </c>
      <c r="J1816" s="57" t="s">
        <v>346</v>
      </c>
      <c r="K1816" s="57">
        <v>292</v>
      </c>
      <c r="L1816" s="57">
        <v>1037</v>
      </c>
      <c r="M1816" s="57">
        <v>1320</v>
      </c>
      <c r="N1816" s="57">
        <v>1820</v>
      </c>
      <c r="O1816" s="57">
        <v>1053</v>
      </c>
      <c r="P1816" s="57">
        <v>2756</v>
      </c>
      <c r="Q1816" s="57">
        <v>2665</v>
      </c>
      <c r="R1816" s="57">
        <v>2756</v>
      </c>
      <c r="S1816" s="57" t="s">
        <v>346</v>
      </c>
      <c r="T1816" s="57">
        <v>0</v>
      </c>
      <c r="Y1816" s="68">
        <f t="shared" si="227"/>
        <v>2314.25</v>
      </c>
      <c r="Z1816" s="72">
        <f t="shared" si="224"/>
        <v>1.9291823159607586E-3</v>
      </c>
      <c r="AA1816" s="71">
        <f t="shared" si="228"/>
        <v>1.5070394411757142E-3</v>
      </c>
      <c r="AB1816" s="72">
        <f t="shared" si="229"/>
        <v>4.1294000615595988E-2</v>
      </c>
      <c r="AC1816" s="68">
        <f t="shared" si="230"/>
        <v>56043.25</v>
      </c>
      <c r="AD1816" s="72">
        <f t="shared" si="231"/>
        <v>4.6718222676447138E-2</v>
      </c>
    </row>
    <row r="1817" spans="1:30" x14ac:dyDescent="0.25">
      <c r="A1817" s="60">
        <v>43453</v>
      </c>
      <c r="B1817">
        <f t="shared" si="225"/>
        <v>2018</v>
      </c>
      <c r="C1817">
        <f t="shared" si="226"/>
        <v>12</v>
      </c>
      <c r="D1817" s="57" t="s">
        <v>346</v>
      </c>
      <c r="E1817" s="57">
        <v>0</v>
      </c>
      <c r="F1817" s="57">
        <v>1616</v>
      </c>
      <c r="G1817" s="57">
        <v>99</v>
      </c>
      <c r="H1817" s="57">
        <v>3029</v>
      </c>
      <c r="I1817" s="57">
        <v>2573</v>
      </c>
      <c r="J1817" s="57" t="s">
        <v>346</v>
      </c>
      <c r="K1817" s="57">
        <v>294</v>
      </c>
      <c r="L1817" s="57">
        <v>1183</v>
      </c>
      <c r="M1817" s="57">
        <v>1356</v>
      </c>
      <c r="N1817" s="57">
        <v>1908</v>
      </c>
      <c r="O1817" s="57">
        <v>1035</v>
      </c>
      <c r="P1817" s="57">
        <v>2877</v>
      </c>
      <c r="Q1817" s="57">
        <v>2813</v>
      </c>
      <c r="R1817" s="57">
        <v>2877</v>
      </c>
      <c r="S1817" s="57" t="s">
        <v>346</v>
      </c>
      <c r="T1817" s="57">
        <v>0</v>
      </c>
      <c r="Y1817" s="68">
        <f t="shared" si="227"/>
        <v>2378.5</v>
      </c>
      <c r="Z1817" s="72">
        <f t="shared" si="224"/>
        <v>1.9827417688290652E-3</v>
      </c>
      <c r="AA1817" s="71">
        <f t="shared" si="228"/>
        <v>1.5070394411757142E-3</v>
      </c>
      <c r="AB1817" s="72">
        <f t="shared" si="229"/>
        <v>4.244043662706927E-2</v>
      </c>
      <c r="AC1817" s="68">
        <f t="shared" si="230"/>
        <v>56043.250000000007</v>
      </c>
      <c r="AD1817" s="72">
        <f t="shared" si="231"/>
        <v>4.6718222676447145E-2</v>
      </c>
    </row>
    <row r="1818" spans="1:30" x14ac:dyDescent="0.25">
      <c r="A1818" s="60">
        <v>43454</v>
      </c>
      <c r="B1818">
        <f t="shared" si="225"/>
        <v>2018</v>
      </c>
      <c r="C1818">
        <f t="shared" si="226"/>
        <v>12</v>
      </c>
      <c r="D1818" s="57" t="s">
        <v>346</v>
      </c>
      <c r="E1818" s="57">
        <v>0</v>
      </c>
      <c r="F1818" s="57">
        <v>1369</v>
      </c>
      <c r="G1818" s="57">
        <v>79</v>
      </c>
      <c r="H1818" s="57">
        <v>2172</v>
      </c>
      <c r="I1818" s="57">
        <v>2080</v>
      </c>
      <c r="J1818" s="57" t="s">
        <v>346</v>
      </c>
      <c r="K1818" s="57">
        <v>254</v>
      </c>
      <c r="L1818" s="57">
        <v>879</v>
      </c>
      <c r="M1818" s="57">
        <v>958</v>
      </c>
      <c r="N1818" s="57">
        <v>1628</v>
      </c>
      <c r="O1818" s="57">
        <v>717</v>
      </c>
      <c r="P1818" s="57">
        <v>1915</v>
      </c>
      <c r="Q1818" s="57">
        <v>1862</v>
      </c>
      <c r="R1818" s="57">
        <v>1915</v>
      </c>
      <c r="S1818" s="57" t="s">
        <v>346</v>
      </c>
      <c r="T1818" s="57">
        <v>0</v>
      </c>
      <c r="Y1818" s="68">
        <f t="shared" si="227"/>
        <v>1721</v>
      </c>
      <c r="Z1818" s="72">
        <f t="shared" si="224"/>
        <v>1.4346430877253821E-3</v>
      </c>
      <c r="AA1818" s="71">
        <f t="shared" si="228"/>
        <v>1.5070394411757142E-3</v>
      </c>
      <c r="AB1818" s="72">
        <f t="shared" si="229"/>
        <v>3.0708426081642305E-2</v>
      </c>
      <c r="AC1818" s="68">
        <f t="shared" si="230"/>
        <v>56043.25</v>
      </c>
      <c r="AD1818" s="72">
        <f t="shared" si="231"/>
        <v>4.6718222676447138E-2</v>
      </c>
    </row>
    <row r="1819" spans="1:30" x14ac:dyDescent="0.25">
      <c r="A1819" s="60">
        <v>43455</v>
      </c>
      <c r="B1819">
        <f t="shared" si="225"/>
        <v>2018</v>
      </c>
      <c r="C1819">
        <f t="shared" si="226"/>
        <v>12</v>
      </c>
      <c r="D1819" s="57" t="s">
        <v>346</v>
      </c>
      <c r="E1819" s="57">
        <v>0</v>
      </c>
      <c r="F1819" s="57">
        <v>930</v>
      </c>
      <c r="G1819" s="57">
        <v>90</v>
      </c>
      <c r="H1819" s="57">
        <v>1416</v>
      </c>
      <c r="I1819" s="57">
        <v>1234</v>
      </c>
      <c r="J1819" s="57" t="s">
        <v>346</v>
      </c>
      <c r="K1819" s="57">
        <v>167</v>
      </c>
      <c r="L1819" s="57">
        <v>583</v>
      </c>
      <c r="M1819" s="57">
        <v>760</v>
      </c>
      <c r="N1819" s="57">
        <v>1220</v>
      </c>
      <c r="O1819" s="57">
        <v>286</v>
      </c>
      <c r="P1819" s="57">
        <v>1077</v>
      </c>
      <c r="Q1819" s="57">
        <v>1047</v>
      </c>
      <c r="R1819" s="57">
        <v>1077</v>
      </c>
      <c r="S1819" s="57" t="s">
        <v>346</v>
      </c>
      <c r="T1819" s="57">
        <v>0</v>
      </c>
      <c r="Y1819" s="68">
        <f t="shared" si="227"/>
        <v>1003.25</v>
      </c>
      <c r="Z1819" s="72">
        <f t="shared" si="224"/>
        <v>8.3631939439888993E-4</v>
      </c>
      <c r="AA1819" s="71">
        <f t="shared" si="228"/>
        <v>1.5070394411757142E-3</v>
      </c>
      <c r="AB1819" s="72">
        <f t="shared" si="229"/>
        <v>1.7901352972927158E-2</v>
      </c>
      <c r="AC1819" s="68">
        <f t="shared" si="230"/>
        <v>56043.25</v>
      </c>
      <c r="AD1819" s="72">
        <f t="shared" si="231"/>
        <v>4.6718222676447138E-2</v>
      </c>
    </row>
    <row r="1820" spans="1:30" x14ac:dyDescent="0.25">
      <c r="A1820" s="60">
        <v>43456</v>
      </c>
      <c r="B1820">
        <f t="shared" si="225"/>
        <v>2018</v>
      </c>
      <c r="C1820">
        <f t="shared" si="226"/>
        <v>12</v>
      </c>
      <c r="D1820" s="57" t="s">
        <v>346</v>
      </c>
      <c r="E1820" s="57">
        <v>0</v>
      </c>
      <c r="F1820" s="57">
        <v>1323</v>
      </c>
      <c r="G1820" s="57">
        <v>93</v>
      </c>
      <c r="H1820" s="57">
        <v>1745</v>
      </c>
      <c r="I1820" s="57">
        <v>1598</v>
      </c>
      <c r="J1820" s="57" t="s">
        <v>346</v>
      </c>
      <c r="K1820" s="57">
        <v>224</v>
      </c>
      <c r="L1820" s="57">
        <v>723</v>
      </c>
      <c r="M1820" s="57">
        <v>1082</v>
      </c>
      <c r="N1820" s="57">
        <v>1048</v>
      </c>
      <c r="O1820" s="57">
        <v>445</v>
      </c>
      <c r="P1820" s="57">
        <v>1518</v>
      </c>
      <c r="Q1820" s="57">
        <v>1447</v>
      </c>
      <c r="R1820" s="57">
        <v>1518</v>
      </c>
      <c r="S1820" s="57" t="s">
        <v>346</v>
      </c>
      <c r="T1820" s="57">
        <v>0</v>
      </c>
      <c r="Y1820" s="68">
        <f t="shared" si="227"/>
        <v>1326.5</v>
      </c>
      <c r="Z1820" s="72">
        <f t="shared" si="224"/>
        <v>1.1057838790631722E-3</v>
      </c>
      <c r="AA1820" s="71">
        <f t="shared" si="228"/>
        <v>1.5070394411757142E-3</v>
      </c>
      <c r="AB1820" s="72">
        <f t="shared" si="229"/>
        <v>2.3669219754386121E-2</v>
      </c>
      <c r="AC1820" s="68">
        <f t="shared" si="230"/>
        <v>56043.25</v>
      </c>
      <c r="AD1820" s="72">
        <f t="shared" si="231"/>
        <v>4.6718222676447138E-2</v>
      </c>
    </row>
    <row r="1821" spans="1:30" x14ac:dyDescent="0.25">
      <c r="A1821" s="60">
        <v>43457</v>
      </c>
      <c r="B1821">
        <f t="shared" si="225"/>
        <v>2018</v>
      </c>
      <c r="C1821">
        <f t="shared" si="226"/>
        <v>12</v>
      </c>
      <c r="D1821" s="57" t="s">
        <v>346</v>
      </c>
      <c r="E1821" s="57">
        <v>0</v>
      </c>
      <c r="F1821" s="57">
        <v>1164</v>
      </c>
      <c r="G1821" s="57">
        <v>103</v>
      </c>
      <c r="H1821" s="57">
        <v>1592</v>
      </c>
      <c r="I1821" s="57">
        <v>1484</v>
      </c>
      <c r="J1821" s="57" t="s">
        <v>346</v>
      </c>
      <c r="K1821" s="57">
        <v>205</v>
      </c>
      <c r="L1821" s="57">
        <v>593</v>
      </c>
      <c r="M1821" s="57">
        <v>916</v>
      </c>
      <c r="N1821" s="57">
        <v>852</v>
      </c>
      <c r="O1821" s="57">
        <v>469</v>
      </c>
      <c r="P1821" s="57">
        <v>1192</v>
      </c>
      <c r="Q1821" s="57">
        <v>1155</v>
      </c>
      <c r="R1821" s="57">
        <v>1192</v>
      </c>
      <c r="S1821" s="57" t="s">
        <v>346</v>
      </c>
      <c r="T1821" s="57">
        <v>0</v>
      </c>
      <c r="Y1821" s="68">
        <f t="shared" si="227"/>
        <v>1184.25</v>
      </c>
      <c r="Z1821" s="72">
        <f t="shared" si="224"/>
        <v>9.8720283360766051E-4</v>
      </c>
      <c r="AA1821" s="71">
        <f t="shared" si="228"/>
        <v>1.5070394411757142E-3</v>
      </c>
      <c r="AB1821" s="72">
        <f t="shared" si="229"/>
        <v>2.1131001503303253E-2</v>
      </c>
      <c r="AC1821" s="68">
        <f t="shared" si="230"/>
        <v>56043.25</v>
      </c>
      <c r="AD1821" s="72">
        <f t="shared" si="231"/>
        <v>4.6718222676447138E-2</v>
      </c>
    </row>
    <row r="1822" spans="1:30" x14ac:dyDescent="0.25">
      <c r="A1822" s="60">
        <v>43458</v>
      </c>
      <c r="B1822">
        <f t="shared" si="225"/>
        <v>2018</v>
      </c>
      <c r="C1822">
        <f t="shared" si="226"/>
        <v>12</v>
      </c>
      <c r="D1822" s="57" t="s">
        <v>346</v>
      </c>
      <c r="E1822" s="57">
        <v>0</v>
      </c>
      <c r="F1822" s="57">
        <v>795</v>
      </c>
      <c r="G1822" s="57">
        <v>54</v>
      </c>
      <c r="H1822" s="57">
        <v>1095</v>
      </c>
      <c r="I1822" s="57">
        <v>1282</v>
      </c>
      <c r="J1822" s="57" t="s">
        <v>346</v>
      </c>
      <c r="K1822" s="57">
        <v>223</v>
      </c>
      <c r="L1822" s="57">
        <v>384</v>
      </c>
      <c r="M1822" s="57">
        <v>502</v>
      </c>
      <c r="N1822" s="57">
        <v>698</v>
      </c>
      <c r="O1822" s="57">
        <v>381</v>
      </c>
      <c r="P1822" s="57">
        <v>923</v>
      </c>
      <c r="Q1822" s="57">
        <v>897</v>
      </c>
      <c r="R1822" s="57">
        <v>923</v>
      </c>
      <c r="S1822" s="57" t="s">
        <v>346</v>
      </c>
      <c r="T1822" s="57">
        <v>0</v>
      </c>
      <c r="Y1822" s="68">
        <f t="shared" si="227"/>
        <v>920.25</v>
      </c>
      <c r="Z1822" s="72">
        <f t="shared" si="224"/>
        <v>7.6712975100481288E-4</v>
      </c>
      <c r="AA1822" s="71">
        <f t="shared" si="228"/>
        <v>1.5070394411757142E-3</v>
      </c>
      <c r="AB1822" s="72">
        <f t="shared" si="229"/>
        <v>1.6420353923086189E-2</v>
      </c>
      <c r="AC1822" s="68">
        <f t="shared" si="230"/>
        <v>56043.249999999993</v>
      </c>
      <c r="AD1822" s="72">
        <f t="shared" si="231"/>
        <v>4.6718222676447131E-2</v>
      </c>
    </row>
    <row r="1823" spans="1:30" x14ac:dyDescent="0.25">
      <c r="A1823" s="60">
        <v>43459</v>
      </c>
      <c r="B1823">
        <f t="shared" si="225"/>
        <v>2018</v>
      </c>
      <c r="C1823">
        <f t="shared" si="226"/>
        <v>12</v>
      </c>
      <c r="D1823" s="57" t="s">
        <v>346</v>
      </c>
      <c r="E1823" s="57">
        <v>0</v>
      </c>
      <c r="F1823" s="57">
        <v>429</v>
      </c>
      <c r="G1823" s="57">
        <v>70</v>
      </c>
      <c r="H1823" s="57">
        <v>739</v>
      </c>
      <c r="I1823" s="57">
        <v>716</v>
      </c>
      <c r="J1823" s="57" t="s">
        <v>346</v>
      </c>
      <c r="K1823" s="57">
        <v>96</v>
      </c>
      <c r="L1823" s="57">
        <v>307</v>
      </c>
      <c r="M1823" s="57">
        <v>351</v>
      </c>
      <c r="N1823" s="57">
        <v>505</v>
      </c>
      <c r="O1823" s="57">
        <v>241</v>
      </c>
      <c r="P1823" s="57">
        <v>662</v>
      </c>
      <c r="Q1823" s="57">
        <v>626</v>
      </c>
      <c r="R1823" s="57">
        <v>662</v>
      </c>
      <c r="S1823" s="57" t="s">
        <v>346</v>
      </c>
      <c r="T1823" s="57">
        <v>0</v>
      </c>
      <c r="Y1823" s="68">
        <f t="shared" si="227"/>
        <v>589.5</v>
      </c>
      <c r="Z1823" s="72">
        <f t="shared" si="224"/>
        <v>4.9141319013022244E-4</v>
      </c>
      <c r="AA1823" s="71">
        <f t="shared" si="228"/>
        <v>1.5070394411757142E-3</v>
      </c>
      <c r="AB1823" s="72">
        <f t="shared" si="229"/>
        <v>1.051866192628015E-2</v>
      </c>
      <c r="AC1823" s="68">
        <f t="shared" si="230"/>
        <v>56043.25</v>
      </c>
      <c r="AD1823" s="72">
        <f t="shared" si="231"/>
        <v>4.6718222676447138E-2</v>
      </c>
    </row>
    <row r="1824" spans="1:30" x14ac:dyDescent="0.25">
      <c r="A1824" s="60">
        <v>43460</v>
      </c>
      <c r="B1824">
        <f t="shared" si="225"/>
        <v>2018</v>
      </c>
      <c r="C1824">
        <f t="shared" si="226"/>
        <v>12</v>
      </c>
      <c r="D1824" s="57" t="s">
        <v>346</v>
      </c>
      <c r="E1824" s="57">
        <v>0</v>
      </c>
      <c r="F1824" s="57">
        <v>1070</v>
      </c>
      <c r="G1824" s="57">
        <v>116</v>
      </c>
      <c r="H1824" s="57">
        <v>1656</v>
      </c>
      <c r="I1824" s="57">
        <v>1895</v>
      </c>
      <c r="J1824" s="57" t="s">
        <v>346</v>
      </c>
      <c r="K1824" s="57">
        <v>244</v>
      </c>
      <c r="L1824" s="57">
        <v>644</v>
      </c>
      <c r="M1824" s="57">
        <v>806</v>
      </c>
      <c r="N1824" s="57">
        <v>1170</v>
      </c>
      <c r="O1824" s="57">
        <v>685</v>
      </c>
      <c r="P1824" s="57">
        <v>1566</v>
      </c>
      <c r="Q1824" s="57">
        <v>1526</v>
      </c>
      <c r="R1824" s="57">
        <v>1566</v>
      </c>
      <c r="S1824" s="57" t="s">
        <v>346</v>
      </c>
      <c r="T1824" s="57">
        <v>0</v>
      </c>
      <c r="Y1824" s="68">
        <f t="shared" si="227"/>
        <v>1450.5</v>
      </c>
      <c r="Z1824" s="72">
        <f t="shared" si="224"/>
        <v>1.2091515390736008E-3</v>
      </c>
      <c r="AA1824" s="71">
        <f t="shared" si="228"/>
        <v>1.5070394411757142E-3</v>
      </c>
      <c r="AB1824" s="72">
        <f t="shared" si="229"/>
        <v>2.5881796648124438E-2</v>
      </c>
      <c r="AC1824" s="68">
        <f t="shared" si="230"/>
        <v>56043.25</v>
      </c>
      <c r="AD1824" s="72">
        <f t="shared" si="231"/>
        <v>4.6718222676447138E-2</v>
      </c>
    </row>
    <row r="1825" spans="1:30" x14ac:dyDescent="0.25">
      <c r="A1825" s="60">
        <v>43461</v>
      </c>
      <c r="B1825">
        <f t="shared" si="225"/>
        <v>2018</v>
      </c>
      <c r="C1825">
        <f t="shared" si="226"/>
        <v>12</v>
      </c>
      <c r="D1825" s="57" t="s">
        <v>346</v>
      </c>
      <c r="E1825" s="57">
        <v>0</v>
      </c>
      <c r="F1825" s="57">
        <v>1267</v>
      </c>
      <c r="G1825" s="57">
        <v>116</v>
      </c>
      <c r="H1825" s="57">
        <v>2154</v>
      </c>
      <c r="I1825" s="57">
        <v>2228</v>
      </c>
      <c r="J1825" s="57" t="s">
        <v>346</v>
      </c>
      <c r="K1825" s="57">
        <v>271</v>
      </c>
      <c r="L1825" s="57">
        <v>814</v>
      </c>
      <c r="M1825" s="57">
        <v>990</v>
      </c>
      <c r="N1825" s="57">
        <v>1290</v>
      </c>
      <c r="O1825" s="57">
        <v>825</v>
      </c>
      <c r="P1825" s="57">
        <v>1916</v>
      </c>
      <c r="Q1825" s="57">
        <v>1843</v>
      </c>
      <c r="R1825" s="57">
        <v>1916</v>
      </c>
      <c r="S1825" s="57" t="s">
        <v>346</v>
      </c>
      <c r="T1825" s="57">
        <v>0</v>
      </c>
      <c r="Y1825" s="68">
        <f t="shared" si="227"/>
        <v>1780.75</v>
      </c>
      <c r="Z1825" s="72">
        <f t="shared" si="224"/>
        <v>1.484451294867504E-3</v>
      </c>
      <c r="AA1825" s="71">
        <f t="shared" si="228"/>
        <v>1.5070394411757142E-3</v>
      </c>
      <c r="AB1825" s="72">
        <f t="shared" si="229"/>
        <v>3.177456696390734E-2</v>
      </c>
      <c r="AC1825" s="68">
        <f t="shared" si="230"/>
        <v>56043.25</v>
      </c>
      <c r="AD1825" s="72">
        <f t="shared" si="231"/>
        <v>4.6718222676447138E-2</v>
      </c>
    </row>
    <row r="1826" spans="1:30" x14ac:dyDescent="0.25">
      <c r="A1826" s="60">
        <v>43462</v>
      </c>
      <c r="B1826">
        <f t="shared" si="225"/>
        <v>2018</v>
      </c>
      <c r="C1826">
        <f t="shared" si="226"/>
        <v>12</v>
      </c>
      <c r="D1826" s="57" t="s">
        <v>346</v>
      </c>
      <c r="E1826" s="57">
        <v>0</v>
      </c>
      <c r="F1826" s="57">
        <v>735</v>
      </c>
      <c r="G1826" s="57">
        <v>56</v>
      </c>
      <c r="H1826" s="57">
        <v>900</v>
      </c>
      <c r="I1826" s="57">
        <v>1045</v>
      </c>
      <c r="J1826" s="57" t="s">
        <v>346</v>
      </c>
      <c r="K1826" s="57">
        <v>176</v>
      </c>
      <c r="L1826" s="57">
        <v>392</v>
      </c>
      <c r="M1826" s="57">
        <v>466</v>
      </c>
      <c r="N1826" s="57">
        <v>910</v>
      </c>
      <c r="O1826" s="57">
        <v>176</v>
      </c>
      <c r="P1826" s="57">
        <v>620</v>
      </c>
      <c r="Q1826" s="57">
        <v>603</v>
      </c>
      <c r="R1826" s="57">
        <v>620</v>
      </c>
      <c r="S1826" s="57" t="s">
        <v>346</v>
      </c>
      <c r="T1826" s="57">
        <v>0</v>
      </c>
      <c r="Y1826" s="68">
        <f t="shared" si="227"/>
        <v>685.25</v>
      </c>
      <c r="Z1826" s="72">
        <f t="shared" si="224"/>
        <v>5.7123136308182346E-4</v>
      </c>
      <c r="AA1826" s="71">
        <f t="shared" si="228"/>
        <v>1.5070394411757142E-3</v>
      </c>
      <c r="AB1826" s="72">
        <f t="shared" si="229"/>
        <v>1.2227163842211149E-2</v>
      </c>
      <c r="AC1826" s="68">
        <f t="shared" si="230"/>
        <v>56043.25</v>
      </c>
      <c r="AD1826" s="72">
        <f t="shared" si="231"/>
        <v>4.6718222676447138E-2</v>
      </c>
    </row>
    <row r="1827" spans="1:30" x14ac:dyDescent="0.25">
      <c r="A1827" s="60">
        <v>43463</v>
      </c>
      <c r="B1827">
        <f t="shared" si="225"/>
        <v>2018</v>
      </c>
      <c r="C1827">
        <f t="shared" si="226"/>
        <v>12</v>
      </c>
      <c r="D1827" s="57" t="s">
        <v>346</v>
      </c>
      <c r="E1827" s="57">
        <v>0</v>
      </c>
      <c r="F1827" s="57">
        <v>1513</v>
      </c>
      <c r="G1827" s="57">
        <v>162</v>
      </c>
      <c r="H1827" s="57">
        <v>2202</v>
      </c>
      <c r="I1827" s="57">
        <v>1948</v>
      </c>
      <c r="J1827" s="57" t="s">
        <v>346</v>
      </c>
      <c r="K1827" s="57">
        <v>282</v>
      </c>
      <c r="L1827" s="57">
        <v>937</v>
      </c>
      <c r="M1827" s="57">
        <v>1306</v>
      </c>
      <c r="N1827" s="57">
        <v>1146</v>
      </c>
      <c r="O1827" s="57">
        <v>590</v>
      </c>
      <c r="P1827" s="57">
        <v>2099</v>
      </c>
      <c r="Q1827" s="57">
        <v>2026</v>
      </c>
      <c r="R1827" s="57">
        <v>2099</v>
      </c>
      <c r="S1827" s="57" t="s">
        <v>346</v>
      </c>
      <c r="T1827" s="57">
        <v>0</v>
      </c>
      <c r="Y1827" s="68">
        <f t="shared" si="227"/>
        <v>1709.75</v>
      </c>
      <c r="Z1827" s="72">
        <f t="shared" si="224"/>
        <v>1.4252649734099198E-3</v>
      </c>
      <c r="AA1827" s="71">
        <f t="shared" si="228"/>
        <v>1.5070394411757142E-3</v>
      </c>
      <c r="AB1827" s="72">
        <f t="shared" si="229"/>
        <v>3.0507688258621688E-2</v>
      </c>
      <c r="AC1827" s="68">
        <f t="shared" si="230"/>
        <v>56043.25</v>
      </c>
      <c r="AD1827" s="72">
        <f t="shared" si="231"/>
        <v>4.6718222676447138E-2</v>
      </c>
    </row>
    <row r="1828" spans="1:30" x14ac:dyDescent="0.25">
      <c r="A1828" s="60">
        <v>43464</v>
      </c>
      <c r="B1828">
        <f t="shared" si="225"/>
        <v>2018</v>
      </c>
      <c r="C1828">
        <f t="shared" si="226"/>
        <v>12</v>
      </c>
      <c r="D1828" s="57" t="s">
        <v>346</v>
      </c>
      <c r="E1828" s="57">
        <v>0</v>
      </c>
      <c r="F1828" s="57">
        <v>1176</v>
      </c>
      <c r="G1828" s="57">
        <v>92</v>
      </c>
      <c r="H1828" s="57">
        <v>1592</v>
      </c>
      <c r="I1828" s="57">
        <v>1337</v>
      </c>
      <c r="J1828" s="57" t="s">
        <v>346</v>
      </c>
      <c r="K1828" s="57">
        <v>178</v>
      </c>
      <c r="L1828" s="57">
        <v>648</v>
      </c>
      <c r="M1828" s="57">
        <v>862</v>
      </c>
      <c r="N1828" s="57">
        <v>955</v>
      </c>
      <c r="O1828" s="57">
        <v>595</v>
      </c>
      <c r="P1828" s="57">
        <v>1332</v>
      </c>
      <c r="Q1828" s="57">
        <v>1299</v>
      </c>
      <c r="R1828" s="57">
        <v>1332</v>
      </c>
      <c r="S1828" s="57" t="s">
        <v>346</v>
      </c>
      <c r="T1828" s="57">
        <v>0</v>
      </c>
      <c r="Y1828" s="68">
        <f t="shared" si="227"/>
        <v>1214</v>
      </c>
      <c r="Z1828" s="72">
        <f t="shared" si="224"/>
        <v>1.0120027359085497E-3</v>
      </c>
      <c r="AA1828" s="71">
        <f t="shared" si="228"/>
        <v>1.5070394411757142E-3</v>
      </c>
      <c r="AB1828" s="72">
        <f t="shared" si="229"/>
        <v>2.1661841524179985E-2</v>
      </c>
      <c r="AC1828" s="68">
        <f t="shared" si="230"/>
        <v>56043.25</v>
      </c>
      <c r="AD1828" s="72">
        <f t="shared" si="231"/>
        <v>4.6718222676447138E-2</v>
      </c>
    </row>
    <row r="1829" spans="1:30" x14ac:dyDescent="0.25">
      <c r="A1829" s="60">
        <v>43465</v>
      </c>
      <c r="B1829">
        <f t="shared" si="225"/>
        <v>2018</v>
      </c>
      <c r="C1829">
        <f t="shared" si="226"/>
        <v>12</v>
      </c>
      <c r="D1829" s="57" t="s">
        <v>346</v>
      </c>
      <c r="E1829" s="57">
        <v>0</v>
      </c>
      <c r="F1829" s="57">
        <v>1068</v>
      </c>
      <c r="G1829" s="57">
        <v>74</v>
      </c>
      <c r="H1829" s="57">
        <v>1133</v>
      </c>
      <c r="I1829" s="57">
        <v>1206</v>
      </c>
      <c r="J1829" s="57" t="s">
        <v>346</v>
      </c>
      <c r="K1829" s="57">
        <v>187</v>
      </c>
      <c r="L1829" s="57">
        <v>609</v>
      </c>
      <c r="M1829" s="57">
        <v>762</v>
      </c>
      <c r="N1829" s="57">
        <v>881</v>
      </c>
      <c r="O1829" s="57">
        <v>420</v>
      </c>
      <c r="P1829" s="57">
        <v>1049</v>
      </c>
      <c r="Q1829" s="57">
        <v>1031</v>
      </c>
      <c r="R1829" s="57">
        <v>1049</v>
      </c>
      <c r="S1829" s="57" t="s">
        <v>346</v>
      </c>
      <c r="T1829" s="57">
        <v>0</v>
      </c>
      <c r="Y1829" s="68">
        <f t="shared" si="227"/>
        <v>952</v>
      </c>
      <c r="Z1829" s="72">
        <f t="shared" si="224"/>
        <v>7.9359687362845076E-4</v>
      </c>
      <c r="AA1829" s="71">
        <f t="shared" si="228"/>
        <v>1.5070394411757142E-3</v>
      </c>
      <c r="AB1829" s="72">
        <f t="shared" si="229"/>
        <v>1.6986880668055475E-2</v>
      </c>
      <c r="AC1829" s="68">
        <f t="shared" si="230"/>
        <v>56043.25</v>
      </c>
      <c r="AD1829" s="72">
        <f t="shared" si="231"/>
        <v>4.6718222676447138E-2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177"/>
  <sheetViews>
    <sheetView tabSelected="1" topLeftCell="A73" zoomScale="85" zoomScaleNormal="85" workbookViewId="0">
      <selection activeCell="I9" sqref="I9"/>
    </sheetView>
  </sheetViews>
  <sheetFormatPr defaultRowHeight="15" x14ac:dyDescent="0.25"/>
  <cols>
    <col min="1" max="1" width="21.5703125" bestFit="1" customWidth="1"/>
    <col min="2" max="2" width="34.5703125" bestFit="1" customWidth="1"/>
    <col min="3" max="3" width="5.140625" bestFit="1" customWidth="1"/>
    <col min="4" max="4" width="59.85546875" bestFit="1" customWidth="1"/>
    <col min="5" max="5" width="6.7109375" bestFit="1" customWidth="1"/>
    <col min="6" max="6" width="69.5703125" hidden="1" customWidth="1"/>
    <col min="7" max="7" width="20.140625" bestFit="1" customWidth="1"/>
    <col min="8" max="8" width="5.42578125" bestFit="1" customWidth="1"/>
    <col min="9" max="9" width="17" bestFit="1" customWidth="1"/>
    <col min="10" max="10" width="16.28515625" bestFit="1" customWidth="1"/>
    <col min="11" max="11" width="11.5703125" bestFit="1" customWidth="1"/>
    <col min="12" max="12" width="21.7109375" bestFit="1" customWidth="1"/>
    <col min="22" max="22" width="9.85546875" bestFit="1" customWidth="1"/>
    <col min="23" max="23" width="9.28515625" bestFit="1" customWidth="1"/>
  </cols>
  <sheetData>
    <row r="1" spans="1:23" x14ac:dyDescent="0.25">
      <c r="A1" s="129" t="s">
        <v>2</v>
      </c>
      <c r="B1" s="129" t="s">
        <v>3</v>
      </c>
      <c r="C1" s="129" t="s">
        <v>0</v>
      </c>
      <c r="D1" s="130" t="s">
        <v>2831</v>
      </c>
      <c r="E1" s="131" t="s">
        <v>4</v>
      </c>
      <c r="F1" s="129" t="s">
        <v>5</v>
      </c>
      <c r="G1" s="129" t="s">
        <v>6</v>
      </c>
      <c r="H1" s="129" t="s">
        <v>395</v>
      </c>
      <c r="I1" s="132" t="s">
        <v>2832</v>
      </c>
      <c r="J1" s="132" t="s">
        <v>2833</v>
      </c>
      <c r="K1" s="132" t="s">
        <v>2834</v>
      </c>
      <c r="L1" s="132" t="s">
        <v>2835</v>
      </c>
      <c r="M1" s="132" t="s">
        <v>2861</v>
      </c>
      <c r="N1" s="132" t="s">
        <v>2862</v>
      </c>
      <c r="P1" s="159" t="s">
        <v>2866</v>
      </c>
      <c r="R1" s="159" t="s">
        <v>2863</v>
      </c>
      <c r="S1" s="159" t="s">
        <v>2864</v>
      </c>
      <c r="T1" s="159" t="s">
        <v>2865</v>
      </c>
    </row>
    <row r="2" spans="1:23" x14ac:dyDescent="0.25">
      <c r="A2" s="21" t="s">
        <v>177</v>
      </c>
      <c r="B2" s="21" t="s">
        <v>2841</v>
      </c>
      <c r="C2" s="21" t="s">
        <v>159</v>
      </c>
      <c r="D2" s="21" t="s">
        <v>176</v>
      </c>
      <c r="E2" s="22">
        <v>14</v>
      </c>
      <c r="F2" s="7" t="s">
        <v>119</v>
      </c>
      <c r="G2" s="21" t="s">
        <v>28</v>
      </c>
      <c r="H2" s="22" t="s">
        <v>13</v>
      </c>
      <c r="I2" s="142">
        <v>41772</v>
      </c>
      <c r="J2" s="147"/>
      <c r="K2" s="147">
        <v>1519</v>
      </c>
      <c r="L2" s="142">
        <v>42500</v>
      </c>
      <c r="M2" s="157"/>
      <c r="N2" s="22">
        <v>1648</v>
      </c>
      <c r="P2" s="13">
        <f>+(N2/K2)-1</f>
        <v>8.4924292297564152E-2</v>
      </c>
      <c r="R2">
        <f>+VLOOKUP('bikes 03032020'!E2,Annualized_Complete_Unique!$E$3:$L$79,7,FALSE)</f>
        <v>3124</v>
      </c>
      <c r="S2">
        <f>+VLOOKUP('bikes 03032020'!E2,Annualized_Complete_Unique!$E$3:$L$79,8,FALSE)</f>
        <v>3809</v>
      </c>
      <c r="T2" s="13">
        <f>+(S2/R2)-1</f>
        <v>0.21927016645326503</v>
      </c>
    </row>
    <row r="3" spans="1:23" x14ac:dyDescent="0.25">
      <c r="A3" t="s">
        <v>117</v>
      </c>
      <c r="B3" t="s">
        <v>118</v>
      </c>
      <c r="C3" t="s">
        <v>73</v>
      </c>
      <c r="D3" t="s">
        <v>2860</v>
      </c>
      <c r="E3" s="10">
        <v>14</v>
      </c>
      <c r="F3" s="11" t="s">
        <v>119</v>
      </c>
      <c r="G3" s="12" t="s">
        <v>28</v>
      </c>
      <c r="H3" s="12" t="s">
        <v>13</v>
      </c>
      <c r="I3" s="133">
        <v>42262</v>
      </c>
      <c r="J3" s="134"/>
      <c r="K3" s="134">
        <v>1707</v>
      </c>
      <c r="L3" s="133">
        <v>42626</v>
      </c>
      <c r="M3" s="134"/>
      <c r="N3" s="134">
        <v>2201</v>
      </c>
      <c r="P3" s="13">
        <f>+(N3/K3)-1</f>
        <v>0.28939660222612762</v>
      </c>
      <c r="R3">
        <f>+VLOOKUP('bikes 03032020'!E3,Annualized_Complete_Unique!$E$3:$L$79,7,FALSE)</f>
        <v>3124</v>
      </c>
      <c r="S3">
        <f>+VLOOKUP('bikes 03032020'!E3,Annualized_Complete_Unique!$E$3:$L$79,8,FALSE)</f>
        <v>3809</v>
      </c>
      <c r="T3" s="13">
        <f t="shared" ref="T3:T56" si="0">+(S3/R3)-1</f>
        <v>0.21927016645326503</v>
      </c>
    </row>
    <row r="4" spans="1:23" x14ac:dyDescent="0.25">
      <c r="A4" s="17" t="s">
        <v>248</v>
      </c>
      <c r="B4" s="17" t="s">
        <v>249</v>
      </c>
      <c r="C4" s="17" t="s">
        <v>159</v>
      </c>
      <c r="D4" s="17" t="s">
        <v>247</v>
      </c>
      <c r="E4" s="18">
        <v>41</v>
      </c>
      <c r="F4" s="19" t="s">
        <v>250</v>
      </c>
      <c r="G4" s="17" t="s">
        <v>28</v>
      </c>
      <c r="H4" s="17" t="s">
        <v>13</v>
      </c>
      <c r="I4" s="136">
        <v>41738</v>
      </c>
      <c r="J4" s="134"/>
      <c r="K4" s="134">
        <v>1697</v>
      </c>
      <c r="L4" s="133">
        <v>42152</v>
      </c>
      <c r="M4" s="134"/>
      <c r="N4" s="134">
        <v>1842</v>
      </c>
      <c r="P4" s="13">
        <f>+(N4/K4)-1</f>
        <v>8.5444902769593378E-2</v>
      </c>
      <c r="R4">
        <f>+VLOOKUP('bikes 03032020'!E4,Annualized_Complete_Unique!$E$3:$L$79,7,FALSE)</f>
        <v>1697</v>
      </c>
      <c r="S4">
        <f>+VLOOKUP('bikes 03032020'!E4,Annualized_Complete_Unique!$E$3:$L$79,8,FALSE)</f>
        <v>2327</v>
      </c>
      <c r="T4" s="13">
        <f t="shared" si="0"/>
        <v>0.37124337065409541</v>
      </c>
    </row>
    <row r="5" spans="1:23" x14ac:dyDescent="0.25">
      <c r="A5" s="17" t="s">
        <v>248</v>
      </c>
      <c r="B5" s="17" t="s">
        <v>249</v>
      </c>
      <c r="C5" s="17" t="s">
        <v>159</v>
      </c>
      <c r="D5" s="17" t="s">
        <v>247</v>
      </c>
      <c r="E5" s="18">
        <v>41</v>
      </c>
      <c r="F5" s="19" t="s">
        <v>250</v>
      </c>
      <c r="G5" s="17" t="s">
        <v>28</v>
      </c>
      <c r="H5" s="17" t="s">
        <v>13</v>
      </c>
      <c r="I5" s="141">
        <v>41739</v>
      </c>
      <c r="J5" s="134"/>
      <c r="K5" s="134">
        <v>1657</v>
      </c>
      <c r="L5" s="133">
        <v>42152</v>
      </c>
      <c r="M5" s="134"/>
      <c r="N5" s="134">
        <v>1842</v>
      </c>
      <c r="P5" s="13">
        <f>+(N5/K5)-1</f>
        <v>0.11164755582377794</v>
      </c>
      <c r="R5">
        <f>+VLOOKUP('bikes 03032020'!E5,Annualized_Complete_Unique!$E$3:$L$79,7,FALSE)</f>
        <v>1697</v>
      </c>
      <c r="S5">
        <f>+VLOOKUP('bikes 03032020'!E5,Annualized_Complete_Unique!$E$3:$L$79,8,FALSE)</f>
        <v>2327</v>
      </c>
      <c r="T5" s="13">
        <f t="shared" si="0"/>
        <v>0.37124337065409541</v>
      </c>
    </row>
    <row r="6" spans="1:23" x14ac:dyDescent="0.25">
      <c r="A6" s="17" t="s">
        <v>83</v>
      </c>
      <c r="B6" s="17" t="s">
        <v>267</v>
      </c>
      <c r="C6" s="17" t="s">
        <v>159</v>
      </c>
      <c r="D6" s="17" t="s">
        <v>2836</v>
      </c>
      <c r="E6" s="18">
        <v>84</v>
      </c>
      <c r="F6" s="19" t="s">
        <v>237</v>
      </c>
      <c r="G6" s="17" t="s">
        <v>22</v>
      </c>
      <c r="H6" s="17" t="s">
        <v>33</v>
      </c>
      <c r="I6" s="133">
        <v>41431</v>
      </c>
      <c r="J6" s="5"/>
      <c r="K6" s="137">
        <v>174</v>
      </c>
      <c r="L6" s="133">
        <v>42528</v>
      </c>
      <c r="M6" s="137"/>
      <c r="N6" s="153">
        <v>187</v>
      </c>
      <c r="P6" s="13">
        <f>+(N6/K6)-1</f>
        <v>7.4712643678160884E-2</v>
      </c>
      <c r="R6">
        <f>+VLOOKUP('bikes 03032020'!E6,Annualized_Complete_Unique!$E$3:$L$79,7,FALSE)</f>
        <v>174</v>
      </c>
      <c r="S6">
        <f>+VLOOKUP('bikes 03032020'!E6,Annualized_Complete_Unique!$E$3:$L$79,8,FALSE)</f>
        <v>178</v>
      </c>
      <c r="T6" s="13">
        <f t="shared" si="0"/>
        <v>2.2988505747126409E-2</v>
      </c>
    </row>
    <row r="7" spans="1:23" x14ac:dyDescent="0.25">
      <c r="A7" s="161" t="s">
        <v>83</v>
      </c>
      <c r="B7" s="161" t="s">
        <v>268</v>
      </c>
      <c r="C7" s="161" t="s">
        <v>159</v>
      </c>
      <c r="D7" s="161" t="s">
        <v>2836</v>
      </c>
      <c r="E7" s="162">
        <v>86</v>
      </c>
      <c r="F7" s="19" t="s">
        <v>237</v>
      </c>
      <c r="G7" s="161" t="s">
        <v>22</v>
      </c>
      <c r="H7" s="161" t="s">
        <v>33</v>
      </c>
      <c r="I7" s="163">
        <v>41843</v>
      </c>
      <c r="J7" s="164"/>
      <c r="K7" s="165">
        <v>189</v>
      </c>
      <c r="L7" s="163">
        <v>42557</v>
      </c>
      <c r="M7" s="165"/>
      <c r="N7" s="166">
        <v>79</v>
      </c>
      <c r="P7" s="13">
        <f t="shared" ref="P7:P56" si="1">+(N7/K7)-1</f>
        <v>-0.58201058201058209</v>
      </c>
      <c r="R7">
        <f>+VLOOKUP('bikes 03032020'!E7,Annualized_Complete_Unique!$E$3:$L$79,7,FALSE)</f>
        <v>378</v>
      </c>
      <c r="S7">
        <f>+VLOOKUP('bikes 03032020'!E7,Annualized_Complete_Unique!$E$3:$L$79,8,FALSE)</f>
        <v>192</v>
      </c>
      <c r="T7" s="13">
        <f t="shared" si="0"/>
        <v>-0.49206349206349209</v>
      </c>
      <c r="V7" s="160" t="s">
        <v>2867</v>
      </c>
      <c r="W7" s="160"/>
    </row>
    <row r="8" spans="1:23" x14ac:dyDescent="0.25">
      <c r="A8" s="161" t="s">
        <v>83</v>
      </c>
      <c r="B8" s="161" t="s">
        <v>236</v>
      </c>
      <c r="C8" s="161" t="s">
        <v>159</v>
      </c>
      <c r="D8" s="161" t="s">
        <v>235</v>
      </c>
      <c r="E8" s="162">
        <v>86</v>
      </c>
      <c r="F8" s="11" t="s">
        <v>237</v>
      </c>
      <c r="G8" s="161" t="s">
        <v>22</v>
      </c>
      <c r="H8" s="161" t="s">
        <v>33</v>
      </c>
      <c r="I8" s="163">
        <v>42557</v>
      </c>
      <c r="J8" s="165"/>
      <c r="K8" s="165">
        <v>79</v>
      </c>
      <c r="L8" s="163">
        <v>42934</v>
      </c>
      <c r="M8" s="165" t="s">
        <v>148</v>
      </c>
      <c r="N8" s="165">
        <v>806</v>
      </c>
      <c r="P8" s="13">
        <f t="shared" si="1"/>
        <v>9.2025316455696196</v>
      </c>
      <c r="R8">
        <f>+VLOOKUP('bikes 03032020'!E8,Annualized_Complete_Unique!$E$3:$L$79,7,FALSE)</f>
        <v>378</v>
      </c>
      <c r="S8">
        <f>+VLOOKUP('bikes 03032020'!E8,Annualized_Complete_Unique!$E$3:$L$79,8,FALSE)</f>
        <v>192</v>
      </c>
      <c r="T8" s="13">
        <f t="shared" si="0"/>
        <v>-0.49206349206349209</v>
      </c>
    </row>
    <row r="9" spans="1:23" x14ac:dyDescent="0.25">
      <c r="A9" s="5" t="s">
        <v>105</v>
      </c>
      <c r="B9" s="5" t="s">
        <v>106</v>
      </c>
      <c r="C9" s="5" t="s">
        <v>73</v>
      </c>
      <c r="D9" s="5" t="s">
        <v>104</v>
      </c>
      <c r="E9" s="6">
        <v>118</v>
      </c>
      <c r="F9" s="16" t="s">
        <v>107</v>
      </c>
      <c r="G9" s="8" t="s">
        <v>28</v>
      </c>
      <c r="H9" s="8" t="s">
        <v>13</v>
      </c>
      <c r="I9" s="133">
        <v>42137</v>
      </c>
      <c r="J9" s="134"/>
      <c r="K9" s="134">
        <v>825</v>
      </c>
      <c r="L9" s="133">
        <v>42501</v>
      </c>
      <c r="M9" s="134"/>
      <c r="N9" s="134">
        <v>643</v>
      </c>
      <c r="P9" s="13">
        <f t="shared" si="1"/>
        <v>-0.22060606060606058</v>
      </c>
      <c r="R9">
        <f>+VLOOKUP('bikes 03032020'!E9,Annualized_Complete_Unique!$E$3:$L$79,7,FALSE)</f>
        <v>882</v>
      </c>
      <c r="S9">
        <f>+VLOOKUP('bikes 03032020'!E9,Annualized_Complete_Unique!$E$3:$L$79,8,FALSE)</f>
        <v>1341</v>
      </c>
      <c r="T9" s="13">
        <f t="shared" si="0"/>
        <v>0.52040816326530615</v>
      </c>
    </row>
    <row r="10" spans="1:23" x14ac:dyDescent="0.25">
      <c r="A10" s="5" t="s">
        <v>105</v>
      </c>
      <c r="B10" s="5" t="s">
        <v>106</v>
      </c>
      <c r="C10" s="5" t="s">
        <v>73</v>
      </c>
      <c r="D10" s="5" t="s">
        <v>104</v>
      </c>
      <c r="E10" s="6">
        <v>118</v>
      </c>
      <c r="F10" s="16" t="s">
        <v>107</v>
      </c>
      <c r="G10" s="8" t="s">
        <v>28</v>
      </c>
      <c r="H10" s="8" t="s">
        <v>13</v>
      </c>
      <c r="I10" s="133">
        <v>42137</v>
      </c>
      <c r="J10" s="134"/>
      <c r="K10" s="134">
        <v>825</v>
      </c>
      <c r="L10" s="141">
        <v>42528</v>
      </c>
      <c r="M10" s="134"/>
      <c r="N10" s="134">
        <v>1059</v>
      </c>
      <c r="P10" s="13">
        <f t="shared" si="1"/>
        <v>0.28363636363636369</v>
      </c>
      <c r="R10">
        <f>+VLOOKUP('bikes 03032020'!E10,Annualized_Complete_Unique!$E$3:$L$79,7,FALSE)</f>
        <v>882</v>
      </c>
      <c r="S10">
        <f>+VLOOKUP('bikes 03032020'!E10,Annualized_Complete_Unique!$E$3:$L$79,8,FALSE)</f>
        <v>1341</v>
      </c>
      <c r="T10" s="13">
        <f t="shared" si="0"/>
        <v>0.52040816326530615</v>
      </c>
    </row>
    <row r="11" spans="1:23" x14ac:dyDescent="0.25">
      <c r="A11" t="s">
        <v>113</v>
      </c>
      <c r="B11" t="s">
        <v>114</v>
      </c>
      <c r="C11" t="s">
        <v>73</v>
      </c>
      <c r="D11" t="s">
        <v>113</v>
      </c>
      <c r="E11" s="10">
        <v>200</v>
      </c>
      <c r="F11" s="14" t="s">
        <v>115</v>
      </c>
      <c r="G11" s="12" t="s">
        <v>28</v>
      </c>
      <c r="H11" s="12" t="s">
        <v>13</v>
      </c>
      <c r="I11" s="133">
        <v>42193</v>
      </c>
      <c r="J11" s="134"/>
      <c r="K11" s="134">
        <v>2614</v>
      </c>
      <c r="L11" s="133">
        <v>42929</v>
      </c>
      <c r="M11" s="134"/>
      <c r="N11" s="134">
        <v>2292</v>
      </c>
      <c r="P11" s="13">
        <f t="shared" si="1"/>
        <v>-0.12318286151491964</v>
      </c>
      <c r="R11">
        <f>+VLOOKUP('bikes 03032020'!E11,Annualized_Complete_Unique!$E$3:$L$79,7,FALSE)</f>
        <v>2446</v>
      </c>
      <c r="S11">
        <f>+VLOOKUP('bikes 03032020'!E11,Annualized_Complete_Unique!$E$3:$L$79,8,FALSE)</f>
        <v>2292</v>
      </c>
      <c r="T11" s="13">
        <f t="shared" si="0"/>
        <v>-6.2959934587080935E-2</v>
      </c>
    </row>
    <row r="12" spans="1:23" x14ac:dyDescent="0.25">
      <c r="A12" t="s">
        <v>113</v>
      </c>
      <c r="B12" t="s">
        <v>114</v>
      </c>
      <c r="C12" t="s">
        <v>73</v>
      </c>
      <c r="D12" t="s">
        <v>113</v>
      </c>
      <c r="E12" s="10">
        <v>200</v>
      </c>
      <c r="F12" s="14" t="s">
        <v>115</v>
      </c>
      <c r="G12" s="12" t="s">
        <v>28</v>
      </c>
      <c r="H12" s="12" t="s">
        <v>13</v>
      </c>
      <c r="I12" s="141">
        <v>42194</v>
      </c>
      <c r="J12" s="134"/>
      <c r="K12" s="134">
        <v>2278</v>
      </c>
      <c r="L12" s="133">
        <v>42929</v>
      </c>
      <c r="M12" s="134"/>
      <c r="N12" s="134">
        <v>2292</v>
      </c>
      <c r="P12" s="13">
        <f t="shared" si="1"/>
        <v>6.1457418788410934E-3</v>
      </c>
      <c r="R12">
        <f>+VLOOKUP('bikes 03032020'!E12,Annualized_Complete_Unique!$E$3:$L$79,7,FALSE)</f>
        <v>2446</v>
      </c>
      <c r="S12">
        <f>+VLOOKUP('bikes 03032020'!E12,Annualized_Complete_Unique!$E$3:$L$79,8,FALSE)</f>
        <v>2292</v>
      </c>
      <c r="T12" s="13">
        <f t="shared" si="0"/>
        <v>-6.2959934587080935E-2</v>
      </c>
    </row>
    <row r="13" spans="1:23" x14ac:dyDescent="0.25">
      <c r="A13" s="17" t="s">
        <v>276</v>
      </c>
      <c r="B13" s="17" t="s">
        <v>277</v>
      </c>
      <c r="C13" s="17" t="s">
        <v>159</v>
      </c>
      <c r="D13" s="17" t="s">
        <v>275</v>
      </c>
      <c r="E13" s="18">
        <v>201</v>
      </c>
      <c r="F13" s="19" t="s">
        <v>278</v>
      </c>
      <c r="G13" s="17" t="s">
        <v>22</v>
      </c>
      <c r="H13" s="17" t="s">
        <v>33</v>
      </c>
      <c r="I13" s="133">
        <v>41471</v>
      </c>
      <c r="J13" s="134"/>
      <c r="K13" s="134">
        <v>891</v>
      </c>
      <c r="L13" s="133">
        <v>42201</v>
      </c>
      <c r="M13" s="134"/>
      <c r="N13" s="134">
        <v>1404</v>
      </c>
      <c r="P13" s="13">
        <f t="shared" si="1"/>
        <v>0.57575757575757569</v>
      </c>
      <c r="R13">
        <f>+VLOOKUP('bikes 03032020'!E13,Annualized_Complete_Unique!$E$3:$L$79,7,FALSE)</f>
        <v>891</v>
      </c>
      <c r="S13">
        <f>+VLOOKUP('bikes 03032020'!E13,Annualized_Complete_Unique!$E$3:$L$79,8,FALSE)</f>
        <v>1404</v>
      </c>
      <c r="T13" s="13">
        <f t="shared" si="0"/>
        <v>0.57575757575757569</v>
      </c>
    </row>
    <row r="14" spans="1:23" x14ac:dyDescent="0.25">
      <c r="A14" s="21" t="s">
        <v>161</v>
      </c>
      <c r="B14" s="21" t="s">
        <v>162</v>
      </c>
      <c r="C14" s="21" t="s">
        <v>159</v>
      </c>
      <c r="D14" s="21" t="s">
        <v>160</v>
      </c>
      <c r="E14" s="22">
        <v>230</v>
      </c>
      <c r="F14" s="16" t="s">
        <v>163</v>
      </c>
      <c r="G14" s="21" t="s">
        <v>28</v>
      </c>
      <c r="H14" s="21" t="s">
        <v>13</v>
      </c>
      <c r="I14" s="133">
        <v>41843</v>
      </c>
      <c r="J14" s="134"/>
      <c r="K14" s="134">
        <v>91</v>
      </c>
      <c r="L14" s="133">
        <v>42557</v>
      </c>
      <c r="M14" s="134"/>
      <c r="N14" s="134">
        <v>27</v>
      </c>
      <c r="P14" s="13">
        <f t="shared" si="1"/>
        <v>-0.70329670329670324</v>
      </c>
      <c r="R14">
        <f>+VLOOKUP('bikes 03032020'!E14,Annualized_Complete_Unique!$E$3:$L$79,7,FALSE)</f>
        <v>91</v>
      </c>
      <c r="S14">
        <f>+VLOOKUP('bikes 03032020'!E14,Annualized_Complete_Unique!$E$3:$L$79,8,FALSE)</f>
        <v>65</v>
      </c>
      <c r="T14" s="13">
        <f t="shared" si="0"/>
        <v>-0.2857142857142857</v>
      </c>
    </row>
    <row r="15" spans="1:23" x14ac:dyDescent="0.25">
      <c r="A15" s="17" t="s">
        <v>307</v>
      </c>
      <c r="B15" s="17" t="s">
        <v>308</v>
      </c>
      <c r="C15" s="17" t="s">
        <v>159</v>
      </c>
      <c r="D15" s="17" t="s">
        <v>306</v>
      </c>
      <c r="E15" s="18">
        <v>239</v>
      </c>
      <c r="F15" s="19" t="s">
        <v>309</v>
      </c>
      <c r="G15" s="17" t="s">
        <v>22</v>
      </c>
      <c r="H15" s="17" t="s">
        <v>33</v>
      </c>
      <c r="I15" s="133">
        <v>41793</v>
      </c>
      <c r="J15" s="134"/>
      <c r="K15" s="134">
        <v>146</v>
      </c>
      <c r="L15" s="133">
        <v>42158</v>
      </c>
      <c r="M15" s="134"/>
      <c r="N15" s="134">
        <v>137</v>
      </c>
      <c r="P15" s="13">
        <f t="shared" si="1"/>
        <v>-6.164383561643838E-2</v>
      </c>
      <c r="R15">
        <f>+VLOOKUP('bikes 03032020'!E15,Annualized_Complete_Unique!$E$3:$L$79,7,FALSE)</f>
        <v>146</v>
      </c>
      <c r="S15">
        <f>+VLOOKUP('bikes 03032020'!E15,Annualized_Complete_Unique!$E$3:$L$79,8,FALSE)</f>
        <v>83</v>
      </c>
      <c r="T15" s="13">
        <f t="shared" si="0"/>
        <v>-0.43150684931506844</v>
      </c>
    </row>
    <row r="16" spans="1:23" x14ac:dyDescent="0.25">
      <c r="A16" s="17" t="s">
        <v>160</v>
      </c>
      <c r="B16" s="17" t="s">
        <v>274</v>
      </c>
      <c r="C16" s="17" t="s">
        <v>159</v>
      </c>
      <c r="D16" s="17" t="s">
        <v>273</v>
      </c>
      <c r="E16" s="18">
        <v>359</v>
      </c>
      <c r="F16" s="19" t="s">
        <v>163</v>
      </c>
      <c r="G16" s="17" t="s">
        <v>28</v>
      </c>
      <c r="H16" s="17" t="s">
        <v>13</v>
      </c>
      <c r="I16" s="133">
        <v>41843</v>
      </c>
      <c r="J16" s="134"/>
      <c r="K16" s="135">
        <v>91</v>
      </c>
      <c r="L16" s="136">
        <v>42207</v>
      </c>
      <c r="M16" s="134"/>
      <c r="N16" s="134">
        <v>71</v>
      </c>
      <c r="P16" s="13">
        <f t="shared" si="1"/>
        <v>-0.21978021978021978</v>
      </c>
      <c r="R16">
        <f>+VLOOKUP('bikes 03032020'!E16,Annualized_Complete_Unique!$E$3:$L$79,7,FALSE)</f>
        <v>273</v>
      </c>
      <c r="S16">
        <f>+VLOOKUP('bikes 03032020'!E16,Annualized_Complete_Unique!$E$3:$L$79,8,FALSE)</f>
        <v>195</v>
      </c>
      <c r="T16" s="13">
        <f t="shared" si="0"/>
        <v>-0.2857142857142857</v>
      </c>
    </row>
    <row r="17" spans="1:20" x14ac:dyDescent="0.25">
      <c r="A17" s="17" t="s">
        <v>252</v>
      </c>
      <c r="B17" s="17" t="s">
        <v>256</v>
      </c>
      <c r="C17" s="17" t="s">
        <v>159</v>
      </c>
      <c r="D17" s="17" t="s">
        <v>255</v>
      </c>
      <c r="E17" s="18">
        <v>405</v>
      </c>
      <c r="F17" s="19" t="s">
        <v>254</v>
      </c>
      <c r="G17" s="17" t="s">
        <v>28</v>
      </c>
      <c r="H17" s="17" t="s">
        <v>13</v>
      </c>
      <c r="I17" s="136">
        <v>41548</v>
      </c>
      <c r="J17" s="139"/>
      <c r="K17" s="18">
        <v>1528</v>
      </c>
      <c r="L17" s="136">
        <v>42269</v>
      </c>
      <c r="M17" s="134"/>
      <c r="N17" s="134">
        <v>1315</v>
      </c>
      <c r="P17" s="13">
        <f t="shared" si="1"/>
        <v>-0.13939790575916233</v>
      </c>
      <c r="R17">
        <f>+VLOOKUP('bikes 03032020'!E17,Annualized_Complete_Unique!$E$3:$L$79,7,FALSE)</f>
        <v>1529</v>
      </c>
      <c r="S17">
        <f>+VLOOKUP('bikes 03032020'!E17,Annualized_Complete_Unique!$E$3:$L$79,8,FALSE)</f>
        <v>1315</v>
      </c>
      <c r="T17" s="13">
        <f t="shared" si="0"/>
        <v>-0.1399607586657946</v>
      </c>
    </row>
    <row r="18" spans="1:20" x14ac:dyDescent="0.25">
      <c r="A18" s="17" t="s">
        <v>252</v>
      </c>
      <c r="B18" s="17" t="s">
        <v>253</v>
      </c>
      <c r="C18" s="17" t="s">
        <v>159</v>
      </c>
      <c r="D18" s="17" t="s">
        <v>251</v>
      </c>
      <c r="E18" s="18">
        <v>406</v>
      </c>
      <c r="F18" s="19" t="s">
        <v>254</v>
      </c>
      <c r="G18" s="17" t="s">
        <v>28</v>
      </c>
      <c r="H18" s="17" t="s">
        <v>13</v>
      </c>
      <c r="I18" s="136">
        <v>41527</v>
      </c>
      <c r="J18" s="139"/>
      <c r="K18" s="18">
        <v>824</v>
      </c>
      <c r="L18" s="136">
        <v>42241</v>
      </c>
      <c r="M18" s="18"/>
      <c r="N18" s="154">
        <v>886</v>
      </c>
      <c r="P18" s="13">
        <f t="shared" si="1"/>
        <v>7.5242718446602019E-2</v>
      </c>
      <c r="R18">
        <f>+VLOOKUP('bikes 03032020'!E18,Annualized_Complete_Unique!$E$3:$L$79,7,FALSE)</f>
        <v>824</v>
      </c>
      <c r="S18">
        <f>+VLOOKUP('bikes 03032020'!E18,Annualized_Complete_Unique!$E$3:$L$79,8,FALSE)</f>
        <v>886</v>
      </c>
      <c r="T18" s="13">
        <f t="shared" si="0"/>
        <v>7.5242718446602019E-2</v>
      </c>
    </row>
    <row r="19" spans="1:20" x14ac:dyDescent="0.25">
      <c r="A19" t="s">
        <v>101</v>
      </c>
      <c r="B19" t="s">
        <v>102</v>
      </c>
      <c r="C19" t="s">
        <v>73</v>
      </c>
      <c r="D19" t="s">
        <v>100</v>
      </c>
      <c r="E19" s="10">
        <v>504</v>
      </c>
      <c r="F19" s="14" t="s">
        <v>103</v>
      </c>
      <c r="G19" s="12" t="s">
        <v>28</v>
      </c>
      <c r="H19" s="12" t="s">
        <v>13</v>
      </c>
      <c r="I19" s="133">
        <v>42600</v>
      </c>
      <c r="J19" s="134"/>
      <c r="K19" s="134">
        <v>2721</v>
      </c>
      <c r="L19" s="133">
        <v>42969</v>
      </c>
      <c r="M19" s="134"/>
      <c r="N19" s="134">
        <v>2280</v>
      </c>
      <c r="P19" s="13">
        <f t="shared" si="1"/>
        <v>-0.16207276736493936</v>
      </c>
      <c r="R19">
        <f>+VLOOKUP('bikes 03032020'!E19,Annualized_Complete_Unique!$E$3:$L$79,7,FALSE)</f>
        <v>2721</v>
      </c>
      <c r="S19">
        <f>+VLOOKUP('bikes 03032020'!E19,Annualized_Complete_Unique!$E$3:$L$79,8,FALSE)</f>
        <v>2356</v>
      </c>
      <c r="T19" s="13">
        <f t="shared" si="0"/>
        <v>-0.13414185961043734</v>
      </c>
    </row>
    <row r="20" spans="1:20" x14ac:dyDescent="0.25">
      <c r="A20" t="s">
        <v>101</v>
      </c>
      <c r="B20" t="s">
        <v>102</v>
      </c>
      <c r="C20" t="s">
        <v>73</v>
      </c>
      <c r="D20" t="s">
        <v>100</v>
      </c>
      <c r="E20" s="10">
        <v>504</v>
      </c>
      <c r="F20" s="14" t="s">
        <v>103</v>
      </c>
      <c r="G20" s="12" t="s">
        <v>28</v>
      </c>
      <c r="H20" s="12" t="s">
        <v>13</v>
      </c>
      <c r="I20" s="133">
        <v>42600</v>
      </c>
      <c r="J20" s="134"/>
      <c r="K20" s="134">
        <v>2721</v>
      </c>
      <c r="L20" s="141">
        <v>42971</v>
      </c>
      <c r="M20" s="134"/>
      <c r="N20" s="134">
        <v>2432</v>
      </c>
      <c r="P20" s="13">
        <f t="shared" si="1"/>
        <v>-0.10621095185593532</v>
      </c>
      <c r="R20">
        <f>+VLOOKUP('bikes 03032020'!E20,Annualized_Complete_Unique!$E$3:$L$79,7,FALSE)</f>
        <v>2721</v>
      </c>
      <c r="S20">
        <f>+VLOOKUP('bikes 03032020'!E20,Annualized_Complete_Unique!$E$3:$L$79,8,FALSE)</f>
        <v>2356</v>
      </c>
      <c r="T20" s="13">
        <f t="shared" si="0"/>
        <v>-0.13414185961043734</v>
      </c>
    </row>
    <row r="21" spans="1:20" x14ac:dyDescent="0.25">
      <c r="A21" s="17" t="s">
        <v>272</v>
      </c>
      <c r="B21" s="17" t="s">
        <v>270</v>
      </c>
      <c r="C21" t="s">
        <v>159</v>
      </c>
      <c r="D21" s="17" t="s">
        <v>2836</v>
      </c>
      <c r="E21" s="18">
        <v>527</v>
      </c>
      <c r="F21" s="19" t="s">
        <v>271</v>
      </c>
      <c r="G21" s="17" t="s">
        <v>22</v>
      </c>
      <c r="H21" s="17" t="s">
        <v>33</v>
      </c>
      <c r="I21" s="133">
        <v>41843</v>
      </c>
      <c r="J21" s="134"/>
      <c r="K21" s="134">
        <v>84</v>
      </c>
      <c r="L21" s="133">
        <v>42208</v>
      </c>
      <c r="M21" s="134"/>
      <c r="N21" s="134">
        <v>150</v>
      </c>
      <c r="P21" s="13">
        <f t="shared" si="1"/>
        <v>0.78571428571428581</v>
      </c>
      <c r="R21">
        <f>+VLOOKUP('bikes 03032020'!E21,Annualized_Complete_Unique!$E$3:$L$79,7,FALSE)</f>
        <v>168</v>
      </c>
      <c r="S21">
        <f>+VLOOKUP('bikes 03032020'!E21,Annualized_Complete_Unique!$E$3:$L$79,8,FALSE)</f>
        <v>358</v>
      </c>
      <c r="T21" s="13">
        <f t="shared" si="0"/>
        <v>1.1309523809523809</v>
      </c>
    </row>
    <row r="22" spans="1:20" x14ac:dyDescent="0.25">
      <c r="A22" s="17" t="s">
        <v>279</v>
      </c>
      <c r="B22" s="17" t="s">
        <v>277</v>
      </c>
      <c r="C22" s="17" t="s">
        <v>159</v>
      </c>
      <c r="D22" s="17" t="s">
        <v>275</v>
      </c>
      <c r="E22" s="18">
        <v>599</v>
      </c>
      <c r="F22" s="19" t="s">
        <v>280</v>
      </c>
      <c r="G22" s="17" t="s">
        <v>22</v>
      </c>
      <c r="H22" s="17" t="s">
        <v>33</v>
      </c>
      <c r="I22" s="133">
        <v>41471</v>
      </c>
      <c r="J22" s="134"/>
      <c r="K22" s="134">
        <v>527</v>
      </c>
      <c r="L22" s="133">
        <v>42201</v>
      </c>
      <c r="M22" s="134"/>
      <c r="N22" s="134">
        <v>599</v>
      </c>
      <c r="P22" s="13">
        <f t="shared" si="1"/>
        <v>0.13662239089184069</v>
      </c>
      <c r="R22">
        <f>+VLOOKUP('bikes 03032020'!E22,Annualized_Complete_Unique!$E$3:$L$79,7,FALSE)</f>
        <v>1054</v>
      </c>
      <c r="S22">
        <f>+VLOOKUP('bikes 03032020'!E22,Annualized_Complete_Unique!$E$3:$L$79,8,FALSE)</f>
        <v>927</v>
      </c>
      <c r="T22" s="13">
        <f t="shared" si="0"/>
        <v>-0.12049335863377608</v>
      </c>
    </row>
    <row r="23" spans="1:20" x14ac:dyDescent="0.25">
      <c r="A23" s="17" t="s">
        <v>269</v>
      </c>
      <c r="B23" s="17" t="s">
        <v>270</v>
      </c>
      <c r="C23" s="17" t="s">
        <v>159</v>
      </c>
      <c r="D23" s="17" t="s">
        <v>2836</v>
      </c>
      <c r="E23" s="18">
        <v>629</v>
      </c>
      <c r="F23" s="19" t="s">
        <v>271</v>
      </c>
      <c r="G23" s="17" t="s">
        <v>22</v>
      </c>
      <c r="H23" s="17" t="s">
        <v>33</v>
      </c>
      <c r="I23" s="138">
        <v>41843</v>
      </c>
      <c r="J23" s="134"/>
      <c r="K23" s="134">
        <v>38</v>
      </c>
      <c r="L23" s="138">
        <v>42208</v>
      </c>
      <c r="M23" s="134"/>
      <c r="N23" s="134">
        <v>108</v>
      </c>
      <c r="P23" s="13">
        <f t="shared" si="1"/>
        <v>1.8421052631578947</v>
      </c>
      <c r="R23">
        <f>+VLOOKUP('bikes 03032020'!E23,Annualized_Complete_Unique!$E$3:$L$79,7,FALSE)</f>
        <v>38</v>
      </c>
      <c r="S23">
        <f>+VLOOKUP('bikes 03032020'!E23,Annualized_Complete_Unique!$E$3:$L$79,8,FALSE)</f>
        <v>128</v>
      </c>
      <c r="T23" s="13">
        <f t="shared" si="0"/>
        <v>2.3684210526315788</v>
      </c>
    </row>
    <row r="24" spans="1:20" x14ac:dyDescent="0.25">
      <c r="A24" s="17" t="s">
        <v>282</v>
      </c>
      <c r="B24" s="17" t="s">
        <v>134</v>
      </c>
      <c r="C24" s="17" t="s">
        <v>159</v>
      </c>
      <c r="D24" s="17" t="s">
        <v>281</v>
      </c>
      <c r="E24" s="18">
        <v>640</v>
      </c>
      <c r="F24" s="19" t="s">
        <v>283</v>
      </c>
      <c r="G24" s="17" t="s">
        <v>28</v>
      </c>
      <c r="H24" s="17" t="s">
        <v>13</v>
      </c>
      <c r="I24" s="136">
        <v>41766</v>
      </c>
      <c r="J24" s="139"/>
      <c r="K24" s="18">
        <v>594</v>
      </c>
      <c r="L24" s="136">
        <v>42152</v>
      </c>
      <c r="M24" s="154"/>
      <c r="N24" s="134">
        <v>824</v>
      </c>
      <c r="P24" s="13">
        <f t="shared" si="1"/>
        <v>0.38720538720538711</v>
      </c>
      <c r="R24">
        <f>+VLOOKUP('bikes 03032020'!E24,Annualized_Complete_Unique!$E$3:$L$79,7,FALSE)</f>
        <v>1188</v>
      </c>
      <c r="S24">
        <f>+VLOOKUP('bikes 03032020'!E24,Annualized_Complete_Unique!$E$3:$L$79,8,FALSE)</f>
        <v>1805</v>
      </c>
      <c r="T24" s="13">
        <f t="shared" si="0"/>
        <v>0.51936026936026947</v>
      </c>
    </row>
    <row r="25" spans="1:20" x14ac:dyDescent="0.25">
      <c r="A25" s="21" t="s">
        <v>96</v>
      </c>
      <c r="B25" s="21" t="s">
        <v>225</v>
      </c>
      <c r="C25" s="21" t="s">
        <v>132</v>
      </c>
      <c r="D25" s="21" t="s">
        <v>218</v>
      </c>
      <c r="E25" s="22">
        <v>951</v>
      </c>
      <c r="F25" s="16" t="s">
        <v>226</v>
      </c>
      <c r="G25" s="21" t="s">
        <v>17</v>
      </c>
      <c r="H25" s="21" t="s">
        <v>18</v>
      </c>
      <c r="I25" s="138">
        <v>41808</v>
      </c>
      <c r="J25" s="137" t="s">
        <v>148</v>
      </c>
      <c r="K25" s="137">
        <v>111</v>
      </c>
      <c r="L25" s="138">
        <v>42544</v>
      </c>
      <c r="M25" s="137" t="s">
        <v>148</v>
      </c>
      <c r="N25" s="137">
        <v>243</v>
      </c>
      <c r="P25" s="13">
        <f t="shared" si="1"/>
        <v>1.189189189189189</v>
      </c>
      <c r="R25">
        <f>+VLOOKUP('bikes 03032020'!E25,Annualized_Complete_Unique!$E$3:$L$79,7,FALSE)</f>
        <v>122</v>
      </c>
      <c r="S25">
        <f>+VLOOKUP('bikes 03032020'!E25,Annualized_Complete_Unique!$E$3:$L$79,8,FALSE)</f>
        <v>270</v>
      </c>
      <c r="T25" s="13">
        <f t="shared" si="0"/>
        <v>1.2131147540983607</v>
      </c>
    </row>
    <row r="26" spans="1:20" x14ac:dyDescent="0.25">
      <c r="A26" s="21" t="s">
        <v>96</v>
      </c>
      <c r="B26" s="21" t="s">
        <v>225</v>
      </c>
      <c r="C26" s="21" t="s">
        <v>132</v>
      </c>
      <c r="D26" s="21" t="s">
        <v>218</v>
      </c>
      <c r="E26" s="22">
        <v>951</v>
      </c>
      <c r="F26" s="16" t="s">
        <v>226</v>
      </c>
      <c r="G26" s="21" t="s">
        <v>17</v>
      </c>
      <c r="H26" s="21" t="s">
        <v>18</v>
      </c>
      <c r="I26" s="141">
        <v>41809</v>
      </c>
      <c r="J26" s="137" t="s">
        <v>148</v>
      </c>
      <c r="K26" s="137">
        <v>133</v>
      </c>
      <c r="L26" s="141">
        <v>42542</v>
      </c>
      <c r="M26" s="137" t="s">
        <v>148</v>
      </c>
      <c r="N26" s="137">
        <v>244</v>
      </c>
      <c r="P26" s="13">
        <f t="shared" si="1"/>
        <v>0.83458646616541343</v>
      </c>
      <c r="R26">
        <f>+VLOOKUP('bikes 03032020'!E26,Annualized_Complete_Unique!$E$3:$L$79,7,FALSE)</f>
        <v>122</v>
      </c>
      <c r="S26">
        <f>+VLOOKUP('bikes 03032020'!E26,Annualized_Complete_Unique!$E$3:$L$79,8,FALSE)</f>
        <v>270</v>
      </c>
      <c r="T26" s="13">
        <f t="shared" si="0"/>
        <v>1.2131147540983607</v>
      </c>
    </row>
    <row r="27" spans="1:20" x14ac:dyDescent="0.25">
      <c r="A27" s="21" t="s">
        <v>219</v>
      </c>
      <c r="B27" s="21" t="s">
        <v>220</v>
      </c>
      <c r="C27" s="21" t="s">
        <v>132</v>
      </c>
      <c r="D27" s="21" t="s">
        <v>218</v>
      </c>
      <c r="E27" s="22">
        <v>954</v>
      </c>
      <c r="F27" s="16" t="s">
        <v>221</v>
      </c>
      <c r="G27" s="21" t="s">
        <v>22</v>
      </c>
      <c r="H27" s="21" t="s">
        <v>33</v>
      </c>
      <c r="I27" s="138">
        <v>41808</v>
      </c>
      <c r="J27" s="137" t="s">
        <v>148</v>
      </c>
      <c r="K27" s="137">
        <v>102</v>
      </c>
      <c r="L27" s="138">
        <v>42542</v>
      </c>
      <c r="M27" s="137" t="s">
        <v>148</v>
      </c>
      <c r="N27" s="137">
        <v>128</v>
      </c>
      <c r="P27" s="13">
        <f t="shared" si="1"/>
        <v>0.25490196078431371</v>
      </c>
      <c r="R27">
        <f>+VLOOKUP('bikes 03032020'!E27,Annualized_Complete_Unique!$E$3:$L$79,7,FALSE)</f>
        <v>102</v>
      </c>
      <c r="S27">
        <f>+VLOOKUP('bikes 03032020'!E27,Annualized_Complete_Unique!$E$3:$L$79,8,FALSE)</f>
        <v>121</v>
      </c>
      <c r="T27" s="13">
        <f t="shared" si="0"/>
        <v>0.18627450980392157</v>
      </c>
    </row>
    <row r="28" spans="1:20" x14ac:dyDescent="0.25">
      <c r="A28" s="21" t="s">
        <v>219</v>
      </c>
      <c r="B28" s="21" t="s">
        <v>220</v>
      </c>
      <c r="C28" s="21" t="s">
        <v>132</v>
      </c>
      <c r="D28" s="21" t="s">
        <v>218</v>
      </c>
      <c r="E28" s="22">
        <v>954</v>
      </c>
      <c r="F28" s="16" t="s">
        <v>221</v>
      </c>
      <c r="G28" s="21" t="s">
        <v>22</v>
      </c>
      <c r="H28" s="21" t="s">
        <v>33</v>
      </c>
      <c r="I28" s="138">
        <v>41808</v>
      </c>
      <c r="J28" s="137" t="s">
        <v>148</v>
      </c>
      <c r="K28" s="137">
        <v>102</v>
      </c>
      <c r="L28" s="141">
        <v>42544</v>
      </c>
      <c r="M28" s="137" t="s">
        <v>148</v>
      </c>
      <c r="N28" s="137">
        <v>107</v>
      </c>
      <c r="P28" s="13">
        <f t="shared" si="1"/>
        <v>4.9019607843137303E-2</v>
      </c>
      <c r="R28">
        <f>+VLOOKUP('bikes 03032020'!E28,Annualized_Complete_Unique!$E$3:$L$79,7,FALSE)</f>
        <v>102</v>
      </c>
      <c r="S28">
        <f>+VLOOKUP('bikes 03032020'!E28,Annualized_Complete_Unique!$E$3:$L$79,8,FALSE)</f>
        <v>121</v>
      </c>
      <c r="T28" s="13">
        <f t="shared" si="0"/>
        <v>0.18627450980392157</v>
      </c>
    </row>
    <row r="29" spans="1:20" x14ac:dyDescent="0.25">
      <c r="A29" s="17" t="s">
        <v>105</v>
      </c>
      <c r="B29" s="17" t="s">
        <v>233</v>
      </c>
      <c r="C29" s="17" t="s">
        <v>132</v>
      </c>
      <c r="D29" s="17" t="s">
        <v>218</v>
      </c>
      <c r="E29" s="18">
        <v>956</v>
      </c>
      <c r="F29" s="19" t="s">
        <v>234</v>
      </c>
      <c r="G29" s="17" t="s">
        <v>17</v>
      </c>
      <c r="H29" s="17" t="s">
        <v>18</v>
      </c>
      <c r="I29" s="133">
        <v>41808</v>
      </c>
      <c r="J29" s="134" t="s">
        <v>148</v>
      </c>
      <c r="K29" s="134">
        <v>105</v>
      </c>
      <c r="L29" s="133">
        <v>43273</v>
      </c>
      <c r="M29" s="18" t="s">
        <v>148</v>
      </c>
      <c r="N29" s="134">
        <v>131</v>
      </c>
      <c r="P29" s="13">
        <f t="shared" si="1"/>
        <v>0.24761904761904763</v>
      </c>
      <c r="R29">
        <f>+VLOOKUP('bikes 03032020'!E29,Annualized_Complete_Unique!$E$3:$L$79,7,FALSE)</f>
        <v>97</v>
      </c>
      <c r="S29">
        <f>+VLOOKUP('bikes 03032020'!E29,Annualized_Complete_Unique!$E$3:$L$79,8,FALSE)</f>
        <v>169</v>
      </c>
      <c r="T29" s="13">
        <f t="shared" si="0"/>
        <v>0.74226804123711343</v>
      </c>
    </row>
    <row r="30" spans="1:20" x14ac:dyDescent="0.25">
      <c r="A30" s="17" t="s">
        <v>105</v>
      </c>
      <c r="B30" s="17" t="s">
        <v>233</v>
      </c>
      <c r="C30" s="17" t="s">
        <v>132</v>
      </c>
      <c r="D30" s="17" t="s">
        <v>218</v>
      </c>
      <c r="E30" s="18">
        <v>956</v>
      </c>
      <c r="F30" s="19" t="s">
        <v>234</v>
      </c>
      <c r="G30" s="17" t="s">
        <v>17</v>
      </c>
      <c r="H30" s="17" t="s">
        <v>18</v>
      </c>
      <c r="I30" s="141">
        <v>41809</v>
      </c>
      <c r="J30" s="134" t="s">
        <v>148</v>
      </c>
      <c r="K30" s="134">
        <v>88</v>
      </c>
      <c r="L30" s="141">
        <v>42542</v>
      </c>
      <c r="M30" s="134" t="s">
        <v>148</v>
      </c>
      <c r="N30" s="134">
        <v>186</v>
      </c>
      <c r="P30" s="13">
        <f t="shared" si="1"/>
        <v>1.1136363636363638</v>
      </c>
      <c r="R30">
        <f>+VLOOKUP('bikes 03032020'!E30,Annualized_Complete_Unique!$E$3:$L$79,7,FALSE)</f>
        <v>97</v>
      </c>
      <c r="S30">
        <f>+VLOOKUP('bikes 03032020'!E30,Annualized_Complete_Unique!$E$3:$L$79,8,FALSE)</f>
        <v>169</v>
      </c>
      <c r="T30" s="13">
        <f t="shared" si="0"/>
        <v>0.74226804123711343</v>
      </c>
    </row>
    <row r="31" spans="1:20" x14ac:dyDescent="0.25">
      <c r="A31" s="21" t="s">
        <v>223</v>
      </c>
      <c r="B31" s="21" t="s">
        <v>224</v>
      </c>
      <c r="C31" s="21" t="s">
        <v>132</v>
      </c>
      <c r="D31" s="21" t="s">
        <v>218</v>
      </c>
      <c r="E31" s="22">
        <v>963</v>
      </c>
      <c r="F31" s="16" t="s">
        <v>221</v>
      </c>
      <c r="G31" s="21" t="s">
        <v>22</v>
      </c>
      <c r="H31" s="21" t="s">
        <v>33</v>
      </c>
      <c r="I31" s="138">
        <v>41808</v>
      </c>
      <c r="J31" s="137" t="s">
        <v>148</v>
      </c>
      <c r="K31" s="137">
        <v>67</v>
      </c>
      <c r="L31" s="138">
        <v>42544</v>
      </c>
      <c r="M31" s="137" t="s">
        <v>148</v>
      </c>
      <c r="N31" s="137">
        <v>95</v>
      </c>
      <c r="P31" s="13">
        <f t="shared" si="1"/>
        <v>0.41791044776119413</v>
      </c>
      <c r="R31">
        <f>+VLOOKUP('bikes 03032020'!E31,Annualized_Complete_Unique!$E$3:$L$79,7,FALSE)</f>
        <v>67</v>
      </c>
      <c r="S31">
        <f>+VLOOKUP('bikes 03032020'!E31,Annualized_Complete_Unique!$E$3:$L$79,8,FALSE)</f>
        <v>119</v>
      </c>
      <c r="T31" s="13">
        <f t="shared" si="0"/>
        <v>0.77611940298507465</v>
      </c>
    </row>
    <row r="32" spans="1:20" x14ac:dyDescent="0.25">
      <c r="A32" s="21" t="s">
        <v>223</v>
      </c>
      <c r="B32" s="21" t="s">
        <v>224</v>
      </c>
      <c r="C32" s="21" t="s">
        <v>132</v>
      </c>
      <c r="D32" s="21" t="s">
        <v>218</v>
      </c>
      <c r="E32" s="22">
        <v>963</v>
      </c>
      <c r="F32" s="16" t="s">
        <v>221</v>
      </c>
      <c r="G32" s="21" t="s">
        <v>22</v>
      </c>
      <c r="H32" s="21" t="s">
        <v>33</v>
      </c>
      <c r="I32" s="141">
        <v>41809</v>
      </c>
      <c r="J32" s="137" t="s">
        <v>148</v>
      </c>
      <c r="K32" s="137">
        <v>67</v>
      </c>
      <c r="L32" s="138">
        <v>42544</v>
      </c>
      <c r="M32" s="137" t="s">
        <v>148</v>
      </c>
      <c r="N32" s="137">
        <v>95</v>
      </c>
      <c r="P32" s="13">
        <f t="shared" si="1"/>
        <v>0.41791044776119413</v>
      </c>
      <c r="R32">
        <f>+VLOOKUP('bikes 03032020'!E32,Annualized_Complete_Unique!$E$3:$L$79,7,FALSE)</f>
        <v>67</v>
      </c>
      <c r="S32">
        <f>+VLOOKUP('bikes 03032020'!E32,Annualized_Complete_Unique!$E$3:$L$79,8,FALSE)</f>
        <v>119</v>
      </c>
      <c r="T32" s="13">
        <f t="shared" si="0"/>
        <v>0.77611940298507465</v>
      </c>
    </row>
    <row r="33" spans="1:20" x14ac:dyDescent="0.25">
      <c r="A33" s="17" t="s">
        <v>64</v>
      </c>
      <c r="B33" s="17" t="s">
        <v>151</v>
      </c>
      <c r="C33" s="17" t="s">
        <v>132</v>
      </c>
      <c r="D33" s="17" t="s">
        <v>64</v>
      </c>
      <c r="E33" s="18">
        <v>1015</v>
      </c>
      <c r="F33" s="19" t="s">
        <v>152</v>
      </c>
      <c r="G33" s="17" t="s">
        <v>65</v>
      </c>
      <c r="H33" s="17" t="s">
        <v>33</v>
      </c>
      <c r="I33" s="133">
        <v>41753</v>
      </c>
      <c r="J33" s="134"/>
      <c r="K33" s="134">
        <v>363</v>
      </c>
      <c r="L33" s="133">
        <v>42479</v>
      </c>
      <c r="M33" s="134"/>
      <c r="N33" s="134">
        <v>500</v>
      </c>
      <c r="P33" s="13">
        <f t="shared" si="1"/>
        <v>0.37741046831955916</v>
      </c>
      <c r="R33">
        <f>+VLOOKUP('bikes 03032020'!E33,Annualized_Complete_Unique!$E$3:$L$79,7,FALSE)</f>
        <v>363</v>
      </c>
      <c r="S33">
        <f>+VLOOKUP('bikes 03032020'!E33,Annualized_Complete_Unique!$E$3:$L$79,8,FALSE)</f>
        <v>500</v>
      </c>
      <c r="T33" s="13">
        <f t="shared" si="0"/>
        <v>0.37741046831955916</v>
      </c>
    </row>
    <row r="34" spans="1:20" x14ac:dyDescent="0.25">
      <c r="A34" s="17" t="s">
        <v>238</v>
      </c>
      <c r="B34" s="17" t="s">
        <v>242</v>
      </c>
      <c r="C34" s="17" t="s">
        <v>132</v>
      </c>
      <c r="D34" s="17" t="s">
        <v>238</v>
      </c>
      <c r="E34" s="18">
        <v>1180</v>
      </c>
      <c r="F34" s="19" t="s">
        <v>240</v>
      </c>
      <c r="G34" s="17" t="s">
        <v>22</v>
      </c>
      <c r="H34" s="17" t="s">
        <v>33</v>
      </c>
      <c r="I34" s="136">
        <v>41522</v>
      </c>
      <c r="J34" s="27"/>
      <c r="K34" s="18">
        <v>390</v>
      </c>
      <c r="L34" s="136">
        <v>42165</v>
      </c>
      <c r="M34" s="154"/>
      <c r="N34" s="155">
        <v>541</v>
      </c>
      <c r="P34" s="13">
        <f t="shared" si="1"/>
        <v>0.38717948717948714</v>
      </c>
      <c r="R34">
        <f>+VLOOKUP('bikes 03032020'!E34,Annualized_Complete_Unique!$E$3:$L$79,7,FALSE)</f>
        <v>272</v>
      </c>
      <c r="S34">
        <f>+VLOOKUP('bikes 03032020'!E34,Annualized_Complete_Unique!$E$3:$L$79,8,FALSE)</f>
        <v>427</v>
      </c>
      <c r="T34" s="13">
        <f t="shared" si="0"/>
        <v>0.56985294117647056</v>
      </c>
    </row>
    <row r="35" spans="1:20" x14ac:dyDescent="0.25">
      <c r="A35" s="17" t="s">
        <v>227</v>
      </c>
      <c r="B35" s="17" t="s">
        <v>228</v>
      </c>
      <c r="C35" s="17" t="s">
        <v>132</v>
      </c>
      <c r="D35" s="17" t="s">
        <v>218</v>
      </c>
      <c r="E35" s="18">
        <v>1191</v>
      </c>
      <c r="F35" s="19" t="s">
        <v>229</v>
      </c>
      <c r="G35" s="17" t="s">
        <v>22</v>
      </c>
      <c r="H35" s="17" t="s">
        <v>33</v>
      </c>
      <c r="I35" s="133">
        <v>41808</v>
      </c>
      <c r="J35" s="134" t="s">
        <v>148</v>
      </c>
      <c r="K35" s="134">
        <v>86</v>
      </c>
      <c r="L35" s="133">
        <v>42544</v>
      </c>
      <c r="M35" s="134" t="s">
        <v>148</v>
      </c>
      <c r="N35" s="134">
        <v>150</v>
      </c>
      <c r="P35" s="13">
        <f t="shared" si="1"/>
        <v>0.7441860465116279</v>
      </c>
      <c r="R35">
        <f>+VLOOKUP('bikes 03032020'!E35,Annualized_Complete_Unique!$E$3:$L$79,7,FALSE)</f>
        <v>83</v>
      </c>
      <c r="S35">
        <f>+VLOOKUP('bikes 03032020'!E35,Annualized_Complete_Unique!$E$3:$L$79,8,FALSE)</f>
        <v>151</v>
      </c>
      <c r="T35" s="13">
        <f t="shared" si="0"/>
        <v>0.81927710843373491</v>
      </c>
    </row>
    <row r="36" spans="1:20" x14ac:dyDescent="0.25">
      <c r="A36" s="17" t="s">
        <v>227</v>
      </c>
      <c r="B36" s="17" t="s">
        <v>228</v>
      </c>
      <c r="C36" s="17" t="s">
        <v>132</v>
      </c>
      <c r="D36" s="17" t="s">
        <v>218</v>
      </c>
      <c r="E36" s="18">
        <v>1191</v>
      </c>
      <c r="F36" s="19" t="s">
        <v>229</v>
      </c>
      <c r="G36" s="17" t="s">
        <v>22</v>
      </c>
      <c r="H36" s="17" t="s">
        <v>33</v>
      </c>
      <c r="I36" s="141">
        <v>41809</v>
      </c>
      <c r="J36" s="134" t="s">
        <v>148</v>
      </c>
      <c r="K36" s="134">
        <v>80</v>
      </c>
      <c r="L36" s="141">
        <v>42543</v>
      </c>
      <c r="M36" s="134" t="s">
        <v>148</v>
      </c>
      <c r="N36" s="134">
        <v>120</v>
      </c>
      <c r="P36" s="13">
        <f t="shared" si="1"/>
        <v>0.5</v>
      </c>
      <c r="R36">
        <f>+VLOOKUP('bikes 03032020'!E36,Annualized_Complete_Unique!$E$3:$L$79,7,FALSE)</f>
        <v>83</v>
      </c>
      <c r="S36">
        <f>+VLOOKUP('bikes 03032020'!E36,Annualized_Complete_Unique!$E$3:$L$79,8,FALSE)</f>
        <v>151</v>
      </c>
      <c r="T36" s="13">
        <f t="shared" si="0"/>
        <v>0.81927710843373491</v>
      </c>
    </row>
    <row r="37" spans="1:20" x14ac:dyDescent="0.25">
      <c r="A37" s="17" t="s">
        <v>227</v>
      </c>
      <c r="B37" s="17" t="s">
        <v>230</v>
      </c>
      <c r="C37" s="17" t="s">
        <v>132</v>
      </c>
      <c r="D37" s="17" t="s">
        <v>218</v>
      </c>
      <c r="E37" s="18">
        <v>1192</v>
      </c>
      <c r="F37" s="19" t="s">
        <v>226</v>
      </c>
      <c r="G37" s="17" t="s">
        <v>17</v>
      </c>
      <c r="H37" s="17" t="s">
        <v>18</v>
      </c>
      <c r="I37" s="142">
        <v>41808</v>
      </c>
      <c r="J37" s="18" t="s">
        <v>148</v>
      </c>
      <c r="K37" s="18">
        <v>69</v>
      </c>
      <c r="L37" s="133">
        <v>42543</v>
      </c>
      <c r="M37" s="18" t="s">
        <v>148</v>
      </c>
      <c r="N37" s="18">
        <v>100</v>
      </c>
      <c r="P37" s="13">
        <f t="shared" si="1"/>
        <v>0.44927536231884058</v>
      </c>
      <c r="R37">
        <f>+VLOOKUP('bikes 03032020'!E37,Annualized_Complete_Unique!$E$3:$L$79,7,FALSE)</f>
        <v>67</v>
      </c>
      <c r="S37">
        <f>+VLOOKUP('bikes 03032020'!E37,Annualized_Complete_Unique!$E$3:$L$79,8,FALSE)</f>
        <v>116</v>
      </c>
      <c r="T37" s="13">
        <f t="shared" si="0"/>
        <v>0.73134328358208944</v>
      </c>
    </row>
    <row r="38" spans="1:20" x14ac:dyDescent="0.25">
      <c r="A38" s="5" t="s">
        <v>2843</v>
      </c>
      <c r="B38" s="5" t="s">
        <v>2844</v>
      </c>
      <c r="C38" s="5" t="s">
        <v>35</v>
      </c>
      <c r="D38" s="5" t="s">
        <v>2843</v>
      </c>
      <c r="E38" s="6">
        <v>1238</v>
      </c>
      <c r="F38" s="7" t="s">
        <v>2845</v>
      </c>
      <c r="G38" s="8" t="s">
        <v>28</v>
      </c>
      <c r="H38" s="8" t="s">
        <v>13</v>
      </c>
      <c r="I38" s="133">
        <v>41172</v>
      </c>
      <c r="J38" s="134"/>
      <c r="K38" s="134">
        <v>1631</v>
      </c>
      <c r="L38" s="133">
        <v>42627</v>
      </c>
      <c r="M38" s="134"/>
      <c r="N38" s="134">
        <v>2198</v>
      </c>
      <c r="P38" s="13">
        <f t="shared" si="1"/>
        <v>0.34763948497854069</v>
      </c>
      <c r="R38" t="e">
        <f>+VLOOKUP('bikes 03032020'!E38,Annualized_Complete_Unique!$E$3:$L$79,7,FALSE)</f>
        <v>#N/A</v>
      </c>
      <c r="S38" t="e">
        <f>+VLOOKUP('bikes 03032020'!E38,Annualized_Complete_Unique!$E$3:$L$79,8,FALSE)</f>
        <v>#N/A</v>
      </c>
      <c r="T38" s="13" t="e">
        <f t="shared" si="0"/>
        <v>#N/A</v>
      </c>
    </row>
    <row r="39" spans="1:20" x14ac:dyDescent="0.25">
      <c r="A39" s="21" t="s">
        <v>264</v>
      </c>
      <c r="B39" s="21" t="s">
        <v>265</v>
      </c>
      <c r="C39" s="21" t="s">
        <v>132</v>
      </c>
      <c r="D39" s="21" t="s">
        <v>264</v>
      </c>
      <c r="E39" s="17">
        <v>1254</v>
      </c>
      <c r="F39" s="19" t="s">
        <v>266</v>
      </c>
      <c r="G39" s="17" t="s">
        <v>28</v>
      </c>
      <c r="H39" s="17" t="s">
        <v>13</v>
      </c>
      <c r="I39" s="142">
        <v>41564</v>
      </c>
      <c r="J39" s="142"/>
      <c r="K39" s="137">
        <v>1797</v>
      </c>
      <c r="L39" s="138">
        <v>42291</v>
      </c>
      <c r="M39" s="137"/>
      <c r="N39" s="137">
        <v>3545</v>
      </c>
      <c r="P39" s="13">
        <f t="shared" si="1"/>
        <v>0.97273233166388429</v>
      </c>
      <c r="R39">
        <f>+VLOOKUP('bikes 03032020'!E39,Annualized_Complete_Unique!$E$3:$L$79,7,FALSE)</f>
        <v>3594</v>
      </c>
      <c r="S39">
        <f>+VLOOKUP('bikes 03032020'!E39,Annualized_Complete_Unique!$E$3:$L$79,8,FALSE)</f>
        <v>5329</v>
      </c>
      <c r="T39" s="13">
        <f t="shared" si="0"/>
        <v>0.48274902615470228</v>
      </c>
    </row>
    <row r="40" spans="1:20" x14ac:dyDescent="0.25">
      <c r="A40" t="s">
        <v>37</v>
      </c>
      <c r="B40" t="s">
        <v>38</v>
      </c>
      <c r="C40" t="s">
        <v>35</v>
      </c>
      <c r="D40" t="s">
        <v>36</v>
      </c>
      <c r="E40" s="10">
        <v>1260</v>
      </c>
      <c r="F40" s="14" t="s">
        <v>39</v>
      </c>
      <c r="G40" s="12" t="s">
        <v>22</v>
      </c>
      <c r="H40" s="12" t="s">
        <v>33</v>
      </c>
      <c r="I40" s="133">
        <v>41780</v>
      </c>
      <c r="J40" s="134"/>
      <c r="K40" s="134">
        <v>520</v>
      </c>
      <c r="L40" s="133">
        <v>43221</v>
      </c>
      <c r="M40" s="134"/>
      <c r="N40" s="134">
        <v>476</v>
      </c>
      <c r="P40" s="13">
        <f t="shared" si="1"/>
        <v>-8.4615384615384648E-2</v>
      </c>
      <c r="R40">
        <f>+VLOOKUP('bikes 03032020'!E40,Annualized_Complete_Unique!$E$3:$L$79,7,FALSE)</f>
        <v>577</v>
      </c>
      <c r="S40">
        <f>+VLOOKUP('bikes 03032020'!E40,Annualized_Complete_Unique!$E$3:$L$79,8,FALSE)</f>
        <v>461</v>
      </c>
      <c r="T40" s="13">
        <f t="shared" si="0"/>
        <v>-0.20103986135181973</v>
      </c>
    </row>
    <row r="41" spans="1:20" x14ac:dyDescent="0.25">
      <c r="A41" s="17" t="s">
        <v>231</v>
      </c>
      <c r="B41" s="17" t="s">
        <v>232</v>
      </c>
      <c r="C41" s="17" t="s">
        <v>132</v>
      </c>
      <c r="D41" s="17" t="s">
        <v>218</v>
      </c>
      <c r="E41" s="18">
        <v>1281</v>
      </c>
      <c r="F41" s="19" t="s">
        <v>226</v>
      </c>
      <c r="G41" s="17" t="s">
        <v>17</v>
      </c>
      <c r="H41" s="17" t="s">
        <v>18</v>
      </c>
      <c r="I41" s="138">
        <v>41808</v>
      </c>
      <c r="J41" s="18" t="s">
        <v>148</v>
      </c>
      <c r="K41" s="134">
        <v>29</v>
      </c>
      <c r="L41" s="138">
        <v>42543</v>
      </c>
      <c r="M41" s="134" t="s">
        <v>148</v>
      </c>
      <c r="N41" s="134">
        <v>82</v>
      </c>
      <c r="P41" s="13">
        <f t="shared" si="1"/>
        <v>1.8275862068965516</v>
      </c>
      <c r="R41">
        <f>+VLOOKUP('bikes 03032020'!E41,Annualized_Complete_Unique!$E$3:$L$79,7,FALSE)</f>
        <v>25</v>
      </c>
      <c r="S41">
        <f>+VLOOKUP('bikes 03032020'!E41,Annualized_Complete_Unique!$E$3:$L$79,8,FALSE)</f>
        <v>64</v>
      </c>
      <c r="T41" s="13">
        <f t="shared" si="0"/>
        <v>1.56</v>
      </c>
    </row>
    <row r="42" spans="1:20" x14ac:dyDescent="0.25">
      <c r="A42" s="17" t="s">
        <v>231</v>
      </c>
      <c r="B42" s="17" t="s">
        <v>232</v>
      </c>
      <c r="C42" s="17" t="s">
        <v>132</v>
      </c>
      <c r="D42" s="17" t="s">
        <v>218</v>
      </c>
      <c r="E42" s="18">
        <v>1281</v>
      </c>
      <c r="F42" s="19" t="s">
        <v>226</v>
      </c>
      <c r="G42" s="17" t="s">
        <v>17</v>
      </c>
      <c r="H42" s="17" t="s">
        <v>18</v>
      </c>
      <c r="I42" s="151">
        <v>41809</v>
      </c>
      <c r="J42" s="134" t="s">
        <v>148</v>
      </c>
      <c r="K42" s="134">
        <v>21</v>
      </c>
      <c r="L42" s="141">
        <v>42542</v>
      </c>
      <c r="M42" s="134" t="s">
        <v>148</v>
      </c>
      <c r="N42" s="134">
        <v>55</v>
      </c>
      <c r="P42" s="13">
        <f t="shared" si="1"/>
        <v>1.6190476190476191</v>
      </c>
      <c r="R42">
        <f>+VLOOKUP('bikes 03032020'!E42,Annualized_Complete_Unique!$E$3:$L$79,7,FALSE)</f>
        <v>25</v>
      </c>
      <c r="S42">
        <f>+VLOOKUP('bikes 03032020'!E42,Annualized_Complete_Unique!$E$3:$L$79,8,FALSE)</f>
        <v>64</v>
      </c>
      <c r="T42" s="13">
        <f t="shared" si="0"/>
        <v>1.56</v>
      </c>
    </row>
    <row r="43" spans="1:20" x14ac:dyDescent="0.25">
      <c r="A43" s="17" t="s">
        <v>141</v>
      </c>
      <c r="B43" s="17" t="s">
        <v>142</v>
      </c>
      <c r="C43" s="17" t="s">
        <v>132</v>
      </c>
      <c r="D43" s="17" t="s">
        <v>141</v>
      </c>
      <c r="E43" s="18">
        <v>1326</v>
      </c>
      <c r="F43" s="19" t="s">
        <v>143</v>
      </c>
      <c r="G43" s="17" t="s">
        <v>22</v>
      </c>
      <c r="H43" s="17" t="s">
        <v>33</v>
      </c>
      <c r="I43" s="133">
        <v>41401</v>
      </c>
      <c r="J43" s="134"/>
      <c r="K43" s="134">
        <v>513</v>
      </c>
      <c r="L43" s="133">
        <v>42509</v>
      </c>
      <c r="M43" s="134"/>
      <c r="N43" s="134">
        <v>450</v>
      </c>
      <c r="P43" s="13">
        <f t="shared" si="1"/>
        <v>-0.1228070175438597</v>
      </c>
      <c r="R43">
        <f>+VLOOKUP('bikes 03032020'!E43,Annualized_Complete_Unique!$E$3:$L$79,7,FALSE)</f>
        <v>490</v>
      </c>
      <c r="S43">
        <f>+VLOOKUP('bikes 03032020'!E43,Annualized_Complete_Unique!$E$3:$L$79,8,FALSE)</f>
        <v>450</v>
      </c>
      <c r="T43" s="13">
        <f t="shared" si="0"/>
        <v>-8.1632653061224469E-2</v>
      </c>
    </row>
    <row r="44" spans="1:20" x14ac:dyDescent="0.25">
      <c r="A44" s="17" t="s">
        <v>244</v>
      </c>
      <c r="B44" s="17" t="s">
        <v>245</v>
      </c>
      <c r="C44" s="17" t="s">
        <v>132</v>
      </c>
      <c r="D44" s="17" t="s">
        <v>243</v>
      </c>
      <c r="E44" s="18">
        <v>1361</v>
      </c>
      <c r="F44" s="19" t="s">
        <v>246</v>
      </c>
      <c r="G44" s="17" t="s">
        <v>28</v>
      </c>
      <c r="H44" s="17" t="s">
        <v>13</v>
      </c>
      <c r="I44" s="136">
        <v>41874</v>
      </c>
      <c r="J44" s="139"/>
      <c r="K44" s="18">
        <v>56</v>
      </c>
      <c r="L44" s="140">
        <v>42206</v>
      </c>
      <c r="M44" s="17"/>
      <c r="N44" s="155">
        <v>140</v>
      </c>
      <c r="P44" s="13">
        <f t="shared" si="1"/>
        <v>1.5</v>
      </c>
      <c r="R44">
        <f>+VLOOKUP('bikes 03032020'!E44,Annualized_Complete_Unique!$E$3:$L$79,7,FALSE)</f>
        <v>51</v>
      </c>
      <c r="S44">
        <f>+VLOOKUP('bikes 03032020'!E44,Annualized_Complete_Unique!$E$3:$L$79,8,FALSE)</f>
        <v>140</v>
      </c>
      <c r="T44" s="13">
        <f t="shared" si="0"/>
        <v>1.7450980392156863</v>
      </c>
    </row>
    <row r="45" spans="1:20" x14ac:dyDescent="0.25">
      <c r="A45" s="21" t="s">
        <v>296</v>
      </c>
      <c r="B45" s="21" t="s">
        <v>297</v>
      </c>
      <c r="C45" s="21" t="s">
        <v>137</v>
      </c>
      <c r="D45" s="21" t="s">
        <v>257</v>
      </c>
      <c r="E45" s="22">
        <v>1559</v>
      </c>
      <c r="F45" s="16" t="s">
        <v>298</v>
      </c>
      <c r="G45" s="21" t="s">
        <v>17</v>
      </c>
      <c r="H45" s="21" t="s">
        <v>18</v>
      </c>
      <c r="I45" s="142">
        <v>41088</v>
      </c>
      <c r="J45" s="143"/>
      <c r="K45" s="22">
        <v>200</v>
      </c>
      <c r="L45" s="142">
        <v>41373</v>
      </c>
      <c r="M45" s="137"/>
      <c r="N45" s="137">
        <v>238</v>
      </c>
      <c r="P45" s="13">
        <f t="shared" si="1"/>
        <v>0.18999999999999995</v>
      </c>
      <c r="R45">
        <f>+VLOOKUP('bikes 03032020'!E45,Annualized_Complete_Unique!$E$3:$L$79,7,FALSE)</f>
        <v>400</v>
      </c>
      <c r="S45">
        <f>+VLOOKUP('bikes 03032020'!E45,Annualized_Complete_Unique!$E$3:$L$79,8,FALSE)</f>
        <v>407</v>
      </c>
      <c r="T45" s="13">
        <f t="shared" si="0"/>
        <v>1.7500000000000071E-2</v>
      </c>
    </row>
    <row r="46" spans="1:20" x14ac:dyDescent="0.25">
      <c r="A46" s="17" t="s">
        <v>300</v>
      </c>
      <c r="B46" s="21" t="s">
        <v>301</v>
      </c>
      <c r="C46" s="17" t="s">
        <v>137</v>
      </c>
      <c r="D46" s="17" t="s">
        <v>257</v>
      </c>
      <c r="E46" s="18">
        <v>1642</v>
      </c>
      <c r="F46" s="19" t="s">
        <v>302</v>
      </c>
      <c r="G46" s="17" t="s">
        <v>17</v>
      </c>
      <c r="H46" s="17" t="s">
        <v>18</v>
      </c>
      <c r="I46" s="136">
        <v>41087</v>
      </c>
      <c r="J46" s="27"/>
      <c r="K46" s="18">
        <v>161</v>
      </c>
      <c r="L46" s="136">
        <v>42165</v>
      </c>
      <c r="M46" s="154"/>
      <c r="N46" s="155">
        <v>90</v>
      </c>
      <c r="P46" s="13">
        <f t="shared" si="1"/>
        <v>-0.44099378881987583</v>
      </c>
      <c r="R46">
        <f>+VLOOKUP('bikes 03032020'!E46,Annualized_Complete_Unique!$E$3:$L$79,7,FALSE)</f>
        <v>483</v>
      </c>
      <c r="S46">
        <f>+VLOOKUP('bikes 03032020'!E46,Annualized_Complete_Unique!$E$3:$L$79,8,FALSE)</f>
        <v>415</v>
      </c>
      <c r="T46" s="13">
        <f t="shared" si="0"/>
        <v>-0.14078674948240166</v>
      </c>
    </row>
    <row r="47" spans="1:20" x14ac:dyDescent="0.25">
      <c r="A47" s="21" t="s">
        <v>300</v>
      </c>
      <c r="B47" s="21" t="s">
        <v>303</v>
      </c>
      <c r="C47" s="21" t="s">
        <v>137</v>
      </c>
      <c r="D47" s="21" t="s">
        <v>257</v>
      </c>
      <c r="E47" s="22">
        <v>1643</v>
      </c>
      <c r="F47" s="16" t="s">
        <v>304</v>
      </c>
      <c r="G47" s="21" t="s">
        <v>65</v>
      </c>
      <c r="H47" s="21" t="s">
        <v>33</v>
      </c>
      <c r="I47" s="142">
        <v>41087</v>
      </c>
      <c r="J47" s="143"/>
      <c r="K47" s="137">
        <v>188</v>
      </c>
      <c r="L47" s="138">
        <v>42165</v>
      </c>
      <c r="M47" s="137"/>
      <c r="N47" s="137">
        <v>193</v>
      </c>
      <c r="P47" s="13">
        <f t="shared" si="1"/>
        <v>2.659574468085113E-2</v>
      </c>
      <c r="R47">
        <f>+VLOOKUP('bikes 03032020'!E47,Annualized_Complete_Unique!$E$3:$L$79,7,FALSE)</f>
        <v>376</v>
      </c>
      <c r="S47">
        <f>+VLOOKUP('bikes 03032020'!E47,Annualized_Complete_Unique!$E$3:$L$79,8,FALSE)</f>
        <v>381</v>
      </c>
      <c r="T47" s="13">
        <f t="shared" si="0"/>
        <v>1.3297872340425565E-2</v>
      </c>
    </row>
    <row r="48" spans="1:20" x14ac:dyDescent="0.25">
      <c r="A48" s="17" t="s">
        <v>258</v>
      </c>
      <c r="B48" s="17" t="s">
        <v>259</v>
      </c>
      <c r="C48" s="17" t="s">
        <v>137</v>
      </c>
      <c r="D48" s="17" t="s">
        <v>257</v>
      </c>
      <c r="E48" s="18">
        <v>1662</v>
      </c>
      <c r="F48" s="19" t="s">
        <v>260</v>
      </c>
      <c r="G48" s="17" t="s">
        <v>22</v>
      </c>
      <c r="H48" s="17" t="s">
        <v>33</v>
      </c>
      <c r="I48" s="142">
        <v>40449</v>
      </c>
      <c r="J48" s="143"/>
      <c r="K48" s="137">
        <v>141</v>
      </c>
      <c r="L48" s="138">
        <v>42285</v>
      </c>
      <c r="M48" s="137"/>
      <c r="N48" s="137">
        <v>264</v>
      </c>
      <c r="P48" s="13">
        <f t="shared" si="1"/>
        <v>0.87234042553191493</v>
      </c>
      <c r="R48">
        <f>+VLOOKUP('bikes 03032020'!E48,Annualized_Complete_Unique!$E$3:$L$79,7,FALSE)</f>
        <v>423</v>
      </c>
      <c r="S48">
        <f>+VLOOKUP('bikes 03032020'!E48,Annualized_Complete_Unique!$E$3:$L$79,8,FALSE)</f>
        <v>751</v>
      </c>
      <c r="T48" s="13">
        <f t="shared" si="0"/>
        <v>0.77541371158392436</v>
      </c>
    </row>
    <row r="49" spans="1:20" x14ac:dyDescent="0.25">
      <c r="A49" t="s">
        <v>120</v>
      </c>
      <c r="B49" t="s">
        <v>121</v>
      </c>
      <c r="C49" t="s">
        <v>72</v>
      </c>
      <c r="D49" t="s">
        <v>120</v>
      </c>
      <c r="E49" s="10">
        <v>1737</v>
      </c>
      <c r="F49" s="14" t="s">
        <v>122</v>
      </c>
      <c r="G49" s="12" t="s">
        <v>12</v>
      </c>
      <c r="H49" s="12" t="s">
        <v>13</v>
      </c>
      <c r="I49" s="133">
        <v>41772</v>
      </c>
      <c r="J49" s="134"/>
      <c r="K49" s="137">
        <v>20</v>
      </c>
      <c r="L49" s="133">
        <v>42158</v>
      </c>
      <c r="M49" s="134"/>
      <c r="N49" s="134">
        <v>293</v>
      </c>
      <c r="P49" s="13">
        <f t="shared" si="1"/>
        <v>13.65</v>
      </c>
      <c r="R49">
        <f>+VLOOKUP('bikes 03032020'!E49,Annualized_Complete_Unique!$E$3:$L$79,7,FALSE)</f>
        <v>221</v>
      </c>
      <c r="S49">
        <f>+VLOOKUP('bikes 03032020'!E49,Annualized_Complete_Unique!$E$3:$L$79,8,FALSE)</f>
        <v>401</v>
      </c>
      <c r="T49" s="13">
        <f t="shared" si="0"/>
        <v>0.81447963800904977</v>
      </c>
    </row>
    <row r="50" spans="1:20" x14ac:dyDescent="0.25">
      <c r="A50" s="17" t="s">
        <v>133</v>
      </c>
      <c r="B50" s="17" t="s">
        <v>134</v>
      </c>
      <c r="C50" s="17" t="s">
        <v>132</v>
      </c>
      <c r="D50" s="17" t="s">
        <v>133</v>
      </c>
      <c r="E50" s="18">
        <v>1855</v>
      </c>
      <c r="F50" s="19" t="s">
        <v>135</v>
      </c>
      <c r="G50" s="17" t="s">
        <v>65</v>
      </c>
      <c r="H50" s="17" t="s">
        <v>33</v>
      </c>
      <c r="I50" s="138">
        <v>41807</v>
      </c>
      <c r="J50" s="137"/>
      <c r="K50" s="137">
        <v>545</v>
      </c>
      <c r="L50" s="138">
        <v>42528</v>
      </c>
      <c r="M50" s="5"/>
      <c r="N50" s="137">
        <v>708</v>
      </c>
      <c r="P50" s="13">
        <f t="shared" si="1"/>
        <v>0.29908256880733952</v>
      </c>
      <c r="R50">
        <f>+VLOOKUP('bikes 03032020'!E50,Annualized_Complete_Unique!$E$3:$L$79,7,FALSE)</f>
        <v>545</v>
      </c>
      <c r="S50">
        <f>+VLOOKUP('bikes 03032020'!E50,Annualized_Complete_Unique!$E$3:$L$79,8,FALSE)</f>
        <v>708</v>
      </c>
      <c r="T50" s="13">
        <f t="shared" si="0"/>
        <v>0.29908256880733952</v>
      </c>
    </row>
    <row r="51" spans="1:20" x14ac:dyDescent="0.25">
      <c r="A51" s="127" t="s">
        <v>261</v>
      </c>
      <c r="B51" s="127" t="s">
        <v>262</v>
      </c>
      <c r="C51" s="127" t="s">
        <v>137</v>
      </c>
      <c r="D51" s="127" t="s">
        <v>261</v>
      </c>
      <c r="E51" s="127">
        <v>1976</v>
      </c>
      <c r="F51" s="144" t="s">
        <v>263</v>
      </c>
      <c r="G51" s="127" t="s">
        <v>17</v>
      </c>
      <c r="H51" s="127" t="s">
        <v>18</v>
      </c>
      <c r="I51" s="145">
        <v>40453</v>
      </c>
      <c r="J51" s="146"/>
      <c r="K51" s="146">
        <v>66</v>
      </c>
      <c r="L51" s="146"/>
      <c r="M51" s="145">
        <v>42294</v>
      </c>
      <c r="N51" s="146">
        <v>75</v>
      </c>
      <c r="P51" s="13">
        <f t="shared" si="1"/>
        <v>0.13636363636363646</v>
      </c>
      <c r="R51">
        <f>+VLOOKUP('bikes 03032020'!E51,Annualized_Complete_Unique!$E$3:$L$79,7,FALSE)</f>
        <v>200</v>
      </c>
      <c r="S51">
        <f>+VLOOKUP('bikes 03032020'!E51,Annualized_Complete_Unique!$E$3:$L$79,8,FALSE)</f>
        <v>330</v>
      </c>
      <c r="T51" s="13">
        <f t="shared" si="0"/>
        <v>0.64999999999999991</v>
      </c>
    </row>
    <row r="52" spans="1:20" x14ac:dyDescent="0.25">
      <c r="A52" s="17" t="s">
        <v>186</v>
      </c>
      <c r="B52" s="17" t="s">
        <v>187</v>
      </c>
      <c r="C52" s="17" t="s">
        <v>137</v>
      </c>
      <c r="D52" s="17" t="s">
        <v>185</v>
      </c>
      <c r="E52" s="18">
        <v>2008</v>
      </c>
      <c r="F52" s="19" t="s">
        <v>188</v>
      </c>
      <c r="G52" s="17" t="s">
        <v>28</v>
      </c>
      <c r="H52" s="17" t="s">
        <v>189</v>
      </c>
      <c r="I52" s="149">
        <v>41527</v>
      </c>
      <c r="J52" s="17"/>
      <c r="K52" s="17">
        <v>276</v>
      </c>
      <c r="L52" s="136">
        <v>42593</v>
      </c>
      <c r="M52" s="18"/>
      <c r="N52" s="158">
        <v>431</v>
      </c>
      <c r="P52" s="13">
        <f t="shared" si="1"/>
        <v>0.56159420289855078</v>
      </c>
      <c r="R52">
        <f>+VLOOKUP('bikes 03032020'!E52,Annualized_Complete_Unique!$E$3:$L$79,7,FALSE)</f>
        <v>552</v>
      </c>
      <c r="S52">
        <f>+VLOOKUP('bikes 03032020'!E52,Annualized_Complete_Unique!$E$3:$L$79,8,FALSE)</f>
        <v>1435</v>
      </c>
      <c r="T52" s="13">
        <f t="shared" si="0"/>
        <v>1.5996376811594204</v>
      </c>
    </row>
    <row r="53" spans="1:20" x14ac:dyDescent="0.25">
      <c r="A53" s="21" t="s">
        <v>180</v>
      </c>
      <c r="B53" s="21" t="s">
        <v>181</v>
      </c>
      <c r="C53" s="21" t="s">
        <v>179</v>
      </c>
      <c r="D53" s="21" t="s">
        <v>180</v>
      </c>
      <c r="E53" s="22">
        <v>2108</v>
      </c>
      <c r="F53" s="16" t="s">
        <v>182</v>
      </c>
      <c r="G53" s="21" t="s">
        <v>22</v>
      </c>
      <c r="H53" s="21" t="s">
        <v>33</v>
      </c>
      <c r="I53" s="142">
        <v>42158</v>
      </c>
      <c r="J53" s="147"/>
      <c r="K53" s="147">
        <v>32</v>
      </c>
      <c r="L53" s="142">
        <v>42515</v>
      </c>
      <c r="M53" s="157"/>
      <c r="N53" s="22">
        <v>28</v>
      </c>
      <c r="P53" s="13">
        <f t="shared" si="1"/>
        <v>-0.125</v>
      </c>
      <c r="R53">
        <f>+VLOOKUP('bikes 03032020'!E53,Annualized_Complete_Unique!$E$3:$L$79,7,FALSE)</f>
        <v>32</v>
      </c>
      <c r="S53">
        <f>+VLOOKUP('bikes 03032020'!E53,Annualized_Complete_Unique!$E$3:$L$79,8,FALSE)</f>
        <v>28</v>
      </c>
      <c r="T53" s="13">
        <f t="shared" si="0"/>
        <v>-0.125</v>
      </c>
    </row>
    <row r="54" spans="1:20" x14ac:dyDescent="0.25">
      <c r="A54" s="17" t="s">
        <v>200</v>
      </c>
      <c r="B54" s="17" t="s">
        <v>201</v>
      </c>
      <c r="C54" s="17" t="s">
        <v>132</v>
      </c>
      <c r="D54" s="17" t="s">
        <v>199</v>
      </c>
      <c r="E54" s="18">
        <v>2127</v>
      </c>
      <c r="F54" s="19" t="s">
        <v>202</v>
      </c>
      <c r="G54" s="17" t="s">
        <v>17</v>
      </c>
      <c r="H54" s="17" t="s">
        <v>18</v>
      </c>
      <c r="I54" s="136">
        <v>41527</v>
      </c>
      <c r="J54" s="134"/>
      <c r="K54" s="134">
        <v>157</v>
      </c>
      <c r="L54" s="133">
        <v>42620</v>
      </c>
      <c r="M54" s="134"/>
      <c r="N54" s="134">
        <v>142</v>
      </c>
      <c r="P54" s="13">
        <f t="shared" si="1"/>
        <v>-9.5541401273885329E-2</v>
      </c>
      <c r="R54">
        <f>+VLOOKUP('bikes 03032020'!E54,Annualized_Complete_Unique!$E$3:$L$79,7,FALSE)</f>
        <v>157</v>
      </c>
      <c r="S54">
        <f>+VLOOKUP('bikes 03032020'!E54,Annualized_Complete_Unique!$E$3:$L$79,8,FALSE)</f>
        <v>142</v>
      </c>
      <c r="T54" s="13">
        <f t="shared" si="0"/>
        <v>-9.5541401273885329E-2</v>
      </c>
    </row>
    <row r="55" spans="1:20" x14ac:dyDescent="0.25">
      <c r="A55" s="5" t="s">
        <v>92</v>
      </c>
      <c r="B55" s="5" t="s">
        <v>93</v>
      </c>
      <c r="C55" s="5" t="s">
        <v>73</v>
      </c>
      <c r="D55" s="5" t="s">
        <v>91</v>
      </c>
      <c r="E55" s="6">
        <v>2141</v>
      </c>
      <c r="F55" s="7" t="s">
        <v>94</v>
      </c>
      <c r="G55" s="8" t="s">
        <v>22</v>
      </c>
      <c r="H55" s="8" t="s">
        <v>33</v>
      </c>
      <c r="I55" s="138">
        <v>42607</v>
      </c>
      <c r="J55" s="137"/>
      <c r="K55" s="137">
        <v>583</v>
      </c>
      <c r="L55" s="138">
        <v>42969</v>
      </c>
      <c r="M55" s="137"/>
      <c r="N55" s="137">
        <v>1054</v>
      </c>
      <c r="P55" s="13">
        <f t="shared" si="1"/>
        <v>0.80789022298456259</v>
      </c>
      <c r="R55">
        <f>+VLOOKUP('bikes 03032020'!E55,Annualized_Complete_Unique!$E$3:$L$79,7,FALSE)</f>
        <v>583</v>
      </c>
      <c r="S55">
        <f>+VLOOKUP('bikes 03032020'!E55,Annualized_Complete_Unique!$E$3:$L$79,8,FALSE)</f>
        <v>1054</v>
      </c>
      <c r="T55" s="13">
        <f t="shared" si="0"/>
        <v>0.80789022298456259</v>
      </c>
    </row>
    <row r="56" spans="1:20" x14ac:dyDescent="0.25">
      <c r="A56" s="21" t="s">
        <v>172</v>
      </c>
      <c r="B56" s="21" t="s">
        <v>173</v>
      </c>
      <c r="C56" s="21" t="s">
        <v>159</v>
      </c>
      <c r="D56" s="21" t="s">
        <v>164</v>
      </c>
      <c r="E56" s="22">
        <v>2145</v>
      </c>
      <c r="F56" s="16" t="s">
        <v>174</v>
      </c>
      <c r="G56" s="21" t="s">
        <v>28</v>
      </c>
      <c r="H56" s="21" t="s">
        <v>13</v>
      </c>
      <c r="I56" s="142">
        <v>42150</v>
      </c>
      <c r="J56" s="22"/>
      <c r="K56" s="22">
        <v>100</v>
      </c>
      <c r="L56" s="142">
        <v>42508</v>
      </c>
      <c r="M56" s="21"/>
      <c r="N56" s="22">
        <v>122</v>
      </c>
      <c r="P56" s="13">
        <f t="shared" si="1"/>
        <v>0.21999999999999997</v>
      </c>
      <c r="R56">
        <f>+VLOOKUP('bikes 03032020'!E56,Annualized_Complete_Unique!$E$3:$L$79,7,FALSE)</f>
        <v>208</v>
      </c>
      <c r="S56">
        <f>+VLOOKUP('bikes 03032020'!E56,Annualized_Complete_Unique!$E$3:$L$79,8,FALSE)</f>
        <v>173</v>
      </c>
      <c r="T56" s="13">
        <f t="shared" si="0"/>
        <v>-0.16826923076923073</v>
      </c>
    </row>
    <row r="57" spans="1:20" hidden="1" x14ac:dyDescent="0.25">
      <c r="A57" s="17" t="s">
        <v>227</v>
      </c>
      <c r="B57" s="17" t="s">
        <v>230</v>
      </c>
      <c r="C57" s="17" t="s">
        <v>132</v>
      </c>
      <c r="D57" s="17" t="s">
        <v>218</v>
      </c>
      <c r="E57" s="18">
        <v>1192</v>
      </c>
      <c r="F57" s="19" t="s">
        <v>226</v>
      </c>
      <c r="G57" s="17" t="s">
        <v>17</v>
      </c>
      <c r="H57" s="17" t="s">
        <v>18</v>
      </c>
      <c r="I57" s="141">
        <v>41809</v>
      </c>
      <c r="J57" s="134" t="s">
        <v>148</v>
      </c>
      <c r="K57" s="134">
        <v>64</v>
      </c>
      <c r="L57" s="141">
        <v>42544</v>
      </c>
      <c r="M57" s="134" t="s">
        <v>148</v>
      </c>
      <c r="N57" s="18" t="s">
        <v>148</v>
      </c>
    </row>
    <row r="58" spans="1:20" x14ac:dyDescent="0.25">
      <c r="A58" s="21" t="s">
        <v>172</v>
      </c>
      <c r="B58" s="21" t="s">
        <v>175</v>
      </c>
      <c r="C58" s="21" t="s">
        <v>159</v>
      </c>
      <c r="D58" s="21" t="s">
        <v>164</v>
      </c>
      <c r="E58" s="22">
        <v>2145</v>
      </c>
      <c r="F58" s="16" t="s">
        <v>174</v>
      </c>
      <c r="G58" s="21" t="s">
        <v>28</v>
      </c>
      <c r="H58" s="21" t="s">
        <v>13</v>
      </c>
      <c r="I58" s="133">
        <v>42150</v>
      </c>
      <c r="J58" s="134"/>
      <c r="K58" s="134">
        <v>108</v>
      </c>
      <c r="L58" s="133">
        <v>42508</v>
      </c>
      <c r="M58" s="134"/>
      <c r="N58" s="134">
        <v>64</v>
      </c>
      <c r="P58" s="13">
        <f t="shared" ref="P58:P88" si="2">+(N58/K58)-1</f>
        <v>-0.40740740740740744</v>
      </c>
      <c r="R58">
        <f>+VLOOKUP('bikes 03032020'!E58,Annualized_Complete_Unique!$E$3:$L$79,7,FALSE)</f>
        <v>208</v>
      </c>
      <c r="S58">
        <f>+VLOOKUP('bikes 03032020'!E58,Annualized_Complete_Unique!$E$3:$L$79,8,FALSE)</f>
        <v>173</v>
      </c>
      <c r="T58" s="13">
        <f t="shared" ref="T58:T88" si="3">+(S58/R58)-1</f>
        <v>-0.16826923076923073</v>
      </c>
    </row>
    <row r="59" spans="1:20" x14ac:dyDescent="0.25">
      <c r="A59" s="21" t="s">
        <v>165</v>
      </c>
      <c r="B59" s="21" t="s">
        <v>166</v>
      </c>
      <c r="C59" s="21" t="s">
        <v>159</v>
      </c>
      <c r="D59" s="21" t="s">
        <v>164</v>
      </c>
      <c r="E59" s="22">
        <v>2147</v>
      </c>
      <c r="F59" s="16" t="s">
        <v>167</v>
      </c>
      <c r="G59" s="21" t="s">
        <v>17</v>
      </c>
      <c r="H59" s="22" t="s">
        <v>18</v>
      </c>
      <c r="I59" s="138">
        <v>42151</v>
      </c>
      <c r="J59" s="137"/>
      <c r="K59" s="137">
        <v>98</v>
      </c>
      <c r="L59" s="138">
        <v>42508</v>
      </c>
      <c r="M59" s="137"/>
      <c r="N59" s="137">
        <v>282</v>
      </c>
      <c r="P59" s="13">
        <f t="shared" si="2"/>
        <v>1.8775510204081631</v>
      </c>
      <c r="R59">
        <f>+VLOOKUP('bikes 03032020'!E59,Annualized_Complete_Unique!$E$3:$L$79,7,FALSE)</f>
        <v>98</v>
      </c>
      <c r="S59">
        <f>+VLOOKUP('bikes 03032020'!E59,Annualized_Complete_Unique!$E$3:$L$79,8,FALSE)</f>
        <v>282</v>
      </c>
      <c r="T59" s="13">
        <f t="shared" si="3"/>
        <v>1.8775510204081631</v>
      </c>
    </row>
    <row r="60" spans="1:20" x14ac:dyDescent="0.25">
      <c r="A60" s="21" t="s">
        <v>165</v>
      </c>
      <c r="B60" s="21" t="s">
        <v>166</v>
      </c>
      <c r="C60" s="21" t="s">
        <v>159</v>
      </c>
      <c r="D60" s="21" t="s">
        <v>164</v>
      </c>
      <c r="E60" s="22">
        <v>2147</v>
      </c>
      <c r="F60" s="16" t="s">
        <v>167</v>
      </c>
      <c r="G60" s="21" t="s">
        <v>17</v>
      </c>
      <c r="H60" s="22" t="s">
        <v>18</v>
      </c>
      <c r="I60" s="138">
        <v>42151</v>
      </c>
      <c r="J60" s="137"/>
      <c r="K60" s="137">
        <v>98</v>
      </c>
      <c r="L60" s="141">
        <v>42508</v>
      </c>
      <c r="M60" s="134"/>
      <c r="N60" s="134">
        <v>58</v>
      </c>
      <c r="P60" s="13">
        <f t="shared" si="2"/>
        <v>-0.40816326530612246</v>
      </c>
      <c r="R60">
        <f>+VLOOKUP('bikes 03032020'!E60,Annualized_Complete_Unique!$E$3:$L$79,7,FALSE)</f>
        <v>98</v>
      </c>
      <c r="S60">
        <f>+VLOOKUP('bikes 03032020'!E60,Annualized_Complete_Unique!$E$3:$L$79,8,FALSE)</f>
        <v>282</v>
      </c>
      <c r="T60" s="13">
        <f t="shared" si="3"/>
        <v>1.8775510204081631</v>
      </c>
    </row>
    <row r="61" spans="1:20" x14ac:dyDescent="0.25">
      <c r="A61" s="21" t="s">
        <v>169</v>
      </c>
      <c r="B61" s="21" t="s">
        <v>170</v>
      </c>
      <c r="C61" s="21" t="s">
        <v>159</v>
      </c>
      <c r="D61" s="21" t="s">
        <v>164</v>
      </c>
      <c r="E61" s="22">
        <v>2149</v>
      </c>
      <c r="F61" s="16" t="s">
        <v>171</v>
      </c>
      <c r="G61" s="21" t="s">
        <v>28</v>
      </c>
      <c r="H61" s="21" t="s">
        <v>13</v>
      </c>
      <c r="I61" s="142">
        <v>42152</v>
      </c>
      <c r="J61" s="22"/>
      <c r="K61" s="22">
        <v>293</v>
      </c>
      <c r="L61" s="142">
        <v>42509</v>
      </c>
      <c r="M61" s="21"/>
      <c r="N61" s="22">
        <v>258</v>
      </c>
      <c r="P61" s="13">
        <f t="shared" si="2"/>
        <v>-0.11945392491467577</v>
      </c>
      <c r="R61">
        <f>+VLOOKUP('bikes 03032020'!E61,Annualized_Complete_Unique!$E$3:$L$79,7,FALSE)</f>
        <v>293</v>
      </c>
      <c r="S61">
        <f>+VLOOKUP('bikes 03032020'!E61,Annualized_Complete_Unique!$E$3:$L$79,8,FALSE)</f>
        <v>517</v>
      </c>
      <c r="T61" s="13">
        <f t="shared" si="3"/>
        <v>0.76450511945392496</v>
      </c>
    </row>
    <row r="62" spans="1:20" x14ac:dyDescent="0.25">
      <c r="A62" s="17" t="s">
        <v>193</v>
      </c>
      <c r="B62" s="17" t="s">
        <v>194</v>
      </c>
      <c r="C62" s="17" t="s">
        <v>137</v>
      </c>
      <c r="D62" s="17" t="s">
        <v>192</v>
      </c>
      <c r="E62" s="18">
        <v>2155</v>
      </c>
      <c r="F62" s="19" t="s">
        <v>195</v>
      </c>
      <c r="G62" s="17" t="s">
        <v>28</v>
      </c>
      <c r="H62" s="17" t="s">
        <v>13</v>
      </c>
      <c r="I62" s="133">
        <v>42115</v>
      </c>
      <c r="J62" s="134"/>
      <c r="K62" s="134">
        <v>82</v>
      </c>
      <c r="L62" s="133">
        <v>42480</v>
      </c>
      <c r="M62" s="134"/>
      <c r="N62" s="134">
        <v>236</v>
      </c>
      <c r="P62" s="13">
        <f t="shared" si="2"/>
        <v>1.8780487804878048</v>
      </c>
      <c r="R62">
        <f>+VLOOKUP('bikes 03032020'!E62,Annualized_Complete_Unique!$E$3:$L$79,7,FALSE)</f>
        <v>673</v>
      </c>
      <c r="S62">
        <f>+VLOOKUP('bikes 03032020'!E62,Annualized_Complete_Unique!$E$3:$L$79,8,FALSE)</f>
        <v>1562</v>
      </c>
      <c r="T62" s="13">
        <f t="shared" si="3"/>
        <v>1.3209509658246659</v>
      </c>
    </row>
    <row r="63" spans="1:20" x14ac:dyDescent="0.25">
      <c r="A63" s="17" t="s">
        <v>193</v>
      </c>
      <c r="B63" s="17" t="s">
        <v>197</v>
      </c>
      <c r="C63" s="17" t="s">
        <v>137</v>
      </c>
      <c r="D63" s="17" t="s">
        <v>192</v>
      </c>
      <c r="E63" s="18">
        <v>2155</v>
      </c>
      <c r="F63" s="19" t="s">
        <v>195</v>
      </c>
      <c r="G63" s="17" t="s">
        <v>28</v>
      </c>
      <c r="H63" s="17" t="s">
        <v>13</v>
      </c>
      <c r="I63" s="133">
        <v>41836</v>
      </c>
      <c r="J63" s="134"/>
      <c r="K63" s="134">
        <v>200</v>
      </c>
      <c r="L63" s="133">
        <v>42199</v>
      </c>
      <c r="M63" s="134"/>
      <c r="N63" s="134">
        <v>186</v>
      </c>
      <c r="P63" s="13">
        <f t="shared" si="2"/>
        <v>-6.9999999999999951E-2</v>
      </c>
      <c r="R63">
        <f>+VLOOKUP('bikes 03032020'!E63,Annualized_Complete_Unique!$E$3:$L$79,7,FALSE)</f>
        <v>673</v>
      </c>
      <c r="S63">
        <f>+VLOOKUP('bikes 03032020'!E63,Annualized_Complete_Unique!$E$3:$L$79,8,FALSE)</f>
        <v>1562</v>
      </c>
      <c r="T63" s="13">
        <f t="shared" si="3"/>
        <v>1.3209509658246659</v>
      </c>
    </row>
    <row r="64" spans="1:20" x14ac:dyDescent="0.25">
      <c r="A64" s="21" t="s">
        <v>193</v>
      </c>
      <c r="B64" s="21" t="s">
        <v>198</v>
      </c>
      <c r="C64" s="21" t="s">
        <v>137</v>
      </c>
      <c r="D64" s="21" t="s">
        <v>192</v>
      </c>
      <c r="E64" s="22">
        <v>2155</v>
      </c>
      <c r="F64" s="16" t="s">
        <v>195</v>
      </c>
      <c r="G64" s="21" t="s">
        <v>28</v>
      </c>
      <c r="H64" s="21" t="s">
        <v>13</v>
      </c>
      <c r="I64" s="138">
        <v>42199</v>
      </c>
      <c r="J64" s="138"/>
      <c r="K64" s="137">
        <v>120</v>
      </c>
      <c r="L64" s="138">
        <v>42606</v>
      </c>
      <c r="M64" s="138"/>
      <c r="N64" s="137">
        <v>245</v>
      </c>
      <c r="P64" s="13">
        <f t="shared" si="2"/>
        <v>1.0416666666666665</v>
      </c>
      <c r="R64">
        <f>+VLOOKUP('bikes 03032020'!E64,Annualized_Complete_Unique!$E$3:$L$79,7,FALSE)</f>
        <v>673</v>
      </c>
      <c r="S64">
        <f>+VLOOKUP('bikes 03032020'!E64,Annualized_Complete_Unique!$E$3:$L$79,8,FALSE)</f>
        <v>1562</v>
      </c>
      <c r="T64" s="13">
        <f t="shared" si="3"/>
        <v>1.3209509658246659</v>
      </c>
    </row>
    <row r="65" spans="1:20" x14ac:dyDescent="0.25">
      <c r="A65" s="17" t="s">
        <v>138</v>
      </c>
      <c r="B65" s="17" t="s">
        <v>134</v>
      </c>
      <c r="C65" s="17" t="s">
        <v>137</v>
      </c>
      <c r="D65" s="17" t="s">
        <v>133</v>
      </c>
      <c r="E65" s="18">
        <v>2186</v>
      </c>
      <c r="F65" s="19" t="s">
        <v>139</v>
      </c>
      <c r="G65" s="17" t="s">
        <v>65</v>
      </c>
      <c r="H65" s="17" t="s">
        <v>33</v>
      </c>
      <c r="I65" s="136">
        <v>41087</v>
      </c>
      <c r="J65" s="134"/>
      <c r="K65" s="134">
        <v>116</v>
      </c>
      <c r="L65" s="133">
        <v>42110</v>
      </c>
      <c r="M65" s="134"/>
      <c r="N65" s="134">
        <v>83</v>
      </c>
      <c r="P65" s="13">
        <f t="shared" si="2"/>
        <v>-0.28448275862068961</v>
      </c>
      <c r="R65">
        <f>+VLOOKUP('bikes 03032020'!E65,Annualized_Complete_Unique!$E$3:$L$79,7,FALSE)</f>
        <v>83</v>
      </c>
      <c r="S65">
        <f>+VLOOKUP('bikes 03032020'!E65,Annualized_Complete_Unique!$E$3:$L$79,8,FALSE)</f>
        <v>101</v>
      </c>
      <c r="T65" s="13">
        <f t="shared" si="3"/>
        <v>0.2168674698795181</v>
      </c>
    </row>
    <row r="66" spans="1:20" x14ac:dyDescent="0.25">
      <c r="A66" s="17" t="s">
        <v>214</v>
      </c>
      <c r="B66" s="17" t="s">
        <v>215</v>
      </c>
      <c r="C66" s="17" t="s">
        <v>159</v>
      </c>
      <c r="D66" s="17" t="s">
        <v>214</v>
      </c>
      <c r="E66" s="18">
        <v>2194</v>
      </c>
      <c r="F66" s="11" t="s">
        <v>216</v>
      </c>
      <c r="G66" s="17" t="s">
        <v>28</v>
      </c>
      <c r="H66" s="17" t="s">
        <v>13</v>
      </c>
      <c r="I66" s="133">
        <v>41844</v>
      </c>
      <c r="J66" s="150"/>
      <c r="K66" s="134">
        <v>209</v>
      </c>
      <c r="L66" s="133">
        <v>42572</v>
      </c>
      <c r="M66" s="134"/>
      <c r="N66" s="134">
        <v>565</v>
      </c>
      <c r="P66" s="13">
        <f t="shared" si="2"/>
        <v>1.7033492822966507</v>
      </c>
      <c r="R66">
        <f>+VLOOKUP('bikes 03032020'!E66,Annualized_Complete_Unique!$E$3:$L$79,7,FALSE)</f>
        <v>209</v>
      </c>
      <c r="S66">
        <f>+VLOOKUP('bikes 03032020'!E66,Annualized_Complete_Unique!$E$3:$L$79,8,FALSE)</f>
        <v>565</v>
      </c>
      <c r="T66" s="13">
        <f t="shared" si="3"/>
        <v>1.7033492822966507</v>
      </c>
    </row>
    <row r="67" spans="1:20" x14ac:dyDescent="0.25">
      <c r="A67" s="21" t="s">
        <v>180</v>
      </c>
      <c r="B67" s="21" t="s">
        <v>183</v>
      </c>
      <c r="C67" s="21" t="s">
        <v>179</v>
      </c>
      <c r="D67" s="21" t="s">
        <v>180</v>
      </c>
      <c r="E67" s="22">
        <v>2196</v>
      </c>
      <c r="F67" s="16" t="s">
        <v>184</v>
      </c>
      <c r="G67" s="21" t="s">
        <v>17</v>
      </c>
      <c r="H67" s="21" t="s">
        <v>18</v>
      </c>
      <c r="I67" s="148">
        <v>42158</v>
      </c>
      <c r="J67" s="5"/>
      <c r="K67" s="137">
        <v>44</v>
      </c>
      <c r="L67" s="138">
        <v>42515</v>
      </c>
      <c r="M67" s="137"/>
      <c r="N67" s="137">
        <v>18</v>
      </c>
      <c r="P67" s="13">
        <f t="shared" si="2"/>
        <v>-0.59090909090909083</v>
      </c>
      <c r="R67">
        <f>+VLOOKUP('bikes 03032020'!E67,Annualized_Complete_Unique!$E$3:$L$79,7,FALSE)</f>
        <v>44</v>
      </c>
      <c r="S67">
        <f>+VLOOKUP('bikes 03032020'!E67,Annualized_Complete_Unique!$E$3:$L$79,8,FALSE)</f>
        <v>18</v>
      </c>
      <c r="T67" s="13">
        <f t="shared" si="3"/>
        <v>-0.59090909090909083</v>
      </c>
    </row>
    <row r="68" spans="1:20" x14ac:dyDescent="0.25">
      <c r="A68" t="s">
        <v>42</v>
      </c>
      <c r="B68" t="s">
        <v>43</v>
      </c>
      <c r="C68" t="s">
        <v>35</v>
      </c>
      <c r="D68" t="s">
        <v>41</v>
      </c>
      <c r="E68" s="10">
        <v>2224</v>
      </c>
      <c r="F68" s="11" t="s">
        <v>44</v>
      </c>
      <c r="G68" s="12" t="s">
        <v>22</v>
      </c>
      <c r="H68" s="12" t="s">
        <v>33</v>
      </c>
      <c r="I68" s="133">
        <v>42159</v>
      </c>
      <c r="J68" s="134"/>
      <c r="K68" s="134">
        <v>312</v>
      </c>
      <c r="L68" s="133">
        <v>42893</v>
      </c>
      <c r="M68" s="134"/>
      <c r="N68" s="134">
        <v>514</v>
      </c>
      <c r="P68" s="13">
        <f t="shared" si="2"/>
        <v>0.64743589743589736</v>
      </c>
      <c r="R68">
        <f>+VLOOKUP('bikes 03032020'!E68,Annualized_Complete_Unique!$E$3:$L$79,7,FALSE)</f>
        <v>312</v>
      </c>
      <c r="S68">
        <f>+VLOOKUP('bikes 03032020'!E68,Annualized_Complete_Unique!$E$3:$L$79,8,FALSE)</f>
        <v>514</v>
      </c>
      <c r="T68" s="13">
        <f t="shared" si="3"/>
        <v>0.64743589743589736</v>
      </c>
    </row>
    <row r="69" spans="1:20" x14ac:dyDescent="0.25">
      <c r="A69" s="5" t="s">
        <v>46</v>
      </c>
      <c r="B69" s="5" t="s">
        <v>47</v>
      </c>
      <c r="C69" s="5" t="s">
        <v>35</v>
      </c>
      <c r="D69" s="5" t="s">
        <v>45</v>
      </c>
      <c r="E69" s="6">
        <v>2225</v>
      </c>
      <c r="F69" s="7" t="s">
        <v>44</v>
      </c>
      <c r="G69" s="8" t="s">
        <v>22</v>
      </c>
      <c r="H69" s="8" t="s">
        <v>33</v>
      </c>
      <c r="I69" s="133">
        <v>42221</v>
      </c>
      <c r="J69" s="134"/>
      <c r="K69" s="134">
        <v>42</v>
      </c>
      <c r="L69" s="133">
        <v>42605</v>
      </c>
      <c r="M69" s="134"/>
      <c r="N69" s="134">
        <v>54</v>
      </c>
      <c r="P69" s="13">
        <f t="shared" si="2"/>
        <v>0.28571428571428581</v>
      </c>
      <c r="R69">
        <f>+VLOOKUP('bikes 03032020'!E69,Annualized_Complete_Unique!$E$3:$L$79,7,FALSE)</f>
        <v>42</v>
      </c>
      <c r="S69">
        <f>+VLOOKUP('bikes 03032020'!E69,Annualized_Complete_Unique!$E$3:$L$79,8,FALSE)</f>
        <v>193</v>
      </c>
      <c r="T69" s="13">
        <f t="shared" si="3"/>
        <v>3.5952380952380949</v>
      </c>
    </row>
    <row r="70" spans="1:20" x14ac:dyDescent="0.25">
      <c r="A70" t="s">
        <v>49</v>
      </c>
      <c r="B70" t="s">
        <v>47</v>
      </c>
      <c r="C70" t="s">
        <v>35</v>
      </c>
      <c r="D70" t="s">
        <v>45</v>
      </c>
      <c r="E70" s="10">
        <v>2227</v>
      </c>
      <c r="F70" s="14" t="s">
        <v>50</v>
      </c>
      <c r="G70" s="12" t="s">
        <v>22</v>
      </c>
      <c r="H70" s="12" t="s">
        <v>33</v>
      </c>
      <c r="I70" s="133">
        <v>42222</v>
      </c>
      <c r="J70" s="134"/>
      <c r="K70" s="134">
        <v>51</v>
      </c>
      <c r="L70" s="133">
        <v>42971</v>
      </c>
      <c r="M70" s="134"/>
      <c r="N70" s="134">
        <v>280</v>
      </c>
      <c r="P70" s="13">
        <f t="shared" si="2"/>
        <v>4.4901960784313726</v>
      </c>
      <c r="R70">
        <f>+VLOOKUP('bikes 03032020'!E70,Annualized_Complete_Unique!$E$3:$L$79,7,FALSE)</f>
        <v>51</v>
      </c>
      <c r="S70">
        <f>+VLOOKUP('bikes 03032020'!E70,Annualized_Complete_Unique!$E$3:$L$79,8,FALSE)</f>
        <v>280</v>
      </c>
      <c r="T70" s="13">
        <f t="shared" si="3"/>
        <v>4.4901960784313726</v>
      </c>
    </row>
    <row r="71" spans="1:20" x14ac:dyDescent="0.25">
      <c r="A71" t="s">
        <v>81</v>
      </c>
      <c r="B71" t="s">
        <v>76</v>
      </c>
      <c r="C71" t="s">
        <v>73</v>
      </c>
      <c r="D71" t="s">
        <v>74</v>
      </c>
      <c r="E71" s="10">
        <v>2240</v>
      </c>
      <c r="F71" s="14" t="s">
        <v>77</v>
      </c>
      <c r="G71" s="12" t="s">
        <v>22</v>
      </c>
      <c r="H71" s="12" t="s">
        <v>33</v>
      </c>
      <c r="I71" s="133">
        <v>42543</v>
      </c>
      <c r="J71" s="134"/>
      <c r="K71" s="134">
        <v>96</v>
      </c>
      <c r="L71" s="133">
        <v>42908</v>
      </c>
      <c r="M71" s="134"/>
      <c r="N71" s="134">
        <v>339</v>
      </c>
      <c r="P71" s="13">
        <f t="shared" si="2"/>
        <v>2.53125</v>
      </c>
      <c r="R71">
        <f>+VLOOKUP('bikes 03032020'!E71,Annualized_Complete_Unique!$E$3:$L$79,7,FALSE)</f>
        <v>201</v>
      </c>
      <c r="S71">
        <f>+VLOOKUP('bikes 03032020'!E71,Annualized_Complete_Unique!$E$3:$L$79,8,FALSE)</f>
        <v>444</v>
      </c>
      <c r="T71" s="13">
        <f t="shared" si="3"/>
        <v>1.2089552238805972</v>
      </c>
    </row>
    <row r="72" spans="1:20" x14ac:dyDescent="0.25">
      <c r="A72" t="s">
        <v>81</v>
      </c>
      <c r="B72" t="s">
        <v>78</v>
      </c>
      <c r="C72" t="s">
        <v>73</v>
      </c>
      <c r="D72" t="s">
        <v>74</v>
      </c>
      <c r="E72" s="10">
        <v>2240</v>
      </c>
      <c r="F72" s="14" t="s">
        <v>77</v>
      </c>
      <c r="G72" s="12" t="s">
        <v>22</v>
      </c>
      <c r="H72" s="12" t="s">
        <v>33</v>
      </c>
      <c r="I72" s="133">
        <v>42543</v>
      </c>
      <c r="J72" s="134"/>
      <c r="K72" s="134">
        <v>105</v>
      </c>
      <c r="L72" s="133">
        <v>42908</v>
      </c>
      <c r="M72" s="134"/>
      <c r="N72" s="134">
        <v>105</v>
      </c>
      <c r="P72" s="13">
        <f t="shared" si="2"/>
        <v>0</v>
      </c>
      <c r="R72">
        <f>+VLOOKUP('bikes 03032020'!E72,Annualized_Complete_Unique!$E$3:$L$79,7,FALSE)</f>
        <v>201</v>
      </c>
      <c r="S72">
        <f>+VLOOKUP('bikes 03032020'!E72,Annualized_Complete_Unique!$E$3:$L$79,8,FALSE)</f>
        <v>444</v>
      </c>
      <c r="T72" s="13">
        <f t="shared" si="3"/>
        <v>1.2089552238805972</v>
      </c>
    </row>
    <row r="73" spans="1:20" x14ac:dyDescent="0.25">
      <c r="A73" t="s">
        <v>80</v>
      </c>
      <c r="B73" t="s">
        <v>76</v>
      </c>
      <c r="C73" t="s">
        <v>73</v>
      </c>
      <c r="D73" t="s">
        <v>74</v>
      </c>
      <c r="E73" s="10">
        <v>2242</v>
      </c>
      <c r="F73" s="14" t="s">
        <v>77</v>
      </c>
      <c r="G73" s="12" t="s">
        <v>22</v>
      </c>
      <c r="H73" s="12" t="s">
        <v>33</v>
      </c>
      <c r="I73" s="133">
        <v>42543</v>
      </c>
      <c r="J73" s="134"/>
      <c r="K73" s="134">
        <v>335</v>
      </c>
      <c r="L73" s="133">
        <v>42908</v>
      </c>
      <c r="M73" s="134"/>
      <c r="N73" s="134">
        <v>301</v>
      </c>
      <c r="P73" s="13">
        <f t="shared" si="2"/>
        <v>-0.10149253731343288</v>
      </c>
      <c r="R73">
        <f>+VLOOKUP('bikes 03032020'!E73,Annualized_Complete_Unique!$E$3:$L$79,7,FALSE)</f>
        <v>516</v>
      </c>
      <c r="S73">
        <f>+VLOOKUP('bikes 03032020'!E73,Annualized_Complete_Unique!$E$3:$L$79,8,FALSE)</f>
        <v>439</v>
      </c>
      <c r="T73" s="13">
        <f t="shared" si="3"/>
        <v>-0.14922480620155043</v>
      </c>
    </row>
    <row r="74" spans="1:20" x14ac:dyDescent="0.25">
      <c r="A74" t="s">
        <v>80</v>
      </c>
      <c r="B74" t="s">
        <v>78</v>
      </c>
      <c r="C74" t="s">
        <v>73</v>
      </c>
      <c r="D74" t="s">
        <v>74</v>
      </c>
      <c r="E74" s="10">
        <v>2242</v>
      </c>
      <c r="F74" s="14" t="s">
        <v>77</v>
      </c>
      <c r="G74" s="12" t="s">
        <v>22</v>
      </c>
      <c r="H74" s="12" t="s">
        <v>33</v>
      </c>
      <c r="I74" s="133">
        <v>42543</v>
      </c>
      <c r="J74" s="134"/>
      <c r="K74" s="134">
        <v>181</v>
      </c>
      <c r="L74" s="133">
        <v>42908</v>
      </c>
      <c r="M74" s="134"/>
      <c r="N74" s="134">
        <v>138</v>
      </c>
      <c r="P74" s="13">
        <f t="shared" si="2"/>
        <v>-0.23756906077348061</v>
      </c>
      <c r="R74">
        <f>+VLOOKUP('bikes 03032020'!E74,Annualized_Complete_Unique!$E$3:$L$79,7,FALSE)</f>
        <v>516</v>
      </c>
      <c r="S74">
        <f>+VLOOKUP('bikes 03032020'!E74,Annualized_Complete_Unique!$E$3:$L$79,8,FALSE)</f>
        <v>439</v>
      </c>
      <c r="T74" s="13">
        <f t="shared" si="3"/>
        <v>-0.14922480620155043</v>
      </c>
    </row>
    <row r="75" spans="1:20" x14ac:dyDescent="0.25">
      <c r="A75" t="s">
        <v>79</v>
      </c>
      <c r="B75" t="s">
        <v>78</v>
      </c>
      <c r="C75" t="s">
        <v>73</v>
      </c>
      <c r="D75" t="s">
        <v>74</v>
      </c>
      <c r="E75" s="10">
        <v>2246</v>
      </c>
      <c r="F75" s="14" t="s">
        <v>77</v>
      </c>
      <c r="G75" s="12" t="s">
        <v>22</v>
      </c>
      <c r="H75" s="12" t="s">
        <v>33</v>
      </c>
      <c r="I75" s="133">
        <v>42543</v>
      </c>
      <c r="J75" s="134"/>
      <c r="K75" s="134">
        <v>117</v>
      </c>
      <c r="L75" s="133">
        <v>42908</v>
      </c>
      <c r="M75" s="134"/>
      <c r="N75" s="134">
        <v>147</v>
      </c>
      <c r="P75" s="13">
        <f t="shared" si="2"/>
        <v>0.25641025641025639</v>
      </c>
      <c r="R75">
        <f>+VLOOKUP('bikes 03032020'!E75,Annualized_Complete_Unique!$E$3:$L$79,7,FALSE)</f>
        <v>373</v>
      </c>
      <c r="S75">
        <f>+VLOOKUP('bikes 03032020'!E75,Annualized_Complete_Unique!$E$3:$L$79,8,FALSE)</f>
        <v>457</v>
      </c>
      <c r="T75" s="13">
        <f t="shared" si="3"/>
        <v>0.22520107238605891</v>
      </c>
    </row>
    <row r="76" spans="1:20" x14ac:dyDescent="0.25">
      <c r="A76" t="s">
        <v>79</v>
      </c>
      <c r="B76" t="s">
        <v>76</v>
      </c>
      <c r="C76" t="s">
        <v>73</v>
      </c>
      <c r="D76" t="s">
        <v>74</v>
      </c>
      <c r="E76" s="10">
        <v>2246</v>
      </c>
      <c r="F76" s="14" t="s">
        <v>77</v>
      </c>
      <c r="G76" s="12" t="s">
        <v>22</v>
      </c>
      <c r="H76" s="12" t="s">
        <v>33</v>
      </c>
      <c r="I76" s="133">
        <v>42543</v>
      </c>
      <c r="J76" s="134"/>
      <c r="K76" s="134">
        <v>256</v>
      </c>
      <c r="L76" s="133">
        <v>42908</v>
      </c>
      <c r="M76" s="134"/>
      <c r="N76" s="134">
        <v>310</v>
      </c>
      <c r="P76" s="13">
        <f t="shared" si="2"/>
        <v>0.2109375</v>
      </c>
      <c r="R76">
        <f>+VLOOKUP('bikes 03032020'!E76,Annualized_Complete_Unique!$E$3:$L$79,7,FALSE)</f>
        <v>373</v>
      </c>
      <c r="S76">
        <f>+VLOOKUP('bikes 03032020'!E76,Annualized_Complete_Unique!$E$3:$L$79,8,FALSE)</f>
        <v>457</v>
      </c>
      <c r="T76" s="13">
        <f t="shared" si="3"/>
        <v>0.22520107238605891</v>
      </c>
    </row>
    <row r="77" spans="1:20" x14ac:dyDescent="0.25">
      <c r="A77" t="s">
        <v>75</v>
      </c>
      <c r="B77" t="s">
        <v>76</v>
      </c>
      <c r="C77" t="s">
        <v>73</v>
      </c>
      <c r="D77" t="s">
        <v>74</v>
      </c>
      <c r="E77" s="10">
        <v>2248</v>
      </c>
      <c r="F77" s="14" t="s">
        <v>77</v>
      </c>
      <c r="G77" s="12" t="s">
        <v>22</v>
      </c>
      <c r="H77" s="12" t="s">
        <v>33</v>
      </c>
      <c r="I77" s="133">
        <v>42543</v>
      </c>
      <c r="J77" s="134"/>
      <c r="K77" s="134">
        <v>190</v>
      </c>
      <c r="L77" s="133">
        <v>42908</v>
      </c>
      <c r="M77" s="134"/>
      <c r="N77" s="134">
        <v>345</v>
      </c>
      <c r="P77" s="13">
        <f t="shared" si="2"/>
        <v>0.81578947368421062</v>
      </c>
      <c r="R77">
        <f>+VLOOKUP('bikes 03032020'!E77,Annualized_Complete_Unique!$E$3:$L$79,7,FALSE)</f>
        <v>357</v>
      </c>
      <c r="S77">
        <f>+VLOOKUP('bikes 03032020'!E77,Annualized_Complete_Unique!$E$3:$L$79,8,FALSE)</f>
        <v>485</v>
      </c>
      <c r="T77" s="13">
        <f t="shared" si="3"/>
        <v>0.35854341736694684</v>
      </c>
    </row>
    <row r="78" spans="1:20" x14ac:dyDescent="0.25">
      <c r="A78" t="s">
        <v>75</v>
      </c>
      <c r="B78" t="s">
        <v>78</v>
      </c>
      <c r="C78" t="s">
        <v>73</v>
      </c>
      <c r="D78" t="s">
        <v>74</v>
      </c>
      <c r="E78" s="10">
        <v>2248</v>
      </c>
      <c r="F78" s="14" t="s">
        <v>77</v>
      </c>
      <c r="G78" s="12" t="s">
        <v>22</v>
      </c>
      <c r="H78" s="12" t="s">
        <v>33</v>
      </c>
      <c r="I78" s="133">
        <v>42543</v>
      </c>
      <c r="J78" s="134"/>
      <c r="K78" s="134">
        <v>167</v>
      </c>
      <c r="L78" s="133">
        <v>42908</v>
      </c>
      <c r="M78" s="134"/>
      <c r="N78" s="134">
        <v>140</v>
      </c>
      <c r="P78" s="13">
        <f t="shared" si="2"/>
        <v>-0.16167664670658688</v>
      </c>
      <c r="R78">
        <f>+VLOOKUP('bikes 03032020'!E78,Annualized_Complete_Unique!$E$3:$L$79,7,FALSE)</f>
        <v>357</v>
      </c>
      <c r="S78">
        <f>+VLOOKUP('bikes 03032020'!E78,Annualized_Complete_Unique!$E$3:$L$79,8,FALSE)</f>
        <v>485</v>
      </c>
      <c r="T78" s="13">
        <f t="shared" si="3"/>
        <v>0.35854341736694684</v>
      </c>
    </row>
    <row r="79" spans="1:20" x14ac:dyDescent="0.25">
      <c r="A79" t="s">
        <v>14</v>
      </c>
      <c r="B79" t="s">
        <v>20</v>
      </c>
      <c r="C79" t="s">
        <v>2842</v>
      </c>
      <c r="D79" t="s">
        <v>14</v>
      </c>
      <c r="E79" s="10">
        <v>2254</v>
      </c>
      <c r="F79" s="11" t="s">
        <v>21</v>
      </c>
      <c r="G79" s="12" t="s">
        <v>22</v>
      </c>
      <c r="H79" s="12" t="s">
        <v>18</v>
      </c>
      <c r="I79" s="133">
        <v>42269</v>
      </c>
      <c r="J79" s="134"/>
      <c r="K79" s="134">
        <v>78</v>
      </c>
      <c r="L79" s="133">
        <v>42997</v>
      </c>
      <c r="M79" s="134"/>
      <c r="N79" s="134">
        <v>166</v>
      </c>
      <c r="P79" s="13">
        <f t="shared" si="2"/>
        <v>1.1282051282051282</v>
      </c>
      <c r="R79">
        <f>+VLOOKUP('bikes 03032020'!E79,Annualized_Complete_Unique!$E$3:$L$79,7,FALSE)</f>
        <v>78</v>
      </c>
      <c r="S79">
        <f>+VLOOKUP('bikes 03032020'!E79,Annualized_Complete_Unique!$E$3:$L$79,8,FALSE)</f>
        <v>166</v>
      </c>
      <c r="T79" s="13">
        <f t="shared" si="3"/>
        <v>1.1282051282051282</v>
      </c>
    </row>
    <row r="80" spans="1:20" x14ac:dyDescent="0.25">
      <c r="A80" t="s">
        <v>14</v>
      </c>
      <c r="B80" t="s">
        <v>15</v>
      </c>
      <c r="C80" t="s">
        <v>2842</v>
      </c>
      <c r="D80" t="s">
        <v>14</v>
      </c>
      <c r="E80" s="10">
        <v>2259</v>
      </c>
      <c r="F80" s="11" t="s">
        <v>16</v>
      </c>
      <c r="G80" s="12" t="s">
        <v>17</v>
      </c>
      <c r="H80" s="12" t="s">
        <v>18</v>
      </c>
      <c r="I80" s="133">
        <v>42269</v>
      </c>
      <c r="J80" s="134"/>
      <c r="K80" s="134">
        <v>235</v>
      </c>
      <c r="L80" s="133">
        <v>42633</v>
      </c>
      <c r="M80" s="134"/>
      <c r="N80" s="134">
        <v>306</v>
      </c>
      <c r="P80" s="13">
        <f t="shared" si="2"/>
        <v>0.30212765957446819</v>
      </c>
      <c r="R80">
        <f>+VLOOKUP('bikes 03032020'!E80,Annualized_Complete_Unique!$E$3:$L$79,7,FALSE)</f>
        <v>235</v>
      </c>
      <c r="S80">
        <f>+VLOOKUP('bikes 03032020'!E80,Annualized_Complete_Unique!$E$3:$L$79,8,FALSE)</f>
        <v>225</v>
      </c>
      <c r="T80" s="13">
        <f t="shared" si="3"/>
        <v>-4.2553191489361653E-2</v>
      </c>
    </row>
    <row r="81" spans="1:20" x14ac:dyDescent="0.25">
      <c r="A81" t="s">
        <v>14</v>
      </c>
      <c r="B81" t="s">
        <v>23</v>
      </c>
      <c r="C81" t="s">
        <v>2842</v>
      </c>
      <c r="D81" t="s">
        <v>14</v>
      </c>
      <c r="E81" s="10">
        <v>2260</v>
      </c>
      <c r="F81" s="11" t="s">
        <v>21</v>
      </c>
      <c r="G81" s="12" t="s">
        <v>22</v>
      </c>
      <c r="H81" s="12" t="s">
        <v>18</v>
      </c>
      <c r="I81" s="133">
        <v>42269</v>
      </c>
      <c r="J81" s="134"/>
      <c r="K81" s="134">
        <v>161</v>
      </c>
      <c r="L81" s="133">
        <v>42997</v>
      </c>
      <c r="M81" s="134"/>
      <c r="N81" s="134">
        <v>459</v>
      </c>
      <c r="P81" s="13">
        <f t="shared" si="2"/>
        <v>1.8509316770186337</v>
      </c>
      <c r="R81">
        <f>+VLOOKUP('bikes 03032020'!E81,Annualized_Complete_Unique!$E$3:$L$79,7,FALSE)</f>
        <v>161</v>
      </c>
      <c r="S81">
        <f>+VLOOKUP('bikes 03032020'!E81,Annualized_Complete_Unique!$E$3:$L$79,8,FALSE)</f>
        <v>459</v>
      </c>
      <c r="T81" s="13">
        <f t="shared" si="3"/>
        <v>1.8509316770186337</v>
      </c>
    </row>
    <row r="82" spans="1:20" x14ac:dyDescent="0.25">
      <c r="A82" t="s">
        <v>58</v>
      </c>
      <c r="B82" t="s">
        <v>59</v>
      </c>
      <c r="C82" t="s">
        <v>35</v>
      </c>
      <c r="D82" t="s">
        <v>57</v>
      </c>
      <c r="E82" s="10">
        <v>2265</v>
      </c>
      <c r="F82" s="11" t="s">
        <v>60</v>
      </c>
      <c r="G82" s="12" t="s">
        <v>22</v>
      </c>
      <c r="H82" s="12" t="s">
        <v>33</v>
      </c>
      <c r="I82" s="133">
        <v>41765</v>
      </c>
      <c r="J82" s="134"/>
      <c r="K82" s="134">
        <v>145</v>
      </c>
      <c r="L82" s="133">
        <v>42900</v>
      </c>
      <c r="M82" s="134"/>
      <c r="N82" s="134">
        <v>217</v>
      </c>
      <c r="P82" s="13">
        <f t="shared" si="2"/>
        <v>0.49655172413793114</v>
      </c>
      <c r="R82">
        <f>+VLOOKUP('bikes 03032020'!E82,Annualized_Complete_Unique!$E$3:$L$79,7,FALSE)</f>
        <v>93</v>
      </c>
      <c r="S82">
        <f>+VLOOKUP('bikes 03032020'!E82,Annualized_Complete_Unique!$E$3:$L$79,8,FALSE)</f>
        <v>217</v>
      </c>
      <c r="T82" s="13">
        <f t="shared" si="3"/>
        <v>1.3333333333333335</v>
      </c>
    </row>
    <row r="83" spans="1:20" x14ac:dyDescent="0.25">
      <c r="A83" t="s">
        <v>62</v>
      </c>
      <c r="B83" t="s">
        <v>59</v>
      </c>
      <c r="C83" t="s">
        <v>35</v>
      </c>
      <c r="D83" t="s">
        <v>57</v>
      </c>
      <c r="E83" s="10">
        <v>2266</v>
      </c>
      <c r="F83" s="11" t="s">
        <v>63</v>
      </c>
      <c r="G83" s="12" t="s">
        <v>22</v>
      </c>
      <c r="H83" s="12" t="s">
        <v>33</v>
      </c>
      <c r="I83" s="133">
        <v>41843</v>
      </c>
      <c r="J83" s="134"/>
      <c r="K83" s="134">
        <v>347</v>
      </c>
      <c r="L83" s="133">
        <v>42900</v>
      </c>
      <c r="M83" s="134"/>
      <c r="N83" s="134">
        <v>213</v>
      </c>
      <c r="P83" s="13">
        <f t="shared" si="2"/>
        <v>-0.3861671469740634</v>
      </c>
      <c r="R83">
        <f>+VLOOKUP('bikes 03032020'!E83,Annualized_Complete_Unique!$E$3:$L$79,7,FALSE)</f>
        <v>164</v>
      </c>
      <c r="S83">
        <f>+VLOOKUP('bikes 03032020'!E83,Annualized_Complete_Unique!$E$3:$L$79,8,FALSE)</f>
        <v>213</v>
      </c>
      <c r="T83" s="13">
        <f t="shared" si="3"/>
        <v>0.29878048780487809</v>
      </c>
    </row>
    <row r="84" spans="1:20" x14ac:dyDescent="0.25">
      <c r="A84" t="s">
        <v>83</v>
      </c>
      <c r="B84" t="s">
        <v>84</v>
      </c>
      <c r="C84" t="s">
        <v>73</v>
      </c>
      <c r="D84" t="s">
        <v>82</v>
      </c>
      <c r="E84" s="10">
        <v>2287</v>
      </c>
      <c r="F84" s="14" t="s">
        <v>85</v>
      </c>
      <c r="G84" s="12" t="s">
        <v>28</v>
      </c>
      <c r="H84" s="12" t="s">
        <v>13</v>
      </c>
      <c r="I84" s="133">
        <v>42291</v>
      </c>
      <c r="J84" s="134"/>
      <c r="K84" s="134">
        <v>609</v>
      </c>
      <c r="L84" s="133">
        <v>43027</v>
      </c>
      <c r="M84" s="134"/>
      <c r="N84" s="134">
        <v>1116</v>
      </c>
      <c r="P84" s="13">
        <f t="shared" si="2"/>
        <v>0.83251231527093594</v>
      </c>
      <c r="R84">
        <f>+VLOOKUP('bikes 03032020'!E84,Annualized_Complete_Unique!$E$3:$L$79,7,FALSE)</f>
        <v>609</v>
      </c>
      <c r="S84">
        <f>+VLOOKUP('bikes 03032020'!E84,Annualized_Complete_Unique!$E$3:$L$79,8,FALSE)</f>
        <v>1116</v>
      </c>
      <c r="T84" s="13">
        <f t="shared" si="3"/>
        <v>0.83251231527093594</v>
      </c>
    </row>
    <row r="85" spans="1:20" x14ac:dyDescent="0.25">
      <c r="A85" t="s">
        <v>88</v>
      </c>
      <c r="B85" t="s">
        <v>89</v>
      </c>
      <c r="C85" t="s">
        <v>73</v>
      </c>
      <c r="D85" t="s">
        <v>87</v>
      </c>
      <c r="E85" s="10">
        <v>2288</v>
      </c>
      <c r="F85" s="14" t="s">
        <v>90</v>
      </c>
      <c r="G85" s="12" t="s">
        <v>28</v>
      </c>
      <c r="H85" s="12" t="s">
        <v>13</v>
      </c>
      <c r="I85" s="133">
        <v>42571</v>
      </c>
      <c r="J85" s="134"/>
      <c r="K85" s="134">
        <v>272</v>
      </c>
      <c r="L85" s="133">
        <v>42928</v>
      </c>
      <c r="M85" s="134"/>
      <c r="N85" s="134">
        <v>595</v>
      </c>
      <c r="P85" s="13">
        <f t="shared" si="2"/>
        <v>1.1875</v>
      </c>
      <c r="R85">
        <f>+VLOOKUP('bikes 03032020'!E85,Annualized_Complete_Unique!$E$3:$L$79,7,FALSE)</f>
        <v>272</v>
      </c>
      <c r="S85">
        <f>+VLOOKUP('bikes 03032020'!E85,Annualized_Complete_Unique!$E$3:$L$79,8,FALSE)</f>
        <v>595</v>
      </c>
      <c r="T85" s="13">
        <f t="shared" si="3"/>
        <v>1.1875</v>
      </c>
    </row>
    <row r="86" spans="1:20" x14ac:dyDescent="0.25">
      <c r="A86" t="s">
        <v>124</v>
      </c>
      <c r="B86" t="s">
        <v>125</v>
      </c>
      <c r="C86" t="s">
        <v>72</v>
      </c>
      <c r="D86" t="s">
        <v>124</v>
      </c>
      <c r="E86" s="10">
        <v>2294</v>
      </c>
      <c r="F86" s="14" t="s">
        <v>126</v>
      </c>
      <c r="G86" s="12" t="s">
        <v>22</v>
      </c>
      <c r="H86" s="12" t="s">
        <v>33</v>
      </c>
      <c r="I86" s="133">
        <v>42593</v>
      </c>
      <c r="J86" s="134"/>
      <c r="K86" s="134">
        <v>324</v>
      </c>
      <c r="L86" s="133">
        <v>43686</v>
      </c>
      <c r="M86" s="134"/>
      <c r="N86" s="134">
        <v>453</v>
      </c>
      <c r="P86" s="13">
        <f t="shared" si="2"/>
        <v>0.39814814814814814</v>
      </c>
      <c r="R86">
        <f>+VLOOKUP('bikes 03032020'!E86,Annualized_Complete_Unique!$E$3:$L$79,7,FALSE)</f>
        <v>324</v>
      </c>
      <c r="S86">
        <f>+VLOOKUP('bikes 03032020'!E86,Annualized_Complete_Unique!$E$3:$L$79,8,FALSE)</f>
        <v>453</v>
      </c>
      <c r="T86" s="13">
        <f t="shared" si="3"/>
        <v>0.39814814814814814</v>
      </c>
    </row>
    <row r="87" spans="1:20" x14ac:dyDescent="0.25">
      <c r="A87" t="s">
        <v>127</v>
      </c>
      <c r="B87" t="s">
        <v>128</v>
      </c>
      <c r="C87" t="s">
        <v>72</v>
      </c>
      <c r="D87" t="s">
        <v>127</v>
      </c>
      <c r="E87" s="10">
        <v>2312</v>
      </c>
      <c r="F87" s="14" t="s">
        <v>129</v>
      </c>
      <c r="G87" s="12" t="s">
        <v>28</v>
      </c>
      <c r="H87" s="12" t="s">
        <v>13</v>
      </c>
      <c r="I87" s="133">
        <v>42487</v>
      </c>
      <c r="J87" s="134"/>
      <c r="K87" s="134">
        <v>129</v>
      </c>
      <c r="L87" s="133">
        <v>42852</v>
      </c>
      <c r="M87" s="134"/>
      <c r="N87" s="134">
        <v>147</v>
      </c>
      <c r="P87" s="13">
        <f t="shared" si="2"/>
        <v>0.13953488372093026</v>
      </c>
      <c r="R87">
        <f>+VLOOKUP('bikes 03032020'!E87,Annualized_Complete_Unique!$E$3:$L$79,7,FALSE)</f>
        <v>129</v>
      </c>
      <c r="S87">
        <f>+VLOOKUP('bikes 03032020'!E87,Annualized_Complete_Unique!$E$3:$L$79,8,FALSE)</f>
        <v>147</v>
      </c>
      <c r="T87" s="13">
        <f t="shared" si="3"/>
        <v>0.13953488372093026</v>
      </c>
    </row>
    <row r="88" spans="1:20" x14ac:dyDescent="0.25">
      <c r="A88" s="17" t="s">
        <v>310</v>
      </c>
      <c r="B88" s="17" t="s">
        <v>311</v>
      </c>
      <c r="C88" s="17" t="s">
        <v>159</v>
      </c>
      <c r="D88" s="17" t="s">
        <v>306</v>
      </c>
      <c r="E88" s="18">
        <v>2334</v>
      </c>
      <c r="F88" s="19" t="s">
        <v>312</v>
      </c>
      <c r="G88" s="17" t="s">
        <v>28</v>
      </c>
      <c r="H88" s="17" t="s">
        <v>13</v>
      </c>
      <c r="I88" s="136">
        <v>41793</v>
      </c>
      <c r="J88" s="136"/>
      <c r="K88" s="134">
        <v>130</v>
      </c>
      <c r="L88" s="133">
        <v>42158</v>
      </c>
      <c r="M88" s="134"/>
      <c r="N88" s="134">
        <v>270</v>
      </c>
      <c r="P88" s="13">
        <f t="shared" si="2"/>
        <v>1.0769230769230771</v>
      </c>
      <c r="R88">
        <f>+VLOOKUP('bikes 03032020'!E88,Annualized_Complete_Unique!$E$3:$L$79,7,FALSE)</f>
        <v>1065</v>
      </c>
      <c r="S88">
        <f>+VLOOKUP('bikes 03032020'!E88,Annualized_Complete_Unique!$E$3:$L$79,8,FALSE)</f>
        <v>2258</v>
      </c>
      <c r="T88" s="13">
        <f t="shared" si="3"/>
        <v>1.1201877934272302</v>
      </c>
    </row>
    <row r="89" spans="1:20" hidden="1" x14ac:dyDescent="0.25">
      <c r="A89" t="s">
        <v>2846</v>
      </c>
      <c r="B89" t="s">
        <v>2847</v>
      </c>
      <c r="C89" t="s">
        <v>72</v>
      </c>
      <c r="D89" t="s">
        <v>131</v>
      </c>
      <c r="E89" s="10">
        <v>2322</v>
      </c>
      <c r="F89" s="11" t="s">
        <v>2848</v>
      </c>
      <c r="G89" s="12" t="s">
        <v>22</v>
      </c>
      <c r="H89" s="12" t="s">
        <v>33</v>
      </c>
      <c r="I89" s="133">
        <v>41555</v>
      </c>
      <c r="J89" s="134"/>
      <c r="K89" s="134">
        <v>175</v>
      </c>
      <c r="L89" s="152" t="s">
        <v>2849</v>
      </c>
      <c r="M89" s="134"/>
      <c r="N89" s="134"/>
    </row>
    <row r="90" spans="1:20" hidden="1" x14ac:dyDescent="0.25">
      <c r="A90" t="s">
        <v>2850</v>
      </c>
      <c r="B90" t="s">
        <v>2851</v>
      </c>
      <c r="C90" t="s">
        <v>72</v>
      </c>
      <c r="D90" t="s">
        <v>131</v>
      </c>
      <c r="E90" s="10">
        <v>2321</v>
      </c>
      <c r="F90" s="11" t="s">
        <v>2852</v>
      </c>
      <c r="G90" s="12" t="s">
        <v>22</v>
      </c>
      <c r="H90" s="12" t="s">
        <v>33</v>
      </c>
      <c r="I90" s="133">
        <v>41555</v>
      </c>
      <c r="J90" s="134"/>
      <c r="K90" s="134">
        <v>65</v>
      </c>
      <c r="L90" s="152" t="s">
        <v>2849</v>
      </c>
      <c r="M90" s="134"/>
      <c r="N90" s="134"/>
    </row>
    <row r="91" spans="1:20" hidden="1" x14ac:dyDescent="0.25">
      <c r="A91" t="s">
        <v>2853</v>
      </c>
      <c r="B91" t="s">
        <v>2854</v>
      </c>
      <c r="C91" t="s">
        <v>72</v>
      </c>
      <c r="D91" t="s">
        <v>131</v>
      </c>
      <c r="E91" s="10">
        <v>2314</v>
      </c>
      <c r="F91" s="11" t="s">
        <v>2855</v>
      </c>
      <c r="G91" s="12" t="s">
        <v>17</v>
      </c>
      <c r="H91" s="12" t="s">
        <v>18</v>
      </c>
      <c r="I91" s="133">
        <v>41555</v>
      </c>
      <c r="J91" s="134"/>
      <c r="K91" s="134">
        <v>34</v>
      </c>
      <c r="L91" s="152" t="s">
        <v>2849</v>
      </c>
      <c r="M91" s="134"/>
      <c r="N91" s="134"/>
    </row>
    <row r="92" spans="1:20" x14ac:dyDescent="0.25">
      <c r="A92" t="s">
        <v>110</v>
      </c>
      <c r="B92" t="s">
        <v>111</v>
      </c>
      <c r="C92" t="s">
        <v>73</v>
      </c>
      <c r="D92" t="s">
        <v>109</v>
      </c>
      <c r="E92" s="10">
        <v>2334</v>
      </c>
      <c r="F92" s="11" t="s">
        <v>112</v>
      </c>
      <c r="G92" s="12" t="s">
        <v>28</v>
      </c>
      <c r="H92" s="12" t="s">
        <v>13</v>
      </c>
      <c r="I92" s="133">
        <v>42285</v>
      </c>
      <c r="J92" s="134"/>
      <c r="K92" s="134">
        <v>940</v>
      </c>
      <c r="L92" s="133">
        <v>42656</v>
      </c>
      <c r="M92" s="134"/>
      <c r="N92" s="134">
        <v>1024</v>
      </c>
      <c r="P92" s="13">
        <f t="shared" ref="P92:P102" si="4">+(N92/K92)-1</f>
        <v>8.9361702127659592E-2</v>
      </c>
      <c r="R92">
        <f>+VLOOKUP('bikes 03032020'!E92,Annualized_Complete_Unique!$E$3:$L$79,7,FALSE)</f>
        <v>1065</v>
      </c>
      <c r="S92">
        <f>+VLOOKUP('bikes 03032020'!E92,Annualized_Complete_Unique!$E$3:$L$79,8,FALSE)</f>
        <v>2258</v>
      </c>
      <c r="T92" s="13">
        <f t="shared" ref="T92:T102" si="5">+(S92/R92)-1</f>
        <v>1.1201877934272302</v>
      </c>
    </row>
    <row r="93" spans="1:20" x14ac:dyDescent="0.25">
      <c r="A93" t="s">
        <v>69</v>
      </c>
      <c r="B93" t="s">
        <v>70</v>
      </c>
      <c r="C93" t="s">
        <v>35</v>
      </c>
      <c r="D93" t="s">
        <v>66</v>
      </c>
      <c r="E93" s="10">
        <v>2348</v>
      </c>
      <c r="F93" s="14" t="s">
        <v>71</v>
      </c>
      <c r="G93" s="12" t="s">
        <v>28</v>
      </c>
      <c r="H93" s="12" t="s">
        <v>13</v>
      </c>
      <c r="I93" s="133">
        <v>42522</v>
      </c>
      <c r="J93" s="134"/>
      <c r="K93" s="134">
        <v>136</v>
      </c>
      <c r="L93" s="133">
        <v>42887</v>
      </c>
      <c r="M93" s="134"/>
      <c r="N93" s="134">
        <v>124</v>
      </c>
      <c r="P93" s="13">
        <f t="shared" si="4"/>
        <v>-8.8235294117647078E-2</v>
      </c>
      <c r="R93">
        <f>+VLOOKUP('bikes 03032020'!E93,Annualized_Complete_Unique!$E$3:$L$79,7,FALSE)</f>
        <v>136</v>
      </c>
      <c r="S93">
        <f>+VLOOKUP('bikes 03032020'!E93,Annualized_Complete_Unique!$E$3:$L$79,8,FALSE)</f>
        <v>124</v>
      </c>
      <c r="T93" s="13">
        <f t="shared" si="5"/>
        <v>-8.8235294117647078E-2</v>
      </c>
    </row>
    <row r="94" spans="1:20" x14ac:dyDescent="0.25">
      <c r="A94" t="s">
        <v>66</v>
      </c>
      <c r="B94" t="s">
        <v>67</v>
      </c>
      <c r="C94" t="s">
        <v>35</v>
      </c>
      <c r="D94" t="s">
        <v>66</v>
      </c>
      <c r="E94" s="10">
        <v>2350</v>
      </c>
      <c r="F94" s="14" t="s">
        <v>68</v>
      </c>
      <c r="G94" s="12" t="s">
        <v>28</v>
      </c>
      <c r="H94" s="12" t="s">
        <v>13</v>
      </c>
      <c r="I94" s="133">
        <v>42522</v>
      </c>
      <c r="J94" s="134"/>
      <c r="K94" s="134">
        <v>80</v>
      </c>
      <c r="L94" s="133">
        <v>42887</v>
      </c>
      <c r="M94" s="134"/>
      <c r="N94" s="134">
        <v>118</v>
      </c>
      <c r="P94" s="13">
        <f t="shared" si="4"/>
        <v>0.47500000000000009</v>
      </c>
      <c r="R94">
        <f>+VLOOKUP('bikes 03032020'!E94,Annualized_Complete_Unique!$E$3:$L$79,7,FALSE)</f>
        <v>80</v>
      </c>
      <c r="S94">
        <f>+VLOOKUP('bikes 03032020'!E94,Annualized_Complete_Unique!$E$3:$L$79,8,FALSE)</f>
        <v>118</v>
      </c>
      <c r="T94" s="13">
        <f t="shared" si="5"/>
        <v>0.47500000000000009</v>
      </c>
    </row>
    <row r="95" spans="1:20" x14ac:dyDescent="0.25">
      <c r="A95" t="s">
        <v>2856</v>
      </c>
      <c r="B95" t="s">
        <v>2857</v>
      </c>
      <c r="C95" t="s">
        <v>72</v>
      </c>
      <c r="D95" s="5" t="s">
        <v>2858</v>
      </c>
      <c r="E95" s="10">
        <v>2353</v>
      </c>
      <c r="F95" s="11" t="s">
        <v>2859</v>
      </c>
      <c r="G95" s="12" t="s">
        <v>28</v>
      </c>
      <c r="H95" s="12" t="s">
        <v>13</v>
      </c>
      <c r="I95" s="133">
        <v>42480</v>
      </c>
      <c r="J95" s="134"/>
      <c r="K95" s="134">
        <v>167</v>
      </c>
      <c r="L95" s="133">
        <v>42963</v>
      </c>
      <c r="M95" s="134"/>
      <c r="N95" s="134">
        <v>418</v>
      </c>
      <c r="P95" s="13">
        <f t="shared" si="4"/>
        <v>1.5029940119760479</v>
      </c>
      <c r="R95" t="e">
        <f>+VLOOKUP('bikes 03032020'!E95,Annualized_Complete_Unique!$E$3:$L$79,7,FALSE)</f>
        <v>#N/A</v>
      </c>
      <c r="S95" t="e">
        <f>+VLOOKUP('bikes 03032020'!E95,Annualized_Complete_Unique!$E$3:$L$79,8,FALSE)</f>
        <v>#N/A</v>
      </c>
      <c r="T95" s="13" t="e">
        <f t="shared" si="5"/>
        <v>#N/A</v>
      </c>
    </row>
    <row r="96" spans="1:20" x14ac:dyDescent="0.25">
      <c r="A96" t="s">
        <v>2856</v>
      </c>
      <c r="B96" t="s">
        <v>2857</v>
      </c>
      <c r="C96" t="s">
        <v>72</v>
      </c>
      <c r="D96" s="5" t="s">
        <v>2858</v>
      </c>
      <c r="E96" s="10">
        <v>2353</v>
      </c>
      <c r="F96" s="11" t="s">
        <v>2859</v>
      </c>
      <c r="G96" s="12" t="s">
        <v>28</v>
      </c>
      <c r="H96" s="12" t="s">
        <v>13</v>
      </c>
      <c r="I96" s="133">
        <v>42480</v>
      </c>
      <c r="J96" s="134"/>
      <c r="K96" s="134">
        <v>167</v>
      </c>
      <c r="L96" s="141">
        <v>42957</v>
      </c>
      <c r="M96" s="134"/>
      <c r="N96" s="134">
        <v>336</v>
      </c>
      <c r="P96" s="13">
        <f t="shared" si="4"/>
        <v>1.0119760479041915</v>
      </c>
      <c r="R96" t="e">
        <f>+VLOOKUP('bikes 03032020'!E96,Annualized_Complete_Unique!$E$3:$L$79,7,FALSE)</f>
        <v>#N/A</v>
      </c>
      <c r="S96" t="e">
        <f>+VLOOKUP('bikes 03032020'!E96,Annualized_Complete_Unique!$E$3:$L$79,8,FALSE)</f>
        <v>#N/A</v>
      </c>
      <c r="T96" s="13" t="e">
        <f t="shared" si="5"/>
        <v>#N/A</v>
      </c>
    </row>
    <row r="97" spans="1:20" x14ac:dyDescent="0.25">
      <c r="A97" t="s">
        <v>30</v>
      </c>
      <c r="B97" t="s">
        <v>31</v>
      </c>
      <c r="C97" t="s">
        <v>2842</v>
      </c>
      <c r="D97" t="s">
        <v>30</v>
      </c>
      <c r="E97" s="10">
        <v>2359</v>
      </c>
      <c r="F97" s="11" t="s">
        <v>32</v>
      </c>
      <c r="G97" s="12" t="s">
        <v>22</v>
      </c>
      <c r="H97" s="12" t="s">
        <v>33</v>
      </c>
      <c r="I97" s="133">
        <v>41158</v>
      </c>
      <c r="J97" s="134"/>
      <c r="K97" s="134">
        <v>59</v>
      </c>
      <c r="L97" s="133">
        <v>43004</v>
      </c>
      <c r="M97" s="134"/>
      <c r="N97" s="134">
        <v>311</v>
      </c>
      <c r="P97" s="13">
        <f t="shared" si="4"/>
        <v>4.2711864406779663</v>
      </c>
      <c r="R97">
        <f>+VLOOKUP('bikes 03032020'!E97,Annualized_Complete_Unique!$E$3:$L$79,7,FALSE)</f>
        <v>171</v>
      </c>
      <c r="S97">
        <f>+VLOOKUP('bikes 03032020'!E97,Annualized_Complete_Unique!$E$3:$L$79,8,FALSE)</f>
        <v>311</v>
      </c>
      <c r="T97" s="13">
        <f t="shared" si="5"/>
        <v>0.81871345029239762</v>
      </c>
    </row>
    <row r="98" spans="1:20" x14ac:dyDescent="0.25">
      <c r="A98" s="17" t="s">
        <v>238</v>
      </c>
      <c r="B98" s="17" t="s">
        <v>239</v>
      </c>
      <c r="C98" s="17" t="s">
        <v>132</v>
      </c>
      <c r="D98" s="17" t="s">
        <v>238</v>
      </c>
      <c r="E98" s="18">
        <v>2411</v>
      </c>
      <c r="F98" s="19" t="s">
        <v>240</v>
      </c>
      <c r="G98" s="17" t="s">
        <v>241</v>
      </c>
      <c r="H98" s="17" t="s">
        <v>18</v>
      </c>
      <c r="I98" s="136">
        <v>41774</v>
      </c>
      <c r="J98" s="134"/>
      <c r="K98" s="18">
        <v>110</v>
      </c>
      <c r="L98" s="136">
        <v>43970</v>
      </c>
      <c r="M98" s="134"/>
      <c r="N98" s="134">
        <v>266</v>
      </c>
      <c r="P98" s="13">
        <f t="shared" si="4"/>
        <v>1.418181818181818</v>
      </c>
      <c r="R98">
        <f>+VLOOKUP('bikes 03032020'!E98,Annualized_Complete_Unique!$E$3:$L$79,7,FALSE)</f>
        <v>110</v>
      </c>
      <c r="S98">
        <f>+VLOOKUP('bikes 03032020'!E98,Annualized_Complete_Unique!$E$3:$L$79,8,FALSE)</f>
        <v>266</v>
      </c>
      <c r="T98" s="13">
        <f t="shared" si="5"/>
        <v>1.418181818181818</v>
      </c>
    </row>
    <row r="99" spans="1:20" x14ac:dyDescent="0.25">
      <c r="A99" s="17" t="s">
        <v>296</v>
      </c>
      <c r="B99" s="21" t="s">
        <v>299</v>
      </c>
      <c r="C99" s="17" t="s">
        <v>137</v>
      </c>
      <c r="D99" s="17" t="s">
        <v>257</v>
      </c>
      <c r="E99" s="18">
        <v>2640</v>
      </c>
      <c r="F99" s="19" t="s">
        <v>298</v>
      </c>
      <c r="G99" s="17" t="s">
        <v>22</v>
      </c>
      <c r="H99" s="17" t="s">
        <v>33</v>
      </c>
      <c r="I99" s="136">
        <v>41088</v>
      </c>
      <c r="J99" s="27"/>
      <c r="K99" s="18">
        <v>414</v>
      </c>
      <c r="L99" s="136">
        <v>42165</v>
      </c>
      <c r="M99" s="154"/>
      <c r="N99" s="155">
        <v>678</v>
      </c>
      <c r="P99" s="13">
        <f t="shared" si="4"/>
        <v>0.6376811594202898</v>
      </c>
      <c r="R99">
        <f>+VLOOKUP('bikes 03032020'!E99,Annualized_Complete_Unique!$E$3:$L$79,7,FALSE)</f>
        <v>828</v>
      </c>
      <c r="S99">
        <f>+VLOOKUP('bikes 03032020'!E99,Annualized_Complete_Unique!$E$3:$L$79,8,FALSE)</f>
        <v>948</v>
      </c>
      <c r="T99" s="13">
        <f t="shared" si="5"/>
        <v>0.14492753623188404</v>
      </c>
    </row>
    <row r="100" spans="1:20" x14ac:dyDescent="0.25">
      <c r="A100" s="17" t="s">
        <v>2837</v>
      </c>
      <c r="B100" s="17" t="s">
        <v>2838</v>
      </c>
      <c r="C100" s="17" t="s">
        <v>159</v>
      </c>
      <c r="D100" s="17" t="s">
        <v>2839</v>
      </c>
      <c r="E100" s="128" t="s">
        <v>148</v>
      </c>
      <c r="F100" s="19" t="s">
        <v>2840</v>
      </c>
      <c r="G100" s="17" t="s">
        <v>148</v>
      </c>
      <c r="H100" s="17" t="s">
        <v>148</v>
      </c>
      <c r="I100" s="136">
        <v>41046</v>
      </c>
      <c r="J100" s="27"/>
      <c r="K100" s="17">
        <v>1458</v>
      </c>
      <c r="L100" s="136">
        <v>42136</v>
      </c>
      <c r="M100" s="28"/>
      <c r="N100" s="155">
        <v>1386</v>
      </c>
      <c r="P100" s="13">
        <f t="shared" si="4"/>
        <v>-4.9382716049382713E-2</v>
      </c>
      <c r="R100" t="e">
        <f>+VLOOKUP('bikes 03032020'!E100,Annualized_Complete_Unique!$E$3:$L$79,7,FALSE)</f>
        <v>#N/A</v>
      </c>
      <c r="S100" t="e">
        <f>+VLOOKUP('bikes 03032020'!E100,Annualized_Complete_Unique!$E$3:$L$79,8,FALSE)</f>
        <v>#N/A</v>
      </c>
      <c r="T100" s="13" t="e">
        <f t="shared" si="5"/>
        <v>#N/A</v>
      </c>
    </row>
    <row r="101" spans="1:20" x14ac:dyDescent="0.25">
      <c r="A101" s="17" t="s">
        <v>2837</v>
      </c>
      <c r="B101" s="17" t="s">
        <v>2838</v>
      </c>
      <c r="C101" s="17" t="s">
        <v>159</v>
      </c>
      <c r="D101" s="17" t="s">
        <v>2839</v>
      </c>
      <c r="E101" s="128" t="s">
        <v>148</v>
      </c>
      <c r="F101" s="19" t="s">
        <v>2840</v>
      </c>
      <c r="G101" s="17" t="s">
        <v>148</v>
      </c>
      <c r="H101" s="17" t="s">
        <v>148</v>
      </c>
      <c r="I101" s="136">
        <v>41135</v>
      </c>
      <c r="J101" s="139"/>
      <c r="K101" s="18">
        <v>1353</v>
      </c>
      <c r="L101" s="136">
        <v>42234</v>
      </c>
      <c r="M101" s="18"/>
      <c r="N101" s="155">
        <v>1221</v>
      </c>
      <c r="P101" s="13">
        <f t="shared" si="4"/>
        <v>-9.7560975609756073E-2</v>
      </c>
      <c r="R101" t="e">
        <f>+VLOOKUP('bikes 03032020'!E101,Annualized_Complete_Unique!$E$3:$L$79,7,FALSE)</f>
        <v>#N/A</v>
      </c>
      <c r="S101" t="e">
        <f>+VLOOKUP('bikes 03032020'!E101,Annualized_Complete_Unique!$E$3:$L$79,8,FALSE)</f>
        <v>#N/A</v>
      </c>
      <c r="T101" s="13" t="e">
        <f t="shared" si="5"/>
        <v>#N/A</v>
      </c>
    </row>
    <row r="102" spans="1:20" x14ac:dyDescent="0.25">
      <c r="A102" s="21" t="s">
        <v>146</v>
      </c>
      <c r="B102" s="21" t="s">
        <v>147</v>
      </c>
      <c r="C102" s="21" t="s">
        <v>132</v>
      </c>
      <c r="D102" s="21" t="s">
        <v>145</v>
      </c>
      <c r="E102" s="22" t="s">
        <v>148</v>
      </c>
      <c r="F102" s="16" t="s">
        <v>149</v>
      </c>
      <c r="G102" s="21" t="s">
        <v>148</v>
      </c>
      <c r="H102" s="21" t="s">
        <v>148</v>
      </c>
      <c r="I102" s="142">
        <v>42144</v>
      </c>
      <c r="J102" s="21"/>
      <c r="K102" s="22">
        <v>43</v>
      </c>
      <c r="L102" s="142">
        <v>42504</v>
      </c>
      <c r="M102" s="22"/>
      <c r="N102" s="156">
        <v>124</v>
      </c>
      <c r="P102" s="13">
        <f t="shared" si="4"/>
        <v>1.8837209302325579</v>
      </c>
      <c r="R102" t="e">
        <f>+VLOOKUP('bikes 03032020'!E102,Annualized_Complete_Unique!$E$3:$L$79,7,FALSE)</f>
        <v>#N/A</v>
      </c>
      <c r="S102" t="e">
        <f>+VLOOKUP('bikes 03032020'!E102,Annualized_Complete_Unique!$E$3:$L$79,8,FALSE)</f>
        <v>#N/A</v>
      </c>
      <c r="T102" s="13" t="e">
        <f t="shared" si="5"/>
        <v>#N/A</v>
      </c>
    </row>
    <row r="105" spans="1:20" x14ac:dyDescent="0.25">
      <c r="E105" s="18"/>
    </row>
    <row r="106" spans="1:20" x14ac:dyDescent="0.25">
      <c r="E106" s="18"/>
    </row>
    <row r="107" spans="1:20" x14ac:dyDescent="0.25">
      <c r="E107" s="18"/>
    </row>
    <row r="108" spans="1:20" x14ac:dyDescent="0.25">
      <c r="E108" s="18"/>
    </row>
    <row r="109" spans="1:20" x14ac:dyDescent="0.25">
      <c r="E109" s="18"/>
    </row>
    <row r="110" spans="1:20" x14ac:dyDescent="0.25">
      <c r="E110" s="18"/>
    </row>
    <row r="111" spans="1:20" x14ac:dyDescent="0.25">
      <c r="E111" s="18"/>
    </row>
    <row r="112" spans="1:20" x14ac:dyDescent="0.25">
      <c r="E112" s="18"/>
    </row>
    <row r="113" spans="5:5" x14ac:dyDescent="0.25">
      <c r="E113" s="18"/>
    </row>
    <row r="114" spans="5:5" x14ac:dyDescent="0.25">
      <c r="E114" s="18"/>
    </row>
    <row r="115" spans="5:5" x14ac:dyDescent="0.25">
      <c r="E115" s="18"/>
    </row>
    <row r="116" spans="5:5" x14ac:dyDescent="0.25">
      <c r="E116" s="18"/>
    </row>
    <row r="117" spans="5:5" x14ac:dyDescent="0.25">
      <c r="E117" s="18"/>
    </row>
    <row r="118" spans="5:5" x14ac:dyDescent="0.25">
      <c r="E118" s="18"/>
    </row>
    <row r="119" spans="5:5" x14ac:dyDescent="0.25">
      <c r="E119" s="18"/>
    </row>
    <row r="120" spans="5:5" x14ac:dyDescent="0.25">
      <c r="E120" s="18"/>
    </row>
    <row r="121" spans="5:5" x14ac:dyDescent="0.25">
      <c r="E121" s="18"/>
    </row>
    <row r="122" spans="5:5" x14ac:dyDescent="0.25">
      <c r="E122" s="22"/>
    </row>
    <row r="123" spans="5:5" x14ac:dyDescent="0.25">
      <c r="E123" s="18"/>
    </row>
    <row r="124" spans="5:5" x14ac:dyDescent="0.25">
      <c r="E124" s="22"/>
    </row>
    <row r="125" spans="5:5" x14ac:dyDescent="0.25">
      <c r="E125" s="18"/>
    </row>
    <row r="126" spans="5:5" x14ac:dyDescent="0.25">
      <c r="E126" s="127"/>
    </row>
    <row r="127" spans="5:5" x14ac:dyDescent="0.25">
      <c r="E127" s="17"/>
    </row>
    <row r="128" spans="5:5" x14ac:dyDescent="0.25">
      <c r="E128" s="128"/>
    </row>
    <row r="129" spans="5:5" x14ac:dyDescent="0.25">
      <c r="E129" s="18"/>
    </row>
    <row r="130" spans="5:5" x14ac:dyDescent="0.25">
      <c r="E130" s="18"/>
    </row>
    <row r="131" spans="5:5" x14ac:dyDescent="0.25">
      <c r="E131" s="18"/>
    </row>
    <row r="132" spans="5:5" x14ac:dyDescent="0.25">
      <c r="E132" s="18"/>
    </row>
    <row r="133" spans="5:5" x14ac:dyDescent="0.25">
      <c r="E133" s="22"/>
    </row>
    <row r="134" spans="5:5" x14ac:dyDescent="0.25">
      <c r="E134" s="22"/>
    </row>
    <row r="135" spans="5:5" x14ac:dyDescent="0.25">
      <c r="E135" s="22"/>
    </row>
    <row r="136" spans="5:5" x14ac:dyDescent="0.25">
      <c r="E136" s="22"/>
    </row>
    <row r="137" spans="5:5" x14ac:dyDescent="0.25">
      <c r="E137" s="22"/>
    </row>
    <row r="138" spans="5:5" x14ac:dyDescent="0.25">
      <c r="E138" s="22"/>
    </row>
    <row r="139" spans="5:5" x14ac:dyDescent="0.25">
      <c r="E139" s="22"/>
    </row>
    <row r="140" spans="5:5" x14ac:dyDescent="0.25">
      <c r="E140" s="18"/>
    </row>
    <row r="141" spans="5:5" x14ac:dyDescent="0.25">
      <c r="E141" s="18"/>
    </row>
    <row r="142" spans="5:5" x14ac:dyDescent="0.25">
      <c r="E142" s="18"/>
    </row>
    <row r="143" spans="5:5" x14ac:dyDescent="0.25">
      <c r="E143" s="18"/>
    </row>
    <row r="144" spans="5:5" x14ac:dyDescent="0.25">
      <c r="E144" s="22"/>
    </row>
    <row r="145" spans="5:5" x14ac:dyDescent="0.25">
      <c r="E145" s="22"/>
    </row>
    <row r="146" spans="5:5" x14ac:dyDescent="0.25">
      <c r="E146" s="22"/>
    </row>
    <row r="147" spans="5:5" x14ac:dyDescent="0.25">
      <c r="E147" s="18"/>
    </row>
    <row r="148" spans="5:5" x14ac:dyDescent="0.25">
      <c r="E148" s="18"/>
    </row>
    <row r="149" spans="5:5" x14ac:dyDescent="0.25">
      <c r="E149" s="18"/>
    </row>
    <row r="150" spans="5:5" x14ac:dyDescent="0.25">
      <c r="E150" s="18"/>
    </row>
    <row r="151" spans="5:5" x14ac:dyDescent="0.25">
      <c r="E151" s="10"/>
    </row>
    <row r="152" spans="5:5" x14ac:dyDescent="0.25">
      <c r="E152" s="10"/>
    </row>
    <row r="153" spans="5:5" x14ac:dyDescent="0.25">
      <c r="E153" s="10"/>
    </row>
    <row r="154" spans="5:5" x14ac:dyDescent="0.25">
      <c r="E154" s="10"/>
    </row>
    <row r="155" spans="5:5" x14ac:dyDescent="0.25">
      <c r="E155" s="10"/>
    </row>
    <row r="156" spans="5:5" x14ac:dyDescent="0.25">
      <c r="E156" s="10"/>
    </row>
    <row r="157" spans="5:5" x14ac:dyDescent="0.25">
      <c r="E157" s="6"/>
    </row>
    <row r="158" spans="5:5" x14ac:dyDescent="0.25">
      <c r="E158" s="10"/>
    </row>
    <row r="159" spans="5:5" x14ac:dyDescent="0.25">
      <c r="E159" s="6"/>
    </row>
    <row r="160" spans="5:5" x14ac:dyDescent="0.25">
      <c r="E160" s="10"/>
    </row>
    <row r="161" spans="5:5" x14ac:dyDescent="0.25">
      <c r="E161" s="10"/>
    </row>
    <row r="162" spans="5:5" x14ac:dyDescent="0.25">
      <c r="E162" s="10"/>
    </row>
    <row r="163" spans="5:5" x14ac:dyDescent="0.25">
      <c r="E163" s="10"/>
    </row>
    <row r="164" spans="5:5" x14ac:dyDescent="0.25">
      <c r="E164" s="10"/>
    </row>
    <row r="165" spans="5:5" x14ac:dyDescent="0.25">
      <c r="E165" s="10"/>
    </row>
    <row r="166" spans="5:5" x14ac:dyDescent="0.25">
      <c r="E166" s="10"/>
    </row>
    <row r="167" spans="5:5" x14ac:dyDescent="0.25">
      <c r="E167" s="10"/>
    </row>
    <row r="168" spans="5:5" x14ac:dyDescent="0.25">
      <c r="E168" s="10"/>
    </row>
    <row r="169" spans="5:5" x14ac:dyDescent="0.25">
      <c r="E169" s="10"/>
    </row>
    <row r="170" spans="5:5" x14ac:dyDescent="0.25">
      <c r="E170" s="6"/>
    </row>
    <row r="171" spans="5:5" x14ac:dyDescent="0.25">
      <c r="E171" s="10"/>
    </row>
    <row r="172" spans="5:5" x14ac:dyDescent="0.25">
      <c r="E172" s="10"/>
    </row>
    <row r="173" spans="5:5" x14ac:dyDescent="0.25">
      <c r="E173" s="10"/>
    </row>
    <row r="174" spans="5:5" x14ac:dyDescent="0.25">
      <c r="E174" s="10"/>
    </row>
    <row r="175" spans="5:5" x14ac:dyDescent="0.25">
      <c r="E175" s="10"/>
    </row>
    <row r="176" spans="5:5" x14ac:dyDescent="0.25">
      <c r="E176" s="6"/>
    </row>
    <row r="177" spans="5:5" x14ac:dyDescent="0.25">
      <c r="E177" s="10"/>
    </row>
  </sheetData>
  <autoFilter ref="A1:N102">
    <filterColumn colId="13">
      <filters>
        <filter val="100"/>
        <filter val="1024"/>
        <filter val="105"/>
        <filter val="1054"/>
        <filter val="1059"/>
        <filter val="107"/>
        <filter val="108"/>
        <filter val="1116"/>
        <filter val="118"/>
        <filter val="120"/>
        <filter val="122"/>
        <filter val="1221"/>
        <filter val="124"/>
        <filter val="128"/>
        <filter val="131"/>
        <filter val="1315"/>
        <filter val="137"/>
        <filter val="138"/>
        <filter val="1386"/>
        <filter val="140"/>
        <filter val="1404"/>
        <filter val="142"/>
        <filter val="147"/>
        <filter val="150"/>
        <filter val="1648"/>
        <filter val="166"/>
        <filter val="18"/>
        <filter val="1842"/>
        <filter val="186"/>
        <filter val="187"/>
        <filter val="193"/>
        <filter val="213"/>
        <filter val="217"/>
        <filter val="2198"/>
        <filter val="2201"/>
        <filter val="2280"/>
        <filter val="2292"/>
        <filter val="236"/>
        <filter val="238"/>
        <filter val="243"/>
        <filter val="2432"/>
        <filter val="244"/>
        <filter val="245"/>
        <filter val="258"/>
        <filter val="264"/>
        <filter val="266"/>
        <filter val="27"/>
        <filter val="270"/>
        <filter val="28"/>
        <filter val="280"/>
        <filter val="282"/>
        <filter val="293"/>
        <filter val="301"/>
        <filter val="306"/>
        <filter val="310"/>
        <filter val="311"/>
        <filter val="336"/>
        <filter val="339"/>
        <filter val="345"/>
        <filter val="3545"/>
        <filter val="418"/>
        <filter val="431"/>
        <filter val="450"/>
        <filter val="453"/>
        <filter val="459"/>
        <filter val="476"/>
        <filter val="500"/>
        <filter val="514"/>
        <filter val="54"/>
        <filter val="541"/>
        <filter val="55"/>
        <filter val="565"/>
        <filter val="58"/>
        <filter val="595"/>
        <filter val="599"/>
        <filter val="64"/>
        <filter val="643"/>
        <filter val="678"/>
        <filter val="708"/>
        <filter val="71"/>
        <filter val="75"/>
        <filter val="79"/>
        <filter val="806"/>
        <filter val="82"/>
        <filter val="824"/>
        <filter val="83"/>
        <filter val="886"/>
        <filter val="90"/>
        <filter val="95"/>
      </filters>
    </filterColumn>
    <sortState ref="A2:N102">
      <sortCondition ref="E1:E102"/>
    </sortState>
  </autoFilter>
  <conditionalFormatting sqref="M21">
    <cfRule type="cellIs" dxfId="6" priority="2" operator="lessThan">
      <formula>0</formula>
    </cfRule>
  </conditionalFormatting>
  <conditionalFormatting sqref="M12">
    <cfRule type="cellIs" dxfId="5" priority="6" operator="lessThan">
      <formula>0</formula>
    </cfRule>
  </conditionalFormatting>
  <conditionalFormatting sqref="L13">
    <cfRule type="cellIs" dxfId="4" priority="5" operator="lessThan">
      <formula>0</formula>
    </cfRule>
  </conditionalFormatting>
  <conditionalFormatting sqref="M14">
    <cfRule type="cellIs" dxfId="3" priority="4" operator="lessThan">
      <formula>0</formula>
    </cfRule>
  </conditionalFormatting>
  <conditionalFormatting sqref="N16 M15">
    <cfRule type="cellIs" dxfId="2" priority="3" operator="lessThan">
      <formula>0</formula>
    </cfRule>
  </conditionalFormatting>
  <conditionalFormatting sqref="M26">
    <cfRule type="cellIs" dxfId="1" priority="1" operator="lessThan">
      <formula>0</formula>
    </cfRule>
  </conditionalFormatting>
  <hyperlinks>
    <hyperlink ref="F16" r:id="rId1" location="/project-detail/1000/treatment-detail/2457" display="http://dotvgisweb/SIPTracker/ - /project-detail/1000/treatment-detail/2457"/>
    <hyperlink ref="L16" r:id="rId2" display="7/22/2015 (weekday)"/>
    <hyperlink ref="I16" r:id="rId3" display="\\dotbotplan01\BOTPLAN\Bikes &amp; Greenways\data\Bike Counts\7. Before &amp; After Counts\2014 SIPs\Count data\Amsterdam\Before - Ft George Hill btw Fairview Av &amp; St. Nicholas Ave - 7.26.2014 WE.xlsx"/>
    <hyperlink ref="F6" r:id="rId4" location="/project-detail/1316/treatment-detail/5044" display="http://dotvgisweb/SIPTracker/ - /project-detail/1316/treatment-detail/5044"/>
    <hyperlink ref="L6" r:id="rId5" display="6/7/2016 (weekday)"/>
    <hyperlink ref="I6" r:id="rId6" display="6/6/2013 (weekday)"/>
    <hyperlink ref="F7" r:id="rId7" location="/project-detail/1316/treatment-detail/5044" display="http://dotvgisweb/SIPTracker/ - /project-detail/1316/treatment-detail/5044"/>
    <hyperlink ref="I7" r:id="rId8" display="7/23/2014 (weekday)"/>
    <hyperlink ref="L7" r:id="rId9" display="7/6/2016 (weekday)"/>
    <hyperlink ref="I21" r:id="rId10" display="2014 SIPs\Count data\Amsterdam\West 177th Street between Broadway and Wadsworth\BEFORE W. 177 St. .Bet. Broadway &amp; Wadsworth Ave - 7.16.14.WD.xlsx"/>
    <hyperlink ref="L21" r:id="rId11" display="2014 SIPs\Count data\Amsterdam\West 177th Street between Broadway and Wadsworth\W. 177 St. .Bet. Broadway &amp; Wadsworth Ave - 7.23.15.WD.xlsx.xlsx"/>
    <hyperlink ref="F23" r:id="rId12" location="/project-detail/990/treatment-detail/2508" display="http://dotvgisweb/SIPTracker/ - /project-detail/990/treatment-detail/2508"/>
    <hyperlink ref="I23" r:id="rId13" display="7/26/2014 (weekend)"/>
    <hyperlink ref="L23" r:id="rId14" display="2014 SIPs/Count data/Amsterdam/West 180th Street between Broadway and Wadsworth/W 180th Street Bet. Broadway and Wadsworth 7.23.15.xlsx"/>
    <hyperlink ref="I13" r:id="rId15" display="\\dotbotplan01\botplan\Bikes &amp; Greenways\data\Bike Counts\7. Before &amp; After Counts\2014 SIPs\Count data\Church St West Broadway\Before - Church St bet Worth and Leonard - 7.13.13 WE.xlsx"/>
    <hyperlink ref="L13" r:id="rId16" display="\\dotbotplan01\botplan\Bikes &amp; Greenways\data\Bike Counts\7. Before &amp; After Counts\2014 SIPs\Count data\Church St West Broadway\Church St btw Leonard St and Worth St 7-16-15 WD.xlsx"/>
    <hyperlink ref="I22" r:id="rId17" display="2014 SIPs/Count data/Church St West Broadway/Before - W.Broadway bet Worth St and Leonard - 2013.xlsx"/>
    <hyperlink ref="L22" r:id="rId18" display="2014 SIPs/Count data/Church St West Broadway/W Broadway btw Leonard St and Worth St - 7-16-15 WD.xlsx"/>
    <hyperlink ref="I15" r:id="rId19" display="2014 SIPs/Count data/E 106 St and E 102 St/E 102nd from 1st Ave to FDR - 6.3.2014 WD.xlsx"/>
    <hyperlink ref="L15" r:id="rId20" display="2014 SIPs/Count data/E 106 St and E 102 St/E 102nd from 1st Ave to FDR - 5.30.2015 WE.xlsx"/>
    <hyperlink ref="L88" r:id="rId21" display="2014 SIPs/Count data/E 106 St and E 102 St/E 106th from 3rd Ave to 2nd Ave - 6.3.2015 WD.xlsx"/>
    <hyperlink ref="I88" r:id="rId22" display="\\dotbotplan01\botplan\Bikes &amp; Greenways\data\Bike Counts\7. Before &amp; After Counts\2016 SIPs\Count data\1st Ave bet 50th St and 51st St\26379_raw_counts (1).xlsx"/>
    <hyperlink ref="F98" r:id="rId23" location="/project-detail/946/treatment-detail/2149" display="http://dotvgisweb/SIPTracker/ - /project-detail/946/treatment-detail/2149"/>
    <hyperlink ref="I98" r:id="rId24" display="2014 SIPs/Count data/Franklin Ave/Before - 2014 - 25395_raw_counts.xlsx"/>
    <hyperlink ref="L98" r:id="rId25" display="2014 SIPs/Count data/Franklin Ave/Franklin Ave. Bet. Union St.&amp; Eastern Pkwy Thursday 5.19.2016.xlsx"/>
    <hyperlink ref="F34" r:id="rId26" location="/project-detail/946/treatment-detail/2149" display="http://dotvgisweb/SIPTracker/ - /project-detail/946/treatment-detail/2149"/>
    <hyperlink ref="I34" r:id="rId27" display="2014 SIPs\Count data\Franklin Ave\21494_raw_counts.xlsx"/>
    <hyperlink ref="L34" r:id="rId28" display="2014 SIPs\Count data\Franklin Ave\92214_raw_counts(20549 TIMS Franklin Av from St Marks Av to Bergen St-WKDAY-Bike Count).xlsx"/>
    <hyperlink ref="F44" r:id="rId29" location="/project-detail/981/treatment-detail/2397" display="http://dotvgisweb/SIPTracker/ - /project-detail/981/treatment-detail/2397"/>
    <hyperlink ref="I44" r:id="rId30" display="2014 SIPs\Count data\Paerdegat Ave\28016_raw_counts(17802_TIMS_Paerdegat_Ave_Standard_Greenway_Count_-_Sat_and_Wkdy).xlsx"/>
    <hyperlink ref="L44" r:id="rId31" display="2014 SIPs\Count data\Paerdegat Ave\93218_raw_counts(20969_TIMS).xlsx"/>
    <hyperlink ref="F46" r:id="rId32" location="/project-detail/989" display="http://dotvgisweb/SIPTracker/ - /project-detail/989"/>
    <hyperlink ref="I46" r:id="rId33" display="2014 SIPs\Count data\Long Island City\39 St bet 47 Av - 48 Av\10239_raw_counts.xlsx"/>
    <hyperlink ref="L46" r:id="rId34" display="2014 SIPs\Count data\Long Island City\39 St bet 47 Av - 48 Av\91204_raw_counts(2-20268-TIMS-BIKE-39th St bet 48th Ave and 47th Ave- WeekDAY).XLSX"/>
    <hyperlink ref="F24" r:id="rId35" location="/project-detail/945/treatment-detail/2147" display="http://dotvgisweb/SIPTracker/ - /project-detail/945/treatment-detail/2147"/>
    <hyperlink ref="I24" r:id="rId36" display="2014 SIPs/Count data/Willis Ave Bridge Connections/May 2014 Willis Ave Bridge.xlsx"/>
    <hyperlink ref="L24" r:id="rId37" display="2014 SIPs/Count data/Willis Ave Bridge Connections/Willis Av Bridge - 5.28.15 WD.xlsx"/>
    <hyperlink ref="F18" r:id="rId38" location="/project-detail/956/treatment-detail/2215" display="http://dotvgisweb/SIPTracker/ - /project-detail/956/treatment-detail/2215"/>
    <hyperlink ref="I18" r:id="rId39" display="2014 SIPs/Count data/Hudson St/BEFORE - Hudson St and Leroy 2013.xlsx"/>
    <hyperlink ref="L18" r:id="rId40" display="2014 SIPs/Count data/Hudson St/Hudson bet Leroy and Morton - 8.25.2015 WD.XLSX"/>
    <hyperlink ref="F17" r:id="rId41" location="/project-detail/956/treatment-detail/2215" display="http://dotvgisweb/SIPTracker/ - /project-detail/956/treatment-detail/2215"/>
    <hyperlink ref="I17" r:id="rId42" display="2014 SIPs/Count data/Hudson St/Hudson Street bet Horatio and Gansevoort 10.2013.xlsx"/>
    <hyperlink ref="L17" r:id="rId43" display="2014 SIPs/Count data/Hudson St/Hudson bet Horatio and Gansevoort - 9.22.2015 WD.XLSX"/>
    <hyperlink ref="F4" r:id="rId44" location="/project-detail/987/treatment-detail/2419" display="http://dotvgisweb/SIPTracker/ - /project-detail/987/treatment-detail/2419"/>
    <hyperlink ref="I4" r:id="rId45" display="2014 SIPs/Count data/Lafayette Street/Before - 4th Ave bet 10th and 11th 2014.xlsx"/>
    <hyperlink ref="L4" r:id="rId46" display="2014 SIPs/Count data/Lafayette Street/4th Avenue bet 10th and 11th - 5.28.15 WD.xlsx"/>
    <hyperlink ref="F5" r:id="rId47" location="/project-detail/987/treatment-detail/2419" display="http://dotvgisweb/SIPTracker/ - /project-detail/987/treatment-detail/2419"/>
    <hyperlink ref="I5" r:id="rId48" display="2014 SIPs\Count data\Lafayette Street\Before - 4th Ave bet 10th and 11th 2014.xlsx"/>
    <hyperlink ref="L5" r:id="rId49" display="2014 SIPs/Count data/Lafayette Street/4th Avenue bet 10th and 11th - 5.28.15 WD.xlsx"/>
    <hyperlink ref="F45" r:id="rId50" location="/project-detail/989/treatment-detail/2426"/>
    <hyperlink ref="I45" r:id="rId51" display="2014 SIPs/Count data/Long Island City/11 St bet 44 Rd - 44 Dr/BEFORE -6.28.2012 11 St bet 44 Rd - 44 Dr.xlsx"/>
    <hyperlink ref="L45" r:id="rId52" display="\\dotbotplan01\botplan\Bikes &amp; Greenways\data\Bike Counts\7. Before &amp; After Counts\2014 SIPs\Count data\Long Island City\11 St bet 44 Rd - 44 Dr\11 St bet 44 Rd - 44 Dr - 4.9.2013 WD.xlsx"/>
    <hyperlink ref="F99" r:id="rId53" location="/project-detail/989/treatment-detail/2426" display="http://dotvgisweb/SIPTracker/ - /project-detail/989/treatment-detail/2426"/>
    <hyperlink ref="I99" r:id="rId54" display="2014 SIPs\Count data\Long Island City\11 St bet 46 Rd - 46 Av\10230_raw_counts (1).xlsx"/>
    <hyperlink ref="L99" r:id="rId55" display="2014 SIPs\Count data\Long Island City\11 St bet 46 Rd - 46 Av\91200_raw_counts(2-20266-TIMS-BIKE-11th St bet 46th Av and 46th Rd- WeekDAY).XLSX"/>
    <hyperlink ref="F47" r:id="rId56" location="/project-detail/989/treatment-detail/2427" display="http://dotvgisweb/SIPTracker/ - /project-detail/989/treatment-detail/2427"/>
    <hyperlink ref="I47" r:id="rId57" display="2014 SIPs/Count data/Long Island City/39 St bet Northern Blvd - Skillman/BEFORE - 39 St bet Northern Blvd and Skillman - 2012.xlsx"/>
    <hyperlink ref="L47" r:id="rId58" display="2014 SIPs/Count data/Long Island City/39 St bet Northern Blvd - Skillman/39th St bet Skillman and Northern - 6.10.2014 WD.XLSX"/>
    <hyperlink ref="F48" r:id="rId59" location="/project-detail/989/treatment-detail/2431"/>
    <hyperlink ref="I48" r:id="rId60" display="2014 SIPs\Count data\Long Island City\49 Ave\4119_raw_counts.xls"/>
    <hyperlink ref="L48" r:id="rId61" display="2014 SIPs\Count data\Long Island City\49 Ave\92647_raw_counts(20750 TIMS-BIKE-49th Ave bet 21st and Skillman-WeekDAY).XLSX"/>
    <hyperlink ref="F51" r:id="rId62" location="/project-detail/988/treatment-detail/2421" display="http://dotvgisweb/SIPTracker/ - /project-detail/988/treatment-detail/2421"/>
    <hyperlink ref="I51" r:id="rId63" display="2014 SIPs\Count data\Skillman Ave\4566_raw_counts.xls"/>
    <hyperlink ref="M51" r:id="rId64" display="2014 SIPs\Count data\Skillman Ave\92646_raw_counts(20749-TIMS-BIKE-Skillman bet Pearson and Austell- WeekEND).XLSX"/>
    <hyperlink ref="F39" r:id="rId65" location="/project-detail/1151/treatment-detail/4266" display="http://dotvgisweb/SIPTracker/ - /project-detail/1151/treatment-detail/4266"/>
    <hyperlink ref="I39" r:id="rId66" display="2014 SIPs\Count data\Kent Ave\Kent Ave btw N 8th and N 7th - 10.17.13.WD.xlsx"/>
    <hyperlink ref="L39" r:id="rId67" display="2014 SIPs\Count data\Kent Ave\95179_raw_counts(21475-Kent_Ave).xlsx"/>
    <hyperlink ref="F100" r:id="rId68" location="/project-detail/1388/treatment-detail/5256" display="http://dotvgisweb/SIPTracker/ - /project-detail/1388/treatment-detail/5256"/>
    <hyperlink ref="I100" r:id="rId69" display="2014 SIPs\Count data\5 Ave\May\9009_raw_counts.xlsx"/>
    <hyperlink ref="L100" r:id="rId70" display="2014 SIPs\Count data\5 Ave\May\91035_raw_counts(20176_Bike_5 Ave_5-12-15).xlsx"/>
    <hyperlink ref="F101" r:id="rId71" location="/project-detail/1388/treatment-detail/5256" display="http://dotvgisweb/SIPTracker/ - /project-detail/1388/treatment-detail/5256"/>
    <hyperlink ref="I101" r:id="rId72" display="2014 SIPs\Count data\5 Ave\September\11732_raw_counts.xlsx"/>
    <hyperlink ref="L101" r:id="rId73" display="2014 SIPs\Count data\5 Ave\September\94359_raw_counts(21213-Bikes_5Av_8_18_15).xlsx"/>
    <hyperlink ref="F50" r:id="rId74" location="/project-detail/954/treatment-detail/2214" display="http://dotvgisweb/SIPTracker/ - /project-detail/954/treatment-detail/2214"/>
    <hyperlink ref="I50" r:id="rId75" display="2015 SIPs/Count data/Brooklyn/Greenpoint Ave Bridge/Greenpoint Ave Bridge - BEFORE 2014.xlsx"/>
    <hyperlink ref="L50" r:id="rId76" display="2015 SIPs/Count data/Brooklyn/Greenpoint Ave Bridge/Greenpoint Ave Bridge - 6.7.16 WD.xlsx"/>
    <hyperlink ref="I65" r:id="rId77" display="2015 SIPs/Count data/Queens/Honeywell Street Bridge/Honeywell St Bridge BEFORE 2012.xlsx"/>
    <hyperlink ref="L65" r:id="rId78" display="2015 SIPs/Count data/Queens/Honeywell Street Bridge/Honeywell St Bridge - 4.16.15 WD.xlsx"/>
    <hyperlink ref="F43" r:id="rId79" location="/project-detail/1229/treatment-detail/3839" display="http://dotvgisweb/SIPTracker/ - /project-detail/1229/treatment-detail/3839"/>
    <hyperlink ref="I43" r:id="rId80" display="2015 SIPs/Count data/Brooklyn/Ocean Ave bet Woodruff Ave and Parkside Ave/BEFORE Ocean Ave bet Woodruff Ave and Parkside Ave 2013.xlsx"/>
    <hyperlink ref="L43" r:id="rId81" display="2015 SIPs/Count data/Brooklyn/Ocean Ave bet Woodruff Ave and Parkside Ave/Ocean Ave bet Woodruff Ave and Parkside Ave 5.19.2016 WD.xlsx"/>
    <hyperlink ref="F102" r:id="rId82" location="/project-detail/983" display="http://dotvgisweb/SIPTracker/ - /project-detail/983"/>
    <hyperlink ref="I102" r:id="rId83" display="2015 SIPs\Count data\Brooklyn\Seaview, E 102 St, Shore Pkwy\May 2015 91458_raw_counts(20350 - TIMS - E 108 St_Bikes).xlsx"/>
    <hyperlink ref="L102" r:id="rId84" display="2015 SIPs\Count data\Brooklyn\Seaview, E 102 St, Shore Pkwy\May 2016 98192_raw_counts(22554_Bike_Greenway_E 108 St) (3).xlsx"/>
    <hyperlink ref="F33" r:id="rId85" location="/project-detail/952/treatment-detail/2199" display="http://dotvgisweb/SIPTracker/ - /project-detail/952/treatment-detail/2199"/>
    <hyperlink ref="I33" r:id="rId86" display="2015 SIPs/Count data/Brooklyn/Bond St - Union and Sackett/BEFORE Bond St bet Union St and Sackett St 2014.xlsx"/>
    <hyperlink ref="L33" r:id="rId87" display="2015 SIPs/Count data/Brooklyn/Bond St - Union and Sackett/Bond St bet Union St and Sackett St 4.19.16 WD.xlsx"/>
    <hyperlink ref="F14" r:id="rId88" location="/project-detail/1000/treatment-detail/2457" display="http://dotvgisweb/SIPTracker/ - /project-detail/1000/treatment-detail/2457"/>
    <hyperlink ref="I14" r:id="rId89" display="2015 SIPs\Count data\Manhattan\Ft George Hill\27795_raw_counts(17725 - Ft George  Hill b-n Fairview Av &amp; St. Nicholas Ave (&amp; Highbridge Park)) (1).xlsx"/>
    <hyperlink ref="L14" r:id="rId90" display="2015 SIPs\Count data\Manhattan\Ft George Hill\99511_raw_counts(22972 - Ft. George Hill Bet. Nagle Ave. &amp; Fairview Ave. 7.6.16).xlsx"/>
    <hyperlink ref="F59" r:id="rId91" location="/project-detail/680/treatment-detail/687" display="http://dotvgisweb/SIPTracker/ - /project-detail/680/treatment-detail/687"/>
    <hyperlink ref="I59" r:id="rId92" display="2015 SIPs\Count data\Manhattan\High Bridge Connections\91624_raw_counts(4-20384 Edgecombe bet W 158 and W 159 -Greenway) (1).xlsx"/>
    <hyperlink ref="L59" r:id="rId93" display="2015 SIPs\Count data\Manhattan\High Bridge Connections\100012_raw_counts(23203-MG4-Edgecombe bet W 158 and W 159 -Greenway).xlsx"/>
    <hyperlink ref="F60" r:id="rId94" location="/project-detail/680/treatment-detail/687" display="http://dotvgisweb/SIPTracker/ - /project-detail/680/treatment-detail/687"/>
    <hyperlink ref="I60" r:id="rId95" display="2015 SIPs\Count data\Manhattan\High Bridge Connections\91624_raw_counts(4-20384 Edgecombe bet W 158 and W 159 -Greenway) (1).xlsx"/>
    <hyperlink ref="L60" r:id="rId96" display="2015 SIPs\Count data\Manhattan\High Bridge Connections\100012_raw_counts(23203-MG3-Edgecombe bet Jumel and W 167th -Greenway).xlsx"/>
    <hyperlink ref="F61" r:id="rId97" location="/project-detail/680/treatment-detail/688" display="http://dotvgisweb/SIPTracker/ - /project-detail/680/treatment-detail/688"/>
    <hyperlink ref="L61" r:id="rId98" display="2015 SIPs\Count data\Manhattan\High Bridge Connections\100013_raw_counts(23203-MG5-West 158th St bet Riverside and E Morgan -Greenway) (1).xlsx"/>
    <hyperlink ref="F56" r:id="rId99" location="/project-detail/680/treatment-detail/686" display="http://dotvgisweb/SipTracker/ - /project-detail/680/treatment-detail/686"/>
    <hyperlink ref="I56" r:id="rId100" display="2015 SIPs\Count data\Manhattan\High Bridge Connections\91621_raw_counts(1-20384 West 170th bet Fort Wash and Broadway -Greenway) (1).xlsx"/>
    <hyperlink ref="F58" r:id="rId101" location="/project-detail/680/treatment-detail/686" display="http://dotvgisweb/SipTracker/ - /project-detail/680/treatment-detail/686"/>
    <hyperlink ref="I58" r:id="rId102" display="2015 SIPs\Count data\Manhattan\High Bridge Connections\91622_raw_counts(2-20384 West 170th bet St Nicholas and Audubon -Greenway) (1).xlsx"/>
    <hyperlink ref="L58" r:id="rId103" display="2015 SIPs\Count data\Manhattan\High Bridge Connections\100010_raw_counts(23203-MG2-West 170th bet St Nicholas and Audubon -Greenway_R).xlsx"/>
    <hyperlink ref="F2" r:id="rId104" location="/project-detail/1274/treatment-detail/4767" display="http://dotvgisweb/SIPTracker/ - /project-detail/1274/treatment-detail/4767"/>
    <hyperlink ref="I2" r:id="rId105" display="2015 SIPs\Count data\Manhattan\1 Av\24995_raw_counts.xlsx"/>
    <hyperlink ref="L2" r:id="rId106" display="2015 SIPs\Count data\Manhattan\1 Av\100536_raw_counts(23401_Bike_1 Ave_5.10.16) (1).xlsx"/>
    <hyperlink ref="F53" r:id="rId107" location="/project-detail/940/treatment-detail/2112" display="http://dotvgisweb/SIPTracker/ - /project-detail/940/treatment-detail/2112"/>
    <hyperlink ref="F67" r:id="rId108" location="/project-detail/940/treatment-detail/2113" display="http://dotvgisweb/SIPTracker/ - /project-detail/940/treatment-detail/2113"/>
    <hyperlink ref="L67" r:id="rId109" display="2015 SIPs\Count data\SI\Clove Rd 2\99760_raw_counts(23034 - Clove Road Bet. Bard &amp; Greenway Drive 5.25.16).xlsx"/>
    <hyperlink ref="I67" r:id="rId110" display="2015 SIPs\Count data\SI\Clove Rd 2\91907_raw_counts(20472 - Bard).xlsx"/>
    <hyperlink ref="F52" r:id="rId111" location="/project-detail/1320/treatment-detail/5087" display="http://dotvgisweb/SIPTracker/ - /project-detail/1320/treatment-detail/5087"/>
    <hyperlink ref="I52" r:id="rId112" display="2015 SIPs\Count data\Queens\Vernon Ave\Vernon 45 Ave - 44 Dr Sept 2013.xlsx"/>
    <hyperlink ref="L52" r:id="rId113" display="2015 SIPs\Count data\Queens\Vernon Ave\103092_raw_counts(24079_Vernon Blvd_44 Dr) (1).xlsx"/>
    <hyperlink ref="F62" r:id="rId114" location="/project-detail/853/treatment-detail/1685" display="http://dotvgisweb/SIPTracker/ - /project-detail/853/treatment-detail/1685"/>
    <hyperlink ref="I62" r:id="rId115" display="2015 SIPs/Count data/Queens/Queens Blvd/Queens Blvd btn 51st St and 52nd St - 4.21.15 WD.xlsx"/>
    <hyperlink ref="L62" r:id="rId116" display="2015 SIPs/Count data/Queens/Queens Blvd/Queens Blvd btn 51st St and 52nd St - 4-20-16 WD.xlsx"/>
    <hyperlink ref="F63" r:id="rId117" location="/project-detail/853/treatment-detail/1685" display="http://dotvgisweb/SIPTracker/ - /project-detail/853/treatment-detail/1685"/>
    <hyperlink ref="I63" r:id="rId118" display="2015 SIPs/Count data/Queens/Queens Blvd/Queens Blvd btn 59th Pl and 59th St 2014 WE and WD.xlsx"/>
    <hyperlink ref="L63" r:id="rId119" display="2015 SIPs/Count data/Queens/Queens Blvd/Queens Blvd btn 59th Pl and 59th St 7.15.2015 WD.xlsx"/>
    <hyperlink ref="F64" r:id="rId120" location="/project-detail/853/treatment-detail/1685" display="http://dotvgisweb/SIPTracker/ - /project-detail/853/treatment-detail/1685"/>
    <hyperlink ref="I64" r:id="rId121" display="\\dotbotplan01\botplan\Bikes &amp; Greenways\data\Bike Counts\7. Before &amp; After Counts\2015 SIPs\Count data\Queens\Queens Blvd\92921_raw_counts(20878_Bikes_QueensBlvd_66 St_7.14.15).xlsx"/>
    <hyperlink ref="L64" r:id="rId122" display="\\dotbotplan01\botplan\Bikes &amp; Greenways\data\Bike Counts\7. Before &amp; After Counts\2015 SIPs\Count data\Queens\Queens Blvd\103549_raw_counts(24233_DOT_Bike_Queens Blvd E Service Rd_66 St &amp; 67 St_8.24.16).xlsx"/>
    <hyperlink ref="F54" r:id="rId123" location="/project-detail/1027/treatment-detail/2561" display="http://dotvgisweb/SIPTracker/ - /project-detail/1027/treatment-detail/2561"/>
    <hyperlink ref="I54" r:id="rId124" display="2015 SIPs/Count data/Brooklyn/ENY and Brownsville/Pitkin/Hinsdale - Sneidiker/BEFORE - Pitkin Av Hinsdale St 2013.xlsx"/>
    <hyperlink ref="L54" r:id="rId125" display="2015 SIPs/Count data/Brooklyn/ENY and Brownsville/Pitkin/Hinsdale - Sneidiker/Pitkin Av Hinsdale St - 9-7-16 WD.xlsx"/>
    <hyperlink ref="F66" r:id="rId126" location="/project-detail/679/treatment-detail/683" display="http://dotvgisweb/SIPTracker/ - /project-detail/679/treatment-detail/683"/>
    <hyperlink ref="I66" r:id="rId127" display="2015 SIPs/Count data/Manhattan/Clinton Street/BEFORE Clinton St. Btw Cherry and Madison 2014.xlsx"/>
    <hyperlink ref="L66" r:id="rId128" display="2015 SIPs/Count data/Manhattan/Clinton Street/Clinton St. Btw Cherry and Madison 2014 7.21.16 WD.xlsx"/>
    <hyperlink ref="F28" r:id="rId129" location="/project-detail/974/treatment-detail/2340" display="http://dotvgisweb/SIPTracker/ - /project-detail/974/treatment-detail/2340"/>
    <hyperlink ref="I28" r:id="rId130" display="2015 SIPs/Count data/Brooklyn/Bay Ridge/BEFORE - 68th St bet 5th ave and 4th ave 2014.xlsx"/>
    <hyperlink ref="F32" r:id="rId131" location="/project-detail/974/treatment-detail/2340"/>
    <hyperlink ref="I32" r:id="rId132" display="2015 SIPs/Count data/Brooklyn/Bay Ridge/BEFORE - 72nd Street bet 3rd ave and 4th ave 2014.xlsx"/>
    <hyperlink ref="L32" r:id="rId133" display="2015 SIPs/Count data/Brooklyn/Bay Ridge/72nd Street bet 3rd ave and 4th ave 6.23.16 WD.xlsx"/>
    <hyperlink ref="F26" r:id="rId134" location="/project-detail/974/treatment-detail/2338" display="http://dotvgisweb/SIPTracker/ - /project-detail/974/treatment-detail/2338"/>
    <hyperlink ref="I26" r:id="rId135" display="2015 SIPs/Count data/Brooklyn/Bay Ridge/BEFORE 6th Ave bet 74th st and Bay Ridge Pkwy 2014.xlsx"/>
    <hyperlink ref="L26" r:id="rId136" display="2015 SIPs/Count data/Brooklyn/Bay Ridge/6th Ave bet 74th st and Bay Ridge Pkwy - 6.21.16 WD.xlsx"/>
    <hyperlink ref="F37" r:id="rId137" location="/project-detail/974/treatment-detail/2338" display="http://dotvgisweb/SIPTracker/ - /project-detail/974/treatment-detail/2338"/>
    <hyperlink ref="I37" r:id="rId138" display="2015 SIPs/Count data/Brooklyn/Bay Ridge/BEFORE - Ft Hamilton Pkwy bet 92nd St and 94th St 2014.xlsx"/>
    <hyperlink ref="L25" r:id="rId139" display="\\dot55fp05\botplan\Bikes &amp; Greenways\data\Bike Counts\7. Before &amp; After Counts\2015 SIPs\Count data\Brooklyn\Bay Ridge\6th Ave bet 74th st and Bay Ridge Pkwy - 6.23.16 WD.xlsx"/>
    <hyperlink ref="L28" r:id="rId140" display="\\dot55fp05\botplan\Bikes &amp; Greenways\data\Bike Counts\7. Before &amp; After Counts\2015 SIPs\Count data\Brooklyn\Bay Ridge\68th St bet 5th ave and 4th ave 6.23.16.xlsx"/>
    <hyperlink ref="F57" r:id="rId141" location="/project-detail/974/treatment-detail/2338" display="http://dotvgisweb/SIPTracker/ - /project-detail/974/treatment-detail/2338"/>
    <hyperlink ref="L57" r:id="rId142" display="\\dot55fp05\botplan\Bikes &amp; Greenways\data\Bike Counts\7. Before &amp; After Counts\2015 SIPs\Count data\Brooklyn\Bay Ridge\Ft. Hamilton Pkwy Bet. 92nd St. and 94th St. 6.23.16.xlsx"/>
    <hyperlink ref="L37" r:id="rId143" display="\\dot55fp05\botplan\Bikes &amp; Greenways\data\Bike Counts\7. Before &amp; After Counts\2015 SIPs\Count data\Brooklyn\Bay Ridge\Ft. Hamilton Pkwy Bet. 92nd St. and 94th St.. 6.22.16.xlsx"/>
    <hyperlink ref="I57" r:id="rId144" display="\\dot55fp05\botplan\Bikes &amp; Greenways\data\Bike Counts\7. Before &amp; After Counts\2015 SIPs\Count data\Brooklyn\Bay Ridge\BEFORE - Ft. Hamilton Pkwy Bet. 92nd St. and 94th St. 2014.xlsx"/>
    <hyperlink ref="F25" r:id="rId145" location="/project-detail/974/treatment-detail/2338" display="http://dotvgisweb/SIPTracker/ - /project-detail/974/treatment-detail/2338"/>
    <hyperlink ref="I25" r:id="rId146" display="2015 SIPs/Count data/Brooklyn/Bay Ridge/BEFORE 6th Ave bet 74th st and Bay Ridge Pkwy 2014.xlsx"/>
    <hyperlink ref="F36" r:id="rId147" location="/project-detail/974/treatment-detail/2341" display="http://dotvgisweb/SIPTracker/ - /project-detail/974/treatment-detail/2341"/>
    <hyperlink ref="I36" r:id="rId148" display="2015 SIPs/Count data/Brooklyn/Bay Ridge/BEFORE - Ft Hamilton Pkwy bet 88th and 90th 6.18.2014 .xlsx"/>
    <hyperlink ref="L36" r:id="rId149" display="\\dot55fp05\botplan\Bikes &amp; Greenways\data\Bike Counts\7. Before &amp; After Counts\2015 SIPs\Count data\Brooklyn\Bay Ridge\Ft Hamilton Pkwy bet 88th and 90th - 6.22.16.xlsx"/>
    <hyperlink ref="F41" r:id="rId150" location="/project-detail/974/treatment-detail/2338" display="http://dotvgisweb/SIPTracker/ - /project-detail/974/treatment-detail/2338"/>
    <hyperlink ref="F42" r:id="rId151" location="/project-detail/974/treatment-detail/2338" display="http://dotvgisweb/SIPTracker/ - /project-detail/974/treatment-detail/2338"/>
    <hyperlink ref="I41" r:id="rId152" display="\\dot55fp05\botplan\Bikes &amp; Greenways\data\Bike Counts\7. Before &amp; After Counts\2015 SIPs\Count data\Brooklyn\Bay Ridge\Marine Ave between 98th Street and 3rd Ave\BEFORE - Marine Ave btw 98th Street and 3rd Ave - 2014 WD.xlsx"/>
    <hyperlink ref="I42" r:id="rId153" display="\\dot55fp05\botplan\Bikes &amp; Greenways\data\Bike Counts\7. Before &amp; After Counts\2015 SIPs\Count data\Brooklyn\Bay Ridge\Marine Ave between 98th Street and 3rd Ave\BEFORE - Marine Ave btw 98th Street and 3rd Ave - 2014 WD.xlsx"/>
    <hyperlink ref="L41" r:id="rId154" display="\\dot55fp05\botplan\Bikes &amp; Greenways\data\Bike Counts\7. Before &amp; After Counts\2015 SIPs\Count data\Brooklyn\Bay Ridge\Marine Ave between 98th Street and 3rd Ave\Marine Ave btw 98th Street and 3rd Ave - 6.22.16 - WD.xlsx"/>
    <hyperlink ref="L42" r:id="rId155" display="\\dot55fp05\botplan\Bikes &amp; Greenways\data\Bike Counts\7. Before &amp; After Counts\2015 SIPs\Count data\Brooklyn\Bay Ridge\Marine Ave between 98th Street and 3rd Ave\Marine Ave btw 98th Street and 3rd Ave - 6.21.16 - WD.xlsx"/>
    <hyperlink ref="F29" r:id="rId156" location="/project-detail/1132/treatment-detail/4184" display="http://dotvgisweb/SIPTracker/ - /project-detail/1132/treatment-detail/4184"/>
    <hyperlink ref="F30" r:id="rId157" location="/project-detail/1132/treatment-detail/4184" display="http://dotvgisweb/SIPTracker/ - /project-detail/1132/treatment-detail/4184"/>
    <hyperlink ref="I29" r:id="rId158" display="\\dot55fp05\botplan\Bikes &amp; Greenways\data\Bike Counts\7. Before &amp; After Counts\2015 SIPs\Count data\Brooklyn\Bay Ridge\7th Ave bet 64th and 65th St\BEFORE - 7th Ave. Bet. 64th St. &amp; 65th St. 2014.xlsx"/>
    <hyperlink ref="I30" r:id="rId159" display="\\dot55fp05\botplan\Bikes &amp; Greenways\data\Bike Counts\7. Before &amp; After Counts\2015 SIPs\Count data\Brooklyn\Bay Ridge\7th Ave bet 64th and 65th St\BEFORE - 7th Ave. Bet. 64th St. &amp; 65th St. 2014.xlsx"/>
    <hyperlink ref="L30" r:id="rId160" display="\\dot55fp05\botplan\Bikes &amp; Greenways\data\Bike Counts\7. Before &amp; After Counts\2015 SIPs\Count data\Brooklyn\Bay Ridge\7th Ave bet 64th and 65th St\7th Ave. Bet. 64th St. &amp; 65th St. - 6.21.16.xlsx"/>
    <hyperlink ref="L29" r:id="rId161" display="\\dot55fp05\botplan\Bikes &amp; Greenways\data\Bike Counts\7. Before &amp; After Counts\2015 SIPs\Count data\Brooklyn\Bay Ridge\7th Ave bet 64th and 65th St\7th Ave. Bet. 64th St. &amp; 65th St. - 6.22.16.xlsx"/>
    <hyperlink ref="F8" r:id="rId162" location="/project-detail/1316/treatment-detail/5044" display="http://dotvgisweb/SIPTracker/ - /project-detail/1316/treatment-detail/5044"/>
    <hyperlink ref="L8" r:id="rId163" display="\\dot55fp05\botplan\Bikes &amp; Greenways\data\Bike Counts\7. Before &amp; After Counts\2015 SIPs\Count data\Manhattan\Amsterdam btw W 188 and W 189\Amsterdam Ave. Bet. W. 188th St. &amp; W.189th St. - 7.18.17 WD.xlsx"/>
    <hyperlink ref="I8" r:id="rId164" display="\\dot55fp05\botplan\Bikes &amp; Greenways\data\Bike Counts\7. Before &amp; After Counts\2015 SIPs\Count data\Manhattan\Amsterdam btw W 188 and W 189\BEFORE Amsterdam Ave. Bet. W. 188th St. &amp; W.189th St. 7.6.16 WD.xlsx"/>
    <hyperlink ref="F27" r:id="rId165" location="/project-detail/974/treatment-detail/2340" display="http://dotvgisweb/SIPTracker/ - /project-detail/974/treatment-detail/2340"/>
    <hyperlink ref="I27" r:id="rId166" display="2015 SIPs/Count data/Brooklyn/Bay Ridge/BEFORE - 68th St bet 5th ave and 4th ave 2014.xlsx"/>
    <hyperlink ref="L27" r:id="rId167" display="2015 SIPs/Count data/Brooklyn/Bay Ridge/68th St bet 5th ave and 4th ave 2014 - 6.21.16 WD.xlsx"/>
    <hyperlink ref="F31" r:id="rId168" location="/project-detail/974/treatment-detail/2340"/>
    <hyperlink ref="I31" r:id="rId169" display="2015 SIPs/Count data/Brooklyn/Bay Ridge/BEFORE - 72nd Street bet 3rd ave and 4th ave 2014.xlsx"/>
    <hyperlink ref="L31" r:id="rId170" display="2015 SIPs/Count data/Brooklyn/Bay Ridge/72nd Street bet 3rd ave and 4th ave 6.23.16 WD.xlsx"/>
    <hyperlink ref="F35" r:id="rId171" location="/project-detail/974/treatment-detail/2341" display="http://dotvgisweb/SIPTracker/ - /project-detail/974/treatment-detail/2341"/>
    <hyperlink ref="L35" r:id="rId172" display="2015 SIPs/Count data/Brooklyn/Bay Ridge/Ft Hamilton Pkwy bet 88th and 90th - 6.23.16 WD.xlsx"/>
    <hyperlink ref="I35" r:id="rId173" display="2015 SIPs/Count data/Brooklyn/Bay Ridge/BEFORE - Ft Hamilton Pkwy bet 88th and 90th 6.18.2014 .xlsx"/>
    <hyperlink ref="F80" r:id="rId174" location="/project-detail/708/treatment-detail/862" display="http://dotvgisweb/SIPTracker/ - /project-detail/708/treatment-detail/862"/>
    <hyperlink ref="I80" r:id="rId175" display="\\dot55fp05\botplan\Bikes &amp; Greenways\data\Bike Counts\7. Before &amp; After Counts\2016 SIPs\Count data\Tremont Ave between 3rd Ave and Monterey Ave\BEFORE E.Tremont bet 3rd and Monterey - 9.22.15 WD.XLSX"/>
    <hyperlink ref="L80" r:id="rId176" display="\\dot55fp05\botplan\Bikes &amp; Greenways\data\Bike Counts\7. Before &amp; After Counts\2016 SIPs\Count data\Tremont Ave between 3rd Ave and Monterey Ave\E. Tremont Ave. Bet. 3rd Ave. &amp; Monterey Ave -  9.20.16 WD.xlsx"/>
    <hyperlink ref="F79" r:id="rId177" location="/project-detail/708/treatment-detail/861" display="http://dotvgisweb/SIPTracker/ - /project-detail/708/treatment-detail/861"/>
    <hyperlink ref="I79" r:id="rId178" display="\\dot55fp05\botplan\Bikes &amp; Greenways\data\Bike Counts\7. Before &amp; After Counts\2016 SIPs\Count data\East Tremont Ave between Jerome and Walton\E.Tremont bet Jerome and Walton - 9.22.2015 -WD.XLSX"/>
    <hyperlink ref="L79" r:id="rId179" display="\\dot55fp05\botplan\Bikes &amp; Greenways\data\Bike Counts\7. Before &amp; After Counts\2016 SIPs\Count data\East Tremont Ave between Jerome and Walton\E. Tremont Ave. Bet. Jerome Ave. &amp; Walton Ave. 9.19.2017- WD.xlsx"/>
    <hyperlink ref="F81" r:id="rId180" location="/project-detail/708/treatment-detail/861" display="http://dotvgisweb/SIPTracker/ - /project-detail/708/treatment-detail/861"/>
    <hyperlink ref="I81" r:id="rId181" display="\\dot55fp05\botplan\Bikes &amp; Greenways\data\Bike Counts\7. Before &amp; After Counts\2016 SIPs\Count data\East Tremont Ave - Marmion and Southern Blvd\E.Tremont bet Marmion and Southern-9.22.2015 - WD.XLSX"/>
    <hyperlink ref="L81" r:id="rId182" display="\\dot55fp05\botplan\Bikes &amp; Greenways\data\Bike Counts\7. Before &amp; After Counts\2016 SIPs\Count data\East Tremont Ave - Marmion and Southern Blvd\E.Tremont bet Marmion and Southern- 9.19.2017- WD.xlsx"/>
    <hyperlink ref="F97" r:id="rId183" location="/project-detail/700/treatment-detail/784" display="http://dotvgisweb/SIPTracker/ - /project-detail/700/treatment-detail/784"/>
    <hyperlink ref="I97" r:id="rId184" display="\\dot55fp05\botplan\Bikes &amp; Greenways\data\Bike Counts\7. Before &amp; After Counts\2016 SIPs\Count data\Bartow Ave bet Co-Op City Blvd and Hutchinson Pkwy\BEFORE - Bartow Ave bet Co-Op City Blvd and Hutchinson Pkwy 2012.xlsx"/>
    <hyperlink ref="L97" r:id="rId185" display="\\dot55fp05\botplan\Bikes &amp; Greenways\data\Bike Counts\7. Before &amp; After Counts\2016 SIPs\Count data\Bartow Ave bet Co-Op City Blvd and Hutchinson Pkwy\Bartow Ave bet Co-Op City Blvd and Hutchinson Pkwy - 9.26.2017 - WD.xlsx"/>
    <hyperlink ref="F40" r:id="rId186" location="/project-detail/699/treatment-detail/780" display="http://dotvgisweb/SIPTracker/ - /project-detail/699/treatment-detail/780"/>
    <hyperlink ref="I40" r:id="rId187" display="\\dot55fp05\botplan\Bikes &amp; Greenways\data\Bike Counts\7. Before &amp; After Counts\2016 SIPs\Count data\Lafayette Ave btw Cumberland St and Carlton Ave\BEFORE - Lafayette Ave btw Cumberland St and Carlton Ave 2014.xlsx"/>
    <hyperlink ref="L40" r:id="rId188" display="\\dot55fp05\botplan\Bikes &amp; Greenways\data\Bike Counts\7. Before &amp; After Counts\2016 SIPs\Count data\Lafayette Ave btw Cumberland St and Carlton Ave\Lafayette bet Cumberland and Carlton-5.1.2018 - WD.xlsx"/>
    <hyperlink ref="I68" r:id="rId189" display="\\dot55fp05\botplan\Bikes &amp; Greenways\data\Bike Counts\7. Before &amp; After Counts\2016 SIPs\Count data\Irving Ave bet Gates Ave and Palmetto St\BEFORE - Irving Ave. bet Gates Ave. &amp; Palmetto St - 6.4.2015 - WD.xlsx"/>
    <hyperlink ref="F68" r:id="rId190" location="/project-detail/673/treatment-detail/642" display="http://dotvgisweb/SIPTracker/ - /project-detail/673/treatment-detail/642"/>
    <hyperlink ref="L68" r:id="rId191" display="\\dot55fp05\botplan\Bikes &amp; Greenways\data\Bike Counts\7. Before &amp; After Counts\2016 SIPs\Count data\Irving Ave bet Gates Ave and Palmetto St\Irving Av bet Gates and Palmetto 6.7.2017 WD.xlsx"/>
    <hyperlink ref="F69" r:id="rId192" location="/project-detail/673/treatment-detail/642" display="http://dotvgisweb/SIPTracker/ - /project-detail/673/treatment-detail/642"/>
    <hyperlink ref="I69" r:id="rId193" display="\\dot55fp05\botplan\Bikes &amp; Greenways\data\Bike Counts\7. Before &amp; After Counts\2016 SIPs\Count data\Jefferson Ave btw Knickerbocker and Irving\BEFORE - Jefferson bet Knickerbocker Ave and Irving Ave - 8.5.2015WD.xlsx"/>
    <hyperlink ref="L69" r:id="rId194" display="\\dot55fp05\botplan\Bikes &amp; Greenways\data\Bike Counts\7. Before &amp; After Counts\2016 SIPs\Count data\Jefferson Ave btw Knickerbocker and Irving\Jefferson bet Knickerbocker Ave and Irving Ave - 8.23.2016WD.xlsx"/>
    <hyperlink ref="F70" r:id="rId195" location="/project-detail/722/treatment-detail/867" display="http://dotvgisweb/SIPTracker/ - /project-detail/722/treatment-detail/867"/>
    <hyperlink ref="I70" r:id="rId196" display="\\dot55fp05\botplan\Bikes &amp; Greenways\data\Bike Counts\7. Before &amp; After Counts\2016 SIPs\Count data\Hancock St btw Knickerbocker and Irving\Hancock bet Knickerbocker Ave and Irving Ave - 8.6.2015 - WD.xlsx"/>
    <hyperlink ref="L70" r:id="rId197" display="\\dot55fp05\botplan\Bikes &amp; Greenways\data\Bike Counts\7. Before &amp; After Counts\2016 SIPs\Count data\Hancock St btw Knickerbocker and Irving\Hancock bet Knickerbocker Ave and Irving Ave - 8.24.2017 - WD.XLSX"/>
    <hyperlink ref="F38" r:id="rId198" location="/project-detail/1282/treatment-detail/4805" display="http://dotvgisweb/SIPTracker/ - /project-detail/1282/treatment-detail/4805"/>
    <hyperlink ref="I38" r:id="rId199" display="2016 SIPs/Count data/Jay St between Chapel and Concord/BEFORE - Jay St btw Chapel and Concord - 2012.xlsx"/>
    <hyperlink ref="L38" r:id="rId200" display="2016 SIPs/Count data/Jay St between Chapel and Concord/Jay St btw Chapel and Concord - 9.14.2016 - WD.XLSX"/>
    <hyperlink ref="F82" r:id="rId201" location="/project-detail/758/treatment-detail/1207" display="http://dotvgisweb/SIPTracker/ - /project-detail/758/treatment-detail/1207"/>
    <hyperlink ref="I82" r:id="rId202" display="2016 SIPs/Count data/Argyle Rd btw Beverly Rd and Albemarle Rd/BEFORE - Argyle Rd btw Beverly Rd and Albemarle Rd 2014.xlsx"/>
    <hyperlink ref="L82" r:id="rId203" display="2016 SIPs/Count data/Argyle Rd btw Beverly Rd and Albemarle Rd/Argyle Rd btw Beverly Rd and Albemarle Rd - 6.14.17 - WD.xlsx"/>
    <hyperlink ref="F83" r:id="rId204" location="/project-detail/758/treatment-detail/1209" display="http://dotvgisweb/SIPTracker/ - /project-detail/758/treatment-detail/1209"/>
    <hyperlink ref="I83" r:id="rId205" display="2016 SIPs/Count data/Rugby Rd btw Beverly Rd and Albemarle Rd/BEFORE - Rugby Rd btw Beverly Rd and Albemarle Rd- 2014.xlsx"/>
    <hyperlink ref="L83" r:id="rId206" display="2016 SIPs/Count data/Rugby Rd btw Beverly Rd and Albemarle Rd/Rugby Rd btw Beverly Rd and Albemarle Rd - 6.14.17 - WD.xlsx"/>
    <hyperlink ref="F94" r:id="rId207" location="/project-detail/612/treatment-detail/432" display="http://dotvgisweb/SIPTracker/ - /project-detail/612/treatment-detail/432"/>
    <hyperlink ref="I94" r:id="rId208" display="2016 SIPs/Count data/Ave V bet Ryder St and Kimball St/BEFORE - Ave V bet Ryder St and Kimball St - 2016.xlsx"/>
    <hyperlink ref="L94" r:id="rId209" display="2016 SIPs/Count data/Ave V bet Ryder St and Kimball St/Ave V bet Ryder St and Kimball St - 2017.xlsx"/>
    <hyperlink ref="F93" r:id="rId210" location="/project-detail/612/treatment-detail/436" display="http://dotvgisweb/SIPTracker/ - /project-detail/612/treatment-detail/436"/>
    <hyperlink ref="I93" r:id="rId211" display="2016 SIPs/Count data/Hendrickson Pl bet Hendrickson St and Flatbush Ave/BEFORE - Hendrickson Pl bet Hendrickson St and Flatbush Ave - 2016.xlsx"/>
    <hyperlink ref="L93" r:id="rId212" display="2016 SIPs/Count data/Hendrickson Pl bet Hendrickson St and Flatbush Ave/Hendrickson Pl bet Hendrickson St and Flatbush Ave - 2017.xlsx"/>
    <hyperlink ref="F77" r:id="rId213" location="/project-detail/707/treatment-detail/855" display="http://dotvgisweb/SIPTracker/ - /project-detail/707/treatment-detail/855"/>
    <hyperlink ref="I77" r:id="rId214" display="2016 SIPs/Count data/Upper East Side/E 70th St btw 2 av and 3 av - 6.22.16 - WD.xlsx"/>
    <hyperlink ref="L77" r:id="rId215" display="2016 SIPs/Count data/Upper East Side/E 70th St btw 2 av and 3 av - 6.22.17 - WD.xlsx"/>
    <hyperlink ref="I78" r:id="rId216" display="2016 SIPs\Count data\Upper East Side\E 70th St btw 5 av and Madison av - 6.22.16 - WD.xlsx"/>
    <hyperlink ref="F78" r:id="rId217" location="/project-detail/707/treatment-detail/855" display="http://dotvgisweb/SIPTracker/ - /project-detail/707/treatment-detail/855"/>
    <hyperlink ref="L78" r:id="rId218" display="2016 SIPs/Count data/Upper East Side/E 70th St btw 5 av and Madison av - 6.22.17 - WD.xlsx"/>
    <hyperlink ref="I75" r:id="rId219" display="2016 SIPs/Count data/Upper East Side/E 71st St btw 5 av and Madison av - 6.22.16 - WD.xlsx"/>
    <hyperlink ref="L75" r:id="rId220" display="2016 SIPs/Count data/Upper East Side/E 71st St btw 5 av and Madison av - 6.22.17 - WD.xlsx"/>
    <hyperlink ref="F75" r:id="rId221" location="/project-detail/707/treatment-detail/855" display="http://dotvgisweb/SIPTracker/ - /project-detail/707/treatment-detail/855"/>
    <hyperlink ref="F76" r:id="rId222" location="/project-detail/707/treatment-detail/855" display="http://dotvgisweb/SIPTracker/ - /project-detail/707/treatment-detail/855"/>
    <hyperlink ref="I76" r:id="rId223" display="2016 SIPs/Count data/Upper East Side/E 71st St btw 2 av and 3 av - 6.22.16 - WD.xlsx"/>
    <hyperlink ref="L76" r:id="rId224" display="2016 SIPs/Count data/Upper East Side/E 71st St btw 2 av and 3 av - 6.22.17 - WD.xlsx"/>
    <hyperlink ref="F73" r:id="rId225" location="/project-detail/707/treatment-detail/855" display="http://dotvgisweb/SIPTracker/ - /project-detail/707/treatment-detail/855"/>
    <hyperlink ref="I73" r:id="rId226" display="2016 SIPs/Count data/Upper East Side/77th St btw 2 av and 3 av/77th St btw 2 av and 3 av - 6.22.16 WD.xlsx"/>
    <hyperlink ref="L73" r:id="rId227" display="2016 SIPs/Count data/Upper East Side/77th St btw 2 av and 3 av/77th St btw 2 av and 3 av - 6.22.17 - WD.xlsx"/>
    <hyperlink ref="F74" r:id="rId228" location="/project-detail/707/treatment-detail/855" display="http://dotvgisweb/SIPTracker/ - /project-detail/707/treatment-detail/855"/>
    <hyperlink ref="I74" r:id="rId229" display="2016 SIPs/Count data/Upper East Side/77th St btw 2 av and 3 av/77th St btw 5 av and Mad av - 6.22.16 WD.xlsx"/>
    <hyperlink ref="L74" r:id="rId230" display="2016 SIPs/Count data/Upper East Side/77th St btw 2 av and 3 av/77th St btw 5 av and Mad av - 6.22.17 - WD.xlsx"/>
    <hyperlink ref="F71" r:id="rId231" location="/project-detail/707/treatment-detail/855" display="http://dotvgisweb/SIPTracker/ - /project-detail/707/treatment-detail/855"/>
    <hyperlink ref="I71" r:id="rId232" display="2016 SIPs\Count data\Upper East Side\E 78th Street btw 2nd and 3rd\101815_raw_counts(23708_DOT_Bike_E 78 St_2 Av_6.22.16).xlsx"/>
    <hyperlink ref="L71" r:id="rId233" display="2016 SIPs\Count data\Upper East Side\E 78th Street btw 2nd and 3rd\107375_raw_counts(25772_DOT_Bike_E 78 St_3 Ave_2 Ave_6.22.17).xlsx"/>
    <hyperlink ref="F72" r:id="rId234" location="/project-detail/707/treatment-detail/855" display="http://dotvgisweb/SIPTracker/ - /project-detail/707/treatment-detail/855"/>
    <hyperlink ref="I72" r:id="rId235" display="2016 SIPs\Count data\Upper East Side\E 78th St bet Madison and 5th\101819_raw_counts(23708_DOT_Bike_E 78 St_5 Av_6.22.16).xlsx"/>
    <hyperlink ref="L72" r:id="rId236" display="2016 SIPs\Count data\Upper East Side\E 78th St bet Madison and 5th\107379_raw_counts(25772_DOT_Bike_E 78 St_5 Ave_Madison Ave_6.22.17).xlsx"/>
    <hyperlink ref="F84" r:id="rId237" location="/project-detail/992/treatment-detail/2435" display="http://dotvgisweb/SIPTracker/ - /project-detail/992/treatment-detail/2435"/>
    <hyperlink ref="I84" r:id="rId238" display="2016 SIPs\Count data\Amsterdam Ave and W 86th Street\96231_raw_counts(21802_Bikes_Amsterdam_Av_10-14-15).xlsx"/>
    <hyperlink ref="L84" r:id="rId239" display="2016 SIPs\Count data\Amsterdam Ave and W 86th Street\112119_raw_counts(26908_DOT_Bike_loc_Amsterdam Ave) 2017.xlsx"/>
    <hyperlink ref="F85" r:id="rId240" location="/project-detail/753/treatment-detail/1102" display="http://dotvgisweb/SIPTracker/ - /project-detail/753/treatment-detail/1102"/>
    <hyperlink ref="I85" r:id="rId241" display="2016 SIPs\Count data\E 124 St bet 1st and 2nd\102993_raw_counts(124th St. Bet. 1st Ave. &amp; 2nd Ave. 7.20.16).xlsx"/>
    <hyperlink ref="L85" r:id="rId242" display="2016 SIPs\Count data\E 124 St bet 1st and 2nd\109780_raw_counts(26334 - TIMS BIKE -Weekday-124th St-MN).XLSX"/>
    <hyperlink ref="F55" r:id="rId243" location="/project-detail/1454/treatment-detail/5465" display="http://dotvgisweb/SIPTracker/ - /project-detail/1454/treatment-detail/5465"/>
    <hyperlink ref="I55" r:id="rId244" display="\\dotbotplan01\botplan\Bikes &amp; Greenways\SIPs\completed SIP\MN\8th St\data\bike counts\before\8th St_103690_raw_counts(24282 - E 8 Ave - 8.25.16_thurs.xlsx"/>
    <hyperlink ref="L55" r:id="rId245" display="\\dotbotplan01\botplan\Bikes &amp; Greenways\SIPs\completed SIP\MN\8th St\data\bike counts\after\August (1yr)\Copy of 110160_raw_counts(26458-TIMS BIKE -Weekday - East 8th St MN).xlsx"/>
    <hyperlink ref="F19" r:id="rId246" location="/project-detail/587/treatment-detail/306" display="http://dotvgisweb/SIPTracker/ - /project-detail/587/treatment-detail/306"/>
    <hyperlink ref="I19" r:id="rId247" display="\\dotbotplan01\botplan\Bikes &amp; Greenways\data\Bike Counts\7. Before &amp; After Counts\2016 SIPs\Count data\USQ East btw 16 and 17\103317_raw_counts(24169_DOT_Bike_Union Square E_8.18.16).xlsx"/>
    <hyperlink ref="L19" r:id="rId248" display="\\dotbotplan01\botplan\Bikes &amp; Greenways\data\Bike Counts\7. Before &amp; After Counts\2016 SIPs\Count data\USQ East btw 16 and 17\106888_raw_counts(25586_Union Square_DOT_Bike_8.22.17).xlsx"/>
    <hyperlink ref="L20" r:id="rId249" display="\\dotbotplan01\botplan\Bikes &amp; Greenways\data\Bike Counts\7. Before &amp; After Counts\2016 SIPs\Count data\USQ East btw 16 and 17\106888_raw_counts(25586_Union Square_DOT_Bike_8.24.17).xlsx"/>
    <hyperlink ref="F20" r:id="rId250" location="/project-detail/587/treatment-detail/306" display="http://dotvgisweb/SIPTracker/ - /project-detail/587/treatment-detail/306"/>
    <hyperlink ref="I20" r:id="rId251" display="\\dotbotplan01\botplan\Bikes &amp; Greenways\data\Bike Counts\7. Before &amp; After Counts\2016 SIPs\Count data\USQ East btw 16 and 17\103317_raw_counts(24169_DOT_Bike_Union Square E_8.18.16).xlsx"/>
    <hyperlink ref="F89" r:id="rId252" location="/project-detail/779/treatment-detail/1373" display="http://dotvgisweb/SIPTracker/ - /project-detail/779/treatment-detail/1373"/>
    <hyperlink ref="I89" r:id="rId253" display="\\dotbotplan01\botplan\Bikes &amp; Greenways\data\Bike Counts\7. Before &amp; After Counts\2016 SIPs\Count data\Ridgewood\80th St btw 62nd Ave and Juniper Blvd N\22711_raw_counts.xlsx"/>
    <hyperlink ref="F90" r:id="rId254" location="/project-detail/779/treatment-detail/1374" display="http://dotvgisweb/SIPTracker/ - /project-detail/779/treatment-detail/1374"/>
    <hyperlink ref="I90" r:id="rId255" display="\\dotbotplan01\botplan\Bikes &amp; Greenways\data\Bike Counts\7. Before &amp; After Counts\2016 SIPs\Count data\Ridgewood\Eliot Ave bet 77 Pl and 78 St\22709_raw_counts.xlsx"/>
    <hyperlink ref="F91" r:id="rId256" location="/project-detail/779/treatment-detail/1375" display="http://dotvgisweb/SIPTracker/ - /project-detail/779/treatment-detail/1375"/>
    <hyperlink ref="I91" r:id="rId257" display="\\dotbotplan01\botplan\Bikes &amp; Greenways\data\Bike Counts\7. Before &amp; After Counts\2016 SIPs\Count data\Ridgewood\69th St bet 62nd Ave and 62nd Rd\22707_raw_counts.xlsx"/>
    <hyperlink ref="F96" r:id="rId258" location="/project-detail/600/treatment-detail/355" display="http://dotvgisweb/SIPTracker/ - /project-detail/600/treatment-detail/355"/>
    <hyperlink ref="F95" r:id="rId259" location="/project-detail/600/treatment-detail/355" display="http://dotvgisweb/SIPTracker/ - /project-detail/600/treatment-detail/355"/>
    <hyperlink ref="I95" r:id="rId260" display="\\dotbotplan01\botplan\Bikes &amp; Greenways\data\Bike Counts\7. Before &amp; After Counts\2016 SIPs\Count data\Queens Blvd bet 54 Av and 55 Av\100087_raw_counts(23221_DOT_Bike_loc_10_4-20-16).xlsx"/>
    <hyperlink ref="L95" r:id="rId261" display="\\dotbotplan01\botplan\Bikes &amp; Greenways\data\Bike Counts\7. Before &amp; After Counts\2016 SIPs\Count data\Queens Blvd bet 54 Av and 55 Av\109826_raw_counts(26346_DOT_Bike_loc 10_8.16.17).xlsx"/>
    <hyperlink ref="L96" r:id="rId262" display="\\dotbotplan01\botplan\Bikes &amp; Greenways\data\Bike Counts\7. Before &amp; After Counts\2016 SIPs\Count data\Queens Blvd bet 54 Av and 55 Av\109826_raw_counts(26346_DOT_Bike_loc 10_8.10.17).xlsx"/>
    <hyperlink ref="I96" r:id="rId263" display="\\dotbotplan01\botplan\Bikes &amp; Greenways\data\Bike Counts\7. Before &amp; After Counts\2016 SIPs\Count data\Queens Blvd bet 54 Av and 55 Av\100087_raw_counts(23221_DOT_Bike_loc_10_4-20-16).xlsx"/>
    <hyperlink ref="F87" r:id="rId264" location="/project-detail/590/treatment-detail/314" display="http://dotvgisweb/SIPTracker/ - /project-detail/590/treatment-detail/314"/>
    <hyperlink ref="I87" r:id="rId265" display="\\dotbotplan01\botplan\Bikes &amp; Greenways\data\Bike Counts\7. Before &amp; After Counts\2016 SIPs\Count data\20th Ave bet 19th St 20th St\100365_raw_counts(23331_Bike_Greenway_20 Ave).xlsx"/>
    <hyperlink ref="L87" r:id="rId266" display="\\dotbotplan01\botplan\Bikes &amp; Greenways\data\Bike Counts\7. Before &amp; After Counts\2016 SIPs\Count data\20th Ave bet 19th St 20th St\106892_raw_counts(25587-20 Ave_4.27.17).xlsx"/>
    <hyperlink ref="F86" r:id="rId267" location="/project-detail/813/treatment-detail/1517" display="http://dotvgisweb/SIPTracker/ - /project-detail/813/treatment-detail/1517"/>
    <hyperlink ref="I86" r:id="rId268" display="\\dotbotplan01\botplan\Bikes &amp; Greenways\SIPs\completed SIP\QN\31st Ave\Data\Bikes\before\103367_raw_counts(24189- TIMS BIKE - Wkday - 31st Street).XLSX"/>
    <hyperlink ref="L86" r:id="rId269" display="\\dotbotplan01\botplan\Bikes &amp; Greenways\SIPs\completed SIP\QN\31st Ave\Data\Bikes\before\110606_raw_counts(26534-TIMS BIKE-31st Av-QN- Weekday).xlsx"/>
    <hyperlink ref="F49" r:id="rId270" location="/project-detail/1284/treatment-detail/4823" display="http://dotvgisweb/SIPTracker/ - /project-detail/1284/treatment-detail/4823"/>
    <hyperlink ref="I49" r:id="rId271" display="\\dotbotplan01\botplan\Bikes &amp; Greenways\data\Bike Counts\7. Before &amp; After Counts\2016 SIPs\Count data\Shore Blvd bet Astoria Pk S and Ditmars Blvd\25358_raw_counts.xlsx"/>
    <hyperlink ref="L49" r:id="rId272" display="\\dotbotplan01\botplan\Bikes &amp; Greenways\data\Bike Counts\7. Before &amp; After Counts\2016 SIPs\Count data\Shore Blvd bet Astoria Pk S and Ditmars Blvd\91553_raw_counts(20363_Bikes_Greenway_Count_ShoreBlvd).xlsx"/>
    <hyperlink ref="F9" r:id="rId273" location="/project-detail/1136/treatment-detail/4219"/>
    <hyperlink ref="F10" r:id="rId274" location="/project-detail/1136/treatment-detail/4219"/>
    <hyperlink ref="I9" r:id="rId275" display="\\dotbotplan01\botplan\Bikes &amp; Greenways\data\Bike Counts\7. Before &amp; After Counts\2016 SIPs\Count data\7th Ave at 50th St\91037_raw_counts(20176_Bike_7 Ave_5-13-15).xlsx"/>
    <hyperlink ref="L10" r:id="rId276" display="\\dotbotplan01\botplan\Bikes &amp; Greenways\data\Bike Counts\7. Before &amp; After Counts\2016 SIPs\Count data\7th Ave at 50th St\101338_raw_counts(2-23598 - TIMS - BIKE - Wkday - 7th Ave bet W 50th and W 51st).xlsx"/>
    <hyperlink ref="L9" r:id="rId277" display="\\dotbotplan01\botplan\Bikes &amp; Greenways\data\Bike Counts\7. Before &amp; After Counts\2016 SIPs\Count data\7th Ave at 50th St\100544_raw_counts(23401_Bike_7 Ave_5.11.16).xlsx"/>
    <hyperlink ref="I10" r:id="rId278" display="\\dotbotplan01\botplan\Bikes &amp; Greenways\data\Bike Counts\7. Before &amp; After Counts\2016 SIPs\Count data\7th Ave at 50th St\91037_raw_counts(20176_Bike_7 Ave_5-13-15).xlsx"/>
    <hyperlink ref="F92" r:id="rId279" location="/project-detail/937/treatment-detail/5008" display="http://dotvgisweb/SIPTracker/ - /project-detail/937/treatment-detail/5008"/>
    <hyperlink ref="I92" r:id="rId280" display="\\dotbotplan01\botplan\Bikes &amp; Greenways\data\Bike Counts\7. Before &amp; After Counts\2016 SIPs\Count data\2nd Ave at 86th Street\96221_raw_counts(21802_Bikes_2_Av_10-8-15).xlsx"/>
    <hyperlink ref="L92" r:id="rId281" display="\\dotbotplan01\botplan\Bikes &amp; Greenways\data\Bike Counts\7. Before &amp; After Counts\2016 SIPs\Count data\2nd Ave at 86th Street\104786_raw_counts(24632_DOT_Bike_loc_2 Ave).xlsx"/>
    <hyperlink ref="F11" r:id="rId282" location="/project-detail/1273/treatment-detail/4763" display="http://dotvgisweb/SIPTracker/ - /project-detail/1273/treatment-detail/4763"/>
    <hyperlink ref="F12" r:id="rId283" location="/project-detail/1273/treatment-detail/4763" display="http://dotvgisweb/SIPTracker/ - /project-detail/1273/treatment-detail/4763"/>
    <hyperlink ref="I11" r:id="rId284" display="\\dotbotplan01\botplan\Bikes &amp; Greenways\data\Bike Counts\7. Before &amp; After Counts\2016 SIPs\Count data\Chrystie St between Canal St and Hester St\92791_raw_counts(92791_raw_counts(7.8.15 Chrystie St. Bet. Canal St. &amp; Hester St.)).xlsx"/>
    <hyperlink ref="I12" r:id="rId285" display="\\dotbotplan01\botplan\Bikes &amp; Greenways\data\Bike Counts\7. Before &amp; After Counts\2016 SIPs\Count data\Chrystie St between Canal St and Hester St\92791_raw_counts(92791_raw_counts(7.9.15 Chrystie St. Bet. Canal St. &amp; Hester St.)).xlsx"/>
    <hyperlink ref="L11" r:id="rId286" display="\\dotbotplan01\botplan\Bikes &amp; Greenways\data\Bike Counts\7. Before &amp; After Counts\2016 SIPs\Count data\Chrystie St between Canal St and Hester St\109868_raw_counts(26368_DOT_Bike_Chrystie St &amp; Canal St_7.13.17).xlsx"/>
    <hyperlink ref="L12" r:id="rId287" display="\\dotbotplan01\botplan\Bikes &amp; Greenways\data\Bike Counts\7. Before &amp; After Counts\2016 SIPs\Count data\Chrystie St between Canal St and Hester St\109868_raw_counts(26368_DOT_Bike_Chrystie St &amp; Canal St_7.13.17).xlsx"/>
    <hyperlink ref="F3" r:id="rId288" location="/project-detail/1274/treatment-detail/4767" display="http://dotvgisweb/SIPTracker/ - /project-detail/1274/treatment-detail/4767"/>
    <hyperlink ref="I3" r:id="rId289" display="\\dotbotplan01\botplan\Bikes &amp; Greenways\data\Bike Counts\7. Before &amp; After Counts\2016 SIPs\Count data\1st Ave bet 50th St and 51st St\95213_raw_counts(21484_Bike_1 Ave_9-15-15).xlsx"/>
    <hyperlink ref="L3" r:id="rId290" display="\\dotbotplan01\botplan\Bikes &amp; Greenways\data\Bike Counts\7. Before &amp; After Counts\2016 SIPs\Count data\1st Ave bet 50th St and 51st St\104050_raw_counts(24376_Bike_1 Ave_9.13.16).xlsx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9"/>
  <sheetViews>
    <sheetView topLeftCell="A2" workbookViewId="0">
      <selection activeCell="K17" sqref="K17"/>
    </sheetView>
  </sheetViews>
  <sheetFormatPr defaultRowHeight="15" x14ac:dyDescent="0.25"/>
  <cols>
    <col min="9" max="9" width="19.140625" customWidth="1"/>
    <col min="10" max="10" width="10.7109375" bestFit="1" customWidth="1"/>
    <col min="16" max="16" width="4.85546875" customWidth="1"/>
    <col min="17" max="17" width="12.5703125" customWidth="1"/>
    <col min="18" max="18" width="11.140625" customWidth="1"/>
    <col min="19" max="19" width="2.7109375" customWidth="1"/>
    <col min="20" max="20" width="12.5703125" customWidth="1"/>
    <col min="21" max="21" width="14.140625" customWidth="1"/>
    <col min="22" max="22" width="3.140625" customWidth="1"/>
    <col min="23" max="23" width="11.140625" customWidth="1"/>
    <col min="28" max="29" width="9.7109375" bestFit="1" customWidth="1"/>
  </cols>
  <sheetData>
    <row r="1" spans="1:36" ht="18.75" x14ac:dyDescent="0.3">
      <c r="Q1" s="167" t="s">
        <v>2735</v>
      </c>
      <c r="R1" s="167"/>
      <c r="S1" s="167"/>
      <c r="T1" s="167"/>
      <c r="U1" s="167"/>
      <c r="V1" s="167"/>
      <c r="W1" s="167"/>
      <c r="X1" s="167"/>
      <c r="Y1" s="167"/>
      <c r="AB1" s="168" t="s">
        <v>2736</v>
      </c>
      <c r="AC1" s="168"/>
      <c r="AD1" s="168"/>
      <c r="AE1" s="168"/>
      <c r="AF1" s="168"/>
      <c r="AG1" s="168"/>
      <c r="AH1" s="168"/>
      <c r="AI1" s="168"/>
      <c r="AJ1" s="168"/>
    </row>
    <row r="2" spans="1:36" ht="75" x14ac:dyDescent="0.25">
      <c r="A2" s="62" t="s">
        <v>0</v>
      </c>
      <c r="B2" s="62" t="s">
        <v>1</v>
      </c>
      <c r="C2" s="62" t="s">
        <v>2</v>
      </c>
      <c r="D2" s="62" t="s">
        <v>3</v>
      </c>
      <c r="E2" s="63" t="s">
        <v>4</v>
      </c>
      <c r="F2" s="63" t="s">
        <v>5</v>
      </c>
      <c r="G2" s="63" t="s">
        <v>6</v>
      </c>
      <c r="H2" s="63" t="s">
        <v>7</v>
      </c>
      <c r="I2" s="64" t="s">
        <v>287</v>
      </c>
      <c r="J2" s="62" t="s">
        <v>288</v>
      </c>
      <c r="K2" s="62" t="s">
        <v>289</v>
      </c>
      <c r="L2" s="62" t="s">
        <v>290</v>
      </c>
      <c r="M2" s="65" t="s">
        <v>291</v>
      </c>
      <c r="N2" s="62" t="s">
        <v>292</v>
      </c>
      <c r="O2" s="66" t="s">
        <v>293</v>
      </c>
      <c r="P2" s="67"/>
      <c r="Q2" s="62" t="s">
        <v>350</v>
      </c>
      <c r="R2" s="62" t="s">
        <v>351</v>
      </c>
      <c r="T2" s="62" t="s">
        <v>352</v>
      </c>
      <c r="U2" s="62" t="s">
        <v>353</v>
      </c>
      <c r="W2" s="62" t="s">
        <v>364</v>
      </c>
      <c r="X2" s="62" t="s">
        <v>365</v>
      </c>
      <c r="Y2" s="62" t="s">
        <v>354</v>
      </c>
      <c r="AB2" s="62" t="s">
        <v>350</v>
      </c>
      <c r="AC2" s="62" t="s">
        <v>351</v>
      </c>
      <c r="AE2" s="62" t="s">
        <v>352</v>
      </c>
      <c r="AF2" s="62" t="s">
        <v>353</v>
      </c>
      <c r="AH2" s="62" t="s">
        <v>364</v>
      </c>
      <c r="AI2" s="62" t="s">
        <v>365</v>
      </c>
      <c r="AJ2" s="62" t="s">
        <v>354</v>
      </c>
    </row>
    <row r="3" spans="1:36" x14ac:dyDescent="0.25">
      <c r="A3" s="17" t="s">
        <v>132</v>
      </c>
      <c r="B3" s="17" t="s">
        <v>238</v>
      </c>
      <c r="C3" s="17" t="s">
        <v>238</v>
      </c>
      <c r="D3" s="17" t="s">
        <v>239</v>
      </c>
      <c r="E3" s="17">
        <v>2411</v>
      </c>
      <c r="F3" s="19" t="s">
        <v>240</v>
      </c>
      <c r="G3" s="17" t="s">
        <v>241</v>
      </c>
      <c r="H3" s="17" t="s">
        <v>18</v>
      </c>
      <c r="I3" s="61">
        <v>41774</v>
      </c>
      <c r="J3" s="61">
        <v>42509</v>
      </c>
      <c r="K3" s="17">
        <f>SUMIF('complete counts'!$E$2:$E$103,'complete unique counts'!E2,'complete counts'!$K$2:$K$103)</f>
        <v>110</v>
      </c>
      <c r="L3" s="17">
        <f>SUMIF('complete counts'!$E$2:$E$103,'complete unique counts'!E2,'complete counts'!$L$2:$L$103)</f>
        <v>266</v>
      </c>
      <c r="M3" s="28">
        <f t="shared" ref="M3:M25" si="0">L3-K3</f>
        <v>156</v>
      </c>
      <c r="N3" s="20">
        <f>(L3/K3)-1</f>
        <v>1.418181818181818</v>
      </c>
      <c r="O3" s="17" t="s">
        <v>294</v>
      </c>
      <c r="Q3" s="75">
        <f>+K3/VLOOKUP(I3,'eco-counter_14-19'!$A$4:$Z$1829,26,FALSE)</f>
        <v>38889.372418291197</v>
      </c>
      <c r="R3" s="75">
        <f>+L3/VLOOKUP(J3,'eco-counter_14-19'!$A$4:$Z$1829,26,FALSE)</f>
        <v>64729.020287988227</v>
      </c>
      <c r="W3" s="75">
        <f>+IF(ISNUMBER(Q3),Q3,IF(ISNUMBER(T3),T3,""))</f>
        <v>38889.372418291197</v>
      </c>
      <c r="X3" s="75">
        <f>+IF(ISNUMBER(R3),R3,IF(ISNUMBER(U3),U3,""))</f>
        <v>64729.020287988227</v>
      </c>
      <c r="Y3" s="13">
        <f>+(R3/Q3)-1</f>
        <v>0.66443982669012236</v>
      </c>
      <c r="AB3" s="75">
        <f>+K3/VLOOKUP(I3,'CitiBike Trip Count by Day'!$B$12:$O$1322,10,FALSE)</f>
        <v>34134.383435582822</v>
      </c>
      <c r="AC3" s="75">
        <f>+L3/VLOOKUP(J3,'CitiBike Trip Count by Day'!$B$12:$O$1322,10,FALSE)</f>
        <v>75024.570204297139</v>
      </c>
      <c r="AH3" s="75">
        <f>+IF(ISNUMBER(AB3),AB3,IF(ISNUMBER(AE3),AE3,""))</f>
        <v>34134.383435582822</v>
      </c>
      <c r="AI3" s="75">
        <f>+IF(ISNUMBER(AC3),AC3,IF(ISNUMBER(AF3),AF3,""))</f>
        <v>75024.570204297139</v>
      </c>
      <c r="AJ3" s="13">
        <f>+(AC3/AB3)-1</f>
        <v>1.1979178368896219</v>
      </c>
    </row>
    <row r="4" spans="1:36" x14ac:dyDescent="0.25">
      <c r="A4" s="17" t="s">
        <v>132</v>
      </c>
      <c r="B4" s="17" t="s">
        <v>238</v>
      </c>
      <c r="C4" s="17" t="s">
        <v>238</v>
      </c>
      <c r="D4" s="17" t="s">
        <v>242</v>
      </c>
      <c r="E4" s="17">
        <v>1180</v>
      </c>
      <c r="F4" s="19" t="s">
        <v>240</v>
      </c>
      <c r="G4" s="17" t="s">
        <v>22</v>
      </c>
      <c r="H4" s="17" t="s">
        <v>33</v>
      </c>
      <c r="I4" s="61">
        <v>41774</v>
      </c>
      <c r="J4" s="61">
        <v>42509</v>
      </c>
      <c r="K4" s="17">
        <f>SUMIF('complete counts'!$E$2:$E$103,'complete unique counts'!E3,'complete counts'!$K$2:$K$103)</f>
        <v>272</v>
      </c>
      <c r="L4" s="17">
        <f>SUMIF('complete counts'!$E$2:$E$103,'complete unique counts'!E3,'complete counts'!$L$2:$L$103)</f>
        <v>427</v>
      </c>
      <c r="M4" s="28">
        <f t="shared" si="0"/>
        <v>155</v>
      </c>
      <c r="N4" s="20">
        <f t="shared" ref="N4:N67" si="1">(L4/K4)-1</f>
        <v>0.56985294117647056</v>
      </c>
      <c r="O4" s="17" t="s">
        <v>294</v>
      </c>
      <c r="Q4" s="75">
        <f>+K4/VLOOKUP(I4,'eco-counter_14-19'!$A$4:$Z$1829,26,FALSE)</f>
        <v>96162.811797956412</v>
      </c>
      <c r="R4" s="75">
        <f>+L4/VLOOKUP(J4,'eco-counter_14-19'!$A$4:$Z$1829,26,FALSE)</f>
        <v>103907.11151492846</v>
      </c>
      <c r="W4" s="75">
        <f t="shared" ref="W4:W67" si="2">+IF(ISNUMBER(Q4),Q4,IF(ISNUMBER(T4),T4,""))</f>
        <v>96162.811797956412</v>
      </c>
      <c r="X4" s="75">
        <f t="shared" ref="X4:X67" si="3">+IF(ISNUMBER(R4),R4,IF(ISNUMBER(U4),U4,""))</f>
        <v>103907.11151492846</v>
      </c>
      <c r="Y4" s="13">
        <f>+(R4/Q4)-1</f>
        <v>8.0533207922863781E-2</v>
      </c>
      <c r="AB4" s="75">
        <f>+K4/VLOOKUP(I4,'CitiBike Trip Count by Day'!$B$12:$O$1322,10,FALSE)</f>
        <v>84405.020858895703</v>
      </c>
      <c r="AC4" s="75">
        <f>+L4/VLOOKUP(J4,'CitiBike Trip Count by Day'!$B$12:$O$1322,10,FALSE)</f>
        <v>120434.17848584542</v>
      </c>
      <c r="AH4" s="75">
        <f t="shared" ref="AH4:AH67" si="4">+IF(ISNUMBER(AB4),AB4,IF(ISNUMBER(AE4),AE4,""))</f>
        <v>84405.020858895703</v>
      </c>
      <c r="AI4" s="75">
        <f t="shared" ref="AI4:AI67" si="5">+IF(ISNUMBER(AC4),AC4,IF(ISNUMBER(AF4),AF4,""))</f>
        <v>120434.17848584542</v>
      </c>
      <c r="AJ4" s="13">
        <f>+(AC4/AB4)-1</f>
        <v>0.42686036044208264</v>
      </c>
    </row>
    <row r="5" spans="1:36" x14ac:dyDescent="0.25">
      <c r="A5" s="17" t="s">
        <v>132</v>
      </c>
      <c r="B5" s="17" t="s">
        <v>243</v>
      </c>
      <c r="C5" s="17" t="s">
        <v>244</v>
      </c>
      <c r="D5" s="17" t="s">
        <v>245</v>
      </c>
      <c r="E5" s="17">
        <v>1361</v>
      </c>
      <c r="F5" s="19" t="s">
        <v>246</v>
      </c>
      <c r="G5" s="17" t="s">
        <v>28</v>
      </c>
      <c r="H5" s="17" t="s">
        <v>13</v>
      </c>
      <c r="I5" s="61">
        <v>41793</v>
      </c>
      <c r="J5" s="61">
        <v>42206</v>
      </c>
      <c r="K5" s="17">
        <f>SUMIF('complete counts'!$E$2:$E$103,'complete unique counts'!E4,'complete counts'!$K$2:$K$103)</f>
        <v>51</v>
      </c>
      <c r="L5" s="17">
        <f>SUMIF('complete counts'!$E$2:$E$103,'complete unique counts'!E4,'complete counts'!$L$2:$L$103)</f>
        <v>140</v>
      </c>
      <c r="M5" s="28">
        <f t="shared" si="0"/>
        <v>89</v>
      </c>
      <c r="N5" s="20">
        <f t="shared" si="1"/>
        <v>1.7450980392156863</v>
      </c>
      <c r="O5" s="17" t="s">
        <v>294</v>
      </c>
      <c r="Q5" s="75">
        <f>+K5/VLOOKUP(I5,'eco-counter_14-19'!$A$4:$Z$1829,26,FALSE)</f>
        <v>12537.32653061225</v>
      </c>
      <c r="R5" s="75">
        <f>+L5/VLOOKUP(J5,'eco-counter_14-19'!$A$4:$Z$1829,26,FALSE)</f>
        <v>33151.901064670601</v>
      </c>
      <c r="W5" s="75">
        <f t="shared" si="2"/>
        <v>12537.32653061225</v>
      </c>
      <c r="X5" s="75">
        <f t="shared" si="3"/>
        <v>33151.901064670601</v>
      </c>
      <c r="Y5" s="13">
        <f>+(R5/Q5)-1</f>
        <v>1.6442560129325798</v>
      </c>
      <c r="AB5" s="75">
        <f>+K5/VLOOKUP(I5,'CitiBike Trip Count by Day'!$B$12:$O$1322,10,FALSE)</f>
        <v>13977.937957193173</v>
      </c>
      <c r="AC5" s="75">
        <f>+L5/VLOOKUP(J5,'CitiBike Trip Count by Day'!$B$12:$O$1322,10,FALSE)</f>
        <v>36406.709868062935</v>
      </c>
      <c r="AH5" s="75">
        <f t="shared" si="4"/>
        <v>13977.937957193173</v>
      </c>
      <c r="AI5" s="75">
        <f t="shared" si="5"/>
        <v>36406.709868062935</v>
      </c>
      <c r="AJ5" s="13">
        <f>+(AC5/AB5)-1</f>
        <v>1.6045837361388284</v>
      </c>
    </row>
    <row r="6" spans="1:36" x14ac:dyDescent="0.25">
      <c r="A6" s="17" t="s">
        <v>159</v>
      </c>
      <c r="B6" s="17" t="s">
        <v>247</v>
      </c>
      <c r="C6" s="17" t="s">
        <v>248</v>
      </c>
      <c r="D6" s="17" t="s">
        <v>249</v>
      </c>
      <c r="E6" s="17">
        <v>41</v>
      </c>
      <c r="F6" s="19" t="s">
        <v>250</v>
      </c>
      <c r="G6" s="17" t="s">
        <v>28</v>
      </c>
      <c r="H6" s="17" t="s">
        <v>13</v>
      </c>
      <c r="I6" s="61">
        <v>41738</v>
      </c>
      <c r="J6" s="61">
        <v>42546</v>
      </c>
      <c r="K6" s="17">
        <f>SUMIF('complete counts'!$E$2:$E$103,'complete unique counts'!E5,'complete counts'!$K$2:$K$103)</f>
        <v>1697</v>
      </c>
      <c r="L6" s="17">
        <f>SUMIF('complete counts'!$E$2:$E$103,'complete unique counts'!E5,'complete counts'!$L$2:$L$103)</f>
        <v>2327</v>
      </c>
      <c r="M6" s="28">
        <f t="shared" si="0"/>
        <v>630</v>
      </c>
      <c r="N6" s="20">
        <f t="shared" si="1"/>
        <v>0.37124337065409541</v>
      </c>
      <c r="O6" s="17" t="s">
        <v>295</v>
      </c>
      <c r="Q6" s="75">
        <f>+K6/VLOOKUP(I6,'eco-counter_14-19'!$A$4:$Z$1829,26,FALSE)</f>
        <v>457949.22087620333</v>
      </c>
      <c r="R6" s="75">
        <f>+L6/VLOOKUP(J6,'eco-counter_14-19'!$A$4:$Z$1829,26,FALSE)</f>
        <v>639614.1126065267</v>
      </c>
      <c r="W6" s="75">
        <f t="shared" si="2"/>
        <v>457949.22087620333</v>
      </c>
      <c r="X6" s="75">
        <f t="shared" si="3"/>
        <v>639614.1126065267</v>
      </c>
      <c r="Y6" s="13">
        <f>+(R6/Q6)-1</f>
        <v>0.39669221706009306</v>
      </c>
      <c r="AB6" s="75">
        <f>+K6/VLOOKUP(I6,'CitiBike Trip Count by Day'!$B$12:$O$1322,10,FALSE)</f>
        <v>509676.37289393606</v>
      </c>
      <c r="AC6" s="75">
        <f>+L6/VLOOKUP(J6,'CitiBike Trip Count by Day'!$B$12:$O$1322,10,FALSE)</f>
        <v>745220.08663069538</v>
      </c>
      <c r="AH6" s="75">
        <f t="shared" si="4"/>
        <v>509676.37289393606</v>
      </c>
      <c r="AI6" s="75">
        <f t="shared" si="5"/>
        <v>745220.08663069538</v>
      </c>
      <c r="AJ6" s="13">
        <f>+(AC6/AB6)-1</f>
        <v>0.4621436783489592</v>
      </c>
    </row>
    <row r="7" spans="1:36" x14ac:dyDescent="0.25">
      <c r="A7" s="17" t="s">
        <v>159</v>
      </c>
      <c r="B7" s="17" t="s">
        <v>251</v>
      </c>
      <c r="C7" s="17" t="s">
        <v>252</v>
      </c>
      <c r="D7" s="17" t="s">
        <v>253</v>
      </c>
      <c r="E7" s="17">
        <v>406</v>
      </c>
      <c r="F7" s="19" t="s">
        <v>254</v>
      </c>
      <c r="G7" s="17" t="s">
        <v>28</v>
      </c>
      <c r="H7" s="17" t="s">
        <v>13</v>
      </c>
      <c r="I7" s="27">
        <v>41527</v>
      </c>
      <c r="J7" s="27">
        <v>42241</v>
      </c>
      <c r="K7" s="17">
        <f>SUMIF('complete counts'!$E$2:$E$103,'complete unique counts'!E6,'complete counts'!$K$2:$K$103)</f>
        <v>824</v>
      </c>
      <c r="L7" s="17">
        <f>SUMIF('complete counts'!$E$2:$E$103,'complete unique counts'!E6,'complete counts'!$L$2:$L$103)</f>
        <v>886</v>
      </c>
      <c r="M7" s="28">
        <f t="shared" si="0"/>
        <v>62</v>
      </c>
      <c r="N7" s="20">
        <f t="shared" si="1"/>
        <v>7.5242718446602019E-2</v>
      </c>
      <c r="O7" s="17" t="s">
        <v>295</v>
      </c>
      <c r="Q7" s="75"/>
      <c r="R7" s="75"/>
      <c r="W7" s="75" t="str">
        <f t="shared" si="2"/>
        <v/>
      </c>
      <c r="X7" s="75" t="str">
        <f t="shared" si="3"/>
        <v/>
      </c>
      <c r="Y7" s="13"/>
      <c r="AB7" s="75"/>
      <c r="AC7" s="75"/>
      <c r="AH7" s="75" t="str">
        <f t="shared" si="4"/>
        <v/>
      </c>
      <c r="AI7" s="75" t="str">
        <f t="shared" si="5"/>
        <v/>
      </c>
      <c r="AJ7" s="13"/>
    </row>
    <row r="8" spans="1:36" x14ac:dyDescent="0.25">
      <c r="A8" s="17" t="s">
        <v>159</v>
      </c>
      <c r="B8" s="17" t="s">
        <v>255</v>
      </c>
      <c r="C8" s="17" t="s">
        <v>252</v>
      </c>
      <c r="D8" s="17" t="s">
        <v>256</v>
      </c>
      <c r="E8" s="17">
        <v>405</v>
      </c>
      <c r="F8" s="19" t="s">
        <v>254</v>
      </c>
      <c r="G8" s="17" t="s">
        <v>28</v>
      </c>
      <c r="H8" s="17" t="s">
        <v>13</v>
      </c>
      <c r="I8" s="27">
        <v>41566</v>
      </c>
      <c r="J8" s="27">
        <v>42238</v>
      </c>
      <c r="K8" s="17">
        <f>SUMIF('complete counts'!$E$2:$E$103,'complete unique counts'!E7,'complete counts'!$K$2:$K$103)</f>
        <v>1529</v>
      </c>
      <c r="L8" s="17">
        <f>SUMIF('complete counts'!$E$2:$E$103,'complete unique counts'!E7,'complete counts'!$L$2:$L$103)</f>
        <v>1315</v>
      </c>
      <c r="M8" s="28">
        <f t="shared" si="0"/>
        <v>-214</v>
      </c>
      <c r="N8" s="20">
        <f t="shared" si="1"/>
        <v>-0.1399607586657946</v>
      </c>
      <c r="O8" s="17" t="s">
        <v>295</v>
      </c>
      <c r="Q8" s="75"/>
      <c r="R8" s="75"/>
      <c r="W8" s="75" t="str">
        <f t="shared" si="2"/>
        <v/>
      </c>
      <c r="X8" s="75" t="str">
        <f t="shared" si="3"/>
        <v/>
      </c>
      <c r="Y8" s="13"/>
      <c r="AB8" s="75"/>
      <c r="AC8" s="75"/>
      <c r="AH8" s="75" t="str">
        <f t="shared" si="4"/>
        <v/>
      </c>
      <c r="AI8" s="75" t="str">
        <f t="shared" si="5"/>
        <v/>
      </c>
      <c r="AJ8" s="13"/>
    </row>
    <row r="9" spans="1:36" x14ac:dyDescent="0.25">
      <c r="A9" s="17" t="s">
        <v>137</v>
      </c>
      <c r="B9" s="17" t="s">
        <v>257</v>
      </c>
      <c r="C9" s="17" t="s">
        <v>296</v>
      </c>
      <c r="D9" s="17" t="s">
        <v>297</v>
      </c>
      <c r="E9" s="17">
        <v>1559</v>
      </c>
      <c r="F9" s="19" t="s">
        <v>298</v>
      </c>
      <c r="G9" s="17" t="s">
        <v>17</v>
      </c>
      <c r="H9" s="17" t="s">
        <v>18</v>
      </c>
      <c r="I9" s="27">
        <v>41088</v>
      </c>
      <c r="J9" s="27">
        <v>42536</v>
      </c>
      <c r="K9" s="17">
        <f>SUMIF('complete counts'!$E$2:$E$103,'complete unique counts'!E8,'complete counts'!$K$2:$K$103)</f>
        <v>400</v>
      </c>
      <c r="L9" s="17">
        <f>SUMIF('complete counts'!$E$2:$E$103,'complete unique counts'!E8,'complete counts'!$L$2:$L$103)</f>
        <v>407</v>
      </c>
      <c r="M9" s="28">
        <f t="shared" si="0"/>
        <v>7</v>
      </c>
      <c r="N9" s="20">
        <f t="shared" si="1"/>
        <v>1.7500000000000071E-2</v>
      </c>
      <c r="O9" s="17" t="s">
        <v>294</v>
      </c>
      <c r="Q9" s="75"/>
      <c r="R9" s="75"/>
      <c r="W9" s="75" t="str">
        <f t="shared" si="2"/>
        <v/>
      </c>
      <c r="X9" s="75" t="str">
        <f t="shared" si="3"/>
        <v/>
      </c>
      <c r="Y9" s="13"/>
      <c r="AB9" s="75"/>
      <c r="AC9" s="75"/>
      <c r="AH9" s="75" t="str">
        <f t="shared" si="4"/>
        <v/>
      </c>
      <c r="AI9" s="75" t="str">
        <f t="shared" si="5"/>
        <v/>
      </c>
      <c r="AJ9" s="13"/>
    </row>
    <row r="10" spans="1:36" x14ac:dyDescent="0.25">
      <c r="A10" s="17" t="s">
        <v>137</v>
      </c>
      <c r="B10" s="17" t="s">
        <v>257</v>
      </c>
      <c r="C10" s="17" t="s">
        <v>296</v>
      </c>
      <c r="D10" s="24" t="s">
        <v>299</v>
      </c>
      <c r="E10" s="17">
        <v>2640</v>
      </c>
      <c r="F10" s="19" t="s">
        <v>298</v>
      </c>
      <c r="G10" s="17" t="s">
        <v>22</v>
      </c>
      <c r="H10" s="17" t="s">
        <v>33</v>
      </c>
      <c r="I10" s="27">
        <v>41088</v>
      </c>
      <c r="J10" s="27">
        <v>42536</v>
      </c>
      <c r="K10" s="17">
        <f>SUMIF('complete counts'!$E$2:$E$103,'complete unique counts'!E9,'complete counts'!$K$2:$K$103)</f>
        <v>828</v>
      </c>
      <c r="L10" s="17">
        <f>SUMIF('complete counts'!$E$2:$E$103,'complete unique counts'!E9,'complete counts'!$L$2:$L$103)</f>
        <v>948</v>
      </c>
      <c r="M10" s="28">
        <f t="shared" si="0"/>
        <v>120</v>
      </c>
      <c r="N10" s="20">
        <f t="shared" si="1"/>
        <v>0.14492753623188404</v>
      </c>
      <c r="O10" s="17" t="s">
        <v>295</v>
      </c>
      <c r="Q10" s="75"/>
      <c r="R10" s="75"/>
      <c r="W10" s="75" t="str">
        <f t="shared" si="2"/>
        <v/>
      </c>
      <c r="X10" s="75" t="str">
        <f t="shared" si="3"/>
        <v/>
      </c>
      <c r="Y10" s="13"/>
      <c r="AB10" s="75"/>
      <c r="AC10" s="75"/>
      <c r="AH10" s="75" t="str">
        <f t="shared" si="4"/>
        <v/>
      </c>
      <c r="AI10" s="75" t="str">
        <f t="shared" si="5"/>
        <v/>
      </c>
      <c r="AJ10" s="13"/>
    </row>
    <row r="11" spans="1:36" x14ac:dyDescent="0.25">
      <c r="A11" s="17" t="s">
        <v>137</v>
      </c>
      <c r="B11" s="17" t="s">
        <v>257</v>
      </c>
      <c r="C11" s="17" t="s">
        <v>300</v>
      </c>
      <c r="D11" s="24" t="s">
        <v>301</v>
      </c>
      <c r="E11" s="17">
        <v>1642</v>
      </c>
      <c r="F11" s="19" t="s">
        <v>302</v>
      </c>
      <c r="G11" s="17" t="s">
        <v>17</v>
      </c>
      <c r="H11" s="17" t="s">
        <v>18</v>
      </c>
      <c r="I11" s="27">
        <v>41087</v>
      </c>
      <c r="J11" s="27">
        <v>42165</v>
      </c>
      <c r="K11" s="17">
        <f>SUMIF('complete counts'!$E$2:$E$103,'complete unique counts'!E10,'complete counts'!$K$2:$K$103)</f>
        <v>483</v>
      </c>
      <c r="L11" s="17">
        <f>SUMIF('complete counts'!$E$2:$E$103,'complete unique counts'!E10,'complete counts'!$L$2:$L$103)</f>
        <v>415</v>
      </c>
      <c r="M11" s="28">
        <f t="shared" si="0"/>
        <v>-68</v>
      </c>
      <c r="N11" s="20">
        <f t="shared" si="1"/>
        <v>-0.14078674948240166</v>
      </c>
      <c r="O11" s="17" t="s">
        <v>294</v>
      </c>
      <c r="Q11" s="75"/>
      <c r="R11" s="75"/>
      <c r="W11" s="75" t="str">
        <f t="shared" si="2"/>
        <v/>
      </c>
      <c r="X11" s="75" t="str">
        <f t="shared" si="3"/>
        <v/>
      </c>
      <c r="Y11" s="13"/>
      <c r="AB11" s="75"/>
      <c r="AC11" s="75"/>
      <c r="AH11" s="75" t="str">
        <f t="shared" si="4"/>
        <v/>
      </c>
      <c r="AI11" s="75" t="str">
        <f t="shared" si="5"/>
        <v/>
      </c>
      <c r="AJ11" s="13"/>
    </row>
    <row r="12" spans="1:36" x14ac:dyDescent="0.25">
      <c r="A12" s="17" t="s">
        <v>137</v>
      </c>
      <c r="B12" s="17" t="s">
        <v>257</v>
      </c>
      <c r="C12" s="17" t="s">
        <v>300</v>
      </c>
      <c r="D12" s="17" t="s">
        <v>303</v>
      </c>
      <c r="E12" s="17">
        <v>1643</v>
      </c>
      <c r="F12" s="19" t="s">
        <v>304</v>
      </c>
      <c r="G12" s="17" t="s">
        <v>65</v>
      </c>
      <c r="H12" s="17" t="s">
        <v>33</v>
      </c>
      <c r="I12" s="27">
        <v>41087</v>
      </c>
      <c r="J12" s="27">
        <v>42165</v>
      </c>
      <c r="K12" s="17">
        <f>SUMIF('complete counts'!$E$2:$E$103,'complete unique counts'!E11,'complete counts'!$K$2:$K$103)</f>
        <v>376</v>
      </c>
      <c r="L12" s="17">
        <f>SUMIF('complete counts'!$E$2:$E$103,'complete unique counts'!E11,'complete counts'!$L$2:$L$103)</f>
        <v>381</v>
      </c>
      <c r="M12" s="28">
        <f t="shared" si="0"/>
        <v>5</v>
      </c>
      <c r="N12" s="20">
        <f t="shared" si="1"/>
        <v>1.3297872340425565E-2</v>
      </c>
      <c r="O12" s="17" t="s">
        <v>294</v>
      </c>
      <c r="Q12" s="75"/>
      <c r="R12" s="75"/>
      <c r="W12" s="75" t="str">
        <f t="shared" si="2"/>
        <v/>
      </c>
      <c r="X12" s="75" t="str">
        <f t="shared" si="3"/>
        <v/>
      </c>
      <c r="Y12" s="13"/>
      <c r="AB12" s="75"/>
      <c r="AC12" s="75"/>
      <c r="AH12" s="75" t="str">
        <f t="shared" si="4"/>
        <v/>
      </c>
      <c r="AI12" s="75" t="str">
        <f t="shared" si="5"/>
        <v/>
      </c>
      <c r="AJ12" s="13"/>
    </row>
    <row r="13" spans="1:36" x14ac:dyDescent="0.25">
      <c r="A13" s="17" t="s">
        <v>137</v>
      </c>
      <c r="B13" s="17" t="s">
        <v>257</v>
      </c>
      <c r="C13" s="17" t="s">
        <v>258</v>
      </c>
      <c r="D13" s="17" t="s">
        <v>259</v>
      </c>
      <c r="E13" s="17">
        <v>1662</v>
      </c>
      <c r="F13" s="19" t="s">
        <v>260</v>
      </c>
      <c r="G13" s="17" t="s">
        <v>22</v>
      </c>
      <c r="H13" s="17" t="s">
        <v>33</v>
      </c>
      <c r="I13" s="27">
        <v>40449</v>
      </c>
      <c r="J13" s="27">
        <v>42285</v>
      </c>
      <c r="K13" s="17">
        <f>SUMIF('complete counts'!$E$2:$E$103,'complete unique counts'!E12,'complete counts'!$K$2:$K$103)</f>
        <v>423</v>
      </c>
      <c r="L13" s="17">
        <f>SUMIF('complete counts'!$E$2:$E$103,'complete unique counts'!E12,'complete counts'!$L$2:$L$103)</f>
        <v>751</v>
      </c>
      <c r="M13" s="28">
        <f t="shared" si="0"/>
        <v>328</v>
      </c>
      <c r="N13" s="20">
        <f t="shared" si="1"/>
        <v>0.77541371158392436</v>
      </c>
      <c r="O13" s="17" t="s">
        <v>294</v>
      </c>
      <c r="Q13" s="75"/>
      <c r="R13" s="75"/>
      <c r="W13" s="75" t="str">
        <f t="shared" si="2"/>
        <v/>
      </c>
      <c r="X13" s="75" t="str">
        <f t="shared" si="3"/>
        <v/>
      </c>
      <c r="Y13" s="13"/>
      <c r="AB13" s="75"/>
      <c r="AC13" s="75"/>
      <c r="AH13" s="75" t="str">
        <f t="shared" si="4"/>
        <v/>
      </c>
      <c r="AI13" s="75" t="str">
        <f t="shared" si="5"/>
        <v/>
      </c>
      <c r="AJ13" s="13"/>
    </row>
    <row r="14" spans="1:36" x14ac:dyDescent="0.25">
      <c r="A14" s="17" t="s">
        <v>137</v>
      </c>
      <c r="B14" s="17" t="s">
        <v>261</v>
      </c>
      <c r="C14" s="17" t="s">
        <v>261</v>
      </c>
      <c r="D14" s="17" t="s">
        <v>262</v>
      </c>
      <c r="E14" s="17">
        <v>1976</v>
      </c>
      <c r="F14" s="19" t="s">
        <v>263</v>
      </c>
      <c r="G14" s="17" t="s">
        <v>17</v>
      </c>
      <c r="H14" s="17" t="s">
        <v>18</v>
      </c>
      <c r="I14" s="27">
        <v>40437</v>
      </c>
      <c r="J14" s="27">
        <v>42285</v>
      </c>
      <c r="K14" s="17">
        <f>SUMIF('complete counts'!$E$2:$E$103,'complete unique counts'!E13,'complete counts'!$K$2:$K$103)</f>
        <v>200</v>
      </c>
      <c r="L14" s="17">
        <f>SUMIF('complete counts'!$E$2:$E$103,'complete unique counts'!E13,'complete counts'!$L$2:$L$103)</f>
        <v>330</v>
      </c>
      <c r="M14" s="28">
        <f t="shared" si="0"/>
        <v>130</v>
      </c>
      <c r="N14" s="20">
        <f t="shared" si="1"/>
        <v>0.64999999999999991</v>
      </c>
      <c r="O14" s="17" t="s">
        <v>294</v>
      </c>
      <c r="Q14" s="75"/>
      <c r="R14" s="75"/>
      <c r="W14" s="75" t="str">
        <f t="shared" si="2"/>
        <v/>
      </c>
      <c r="X14" s="75" t="str">
        <f t="shared" si="3"/>
        <v/>
      </c>
      <c r="Y14" s="13"/>
      <c r="AB14" s="75"/>
      <c r="AC14" s="75"/>
      <c r="AH14" s="75" t="str">
        <f t="shared" si="4"/>
        <v/>
      </c>
      <c r="AI14" s="75" t="str">
        <f t="shared" si="5"/>
        <v/>
      </c>
      <c r="AJ14" s="13"/>
    </row>
    <row r="15" spans="1:36" x14ac:dyDescent="0.25">
      <c r="A15" s="21" t="s">
        <v>132</v>
      </c>
      <c r="B15" s="21" t="s">
        <v>264</v>
      </c>
      <c r="C15" s="21" t="s">
        <v>264</v>
      </c>
      <c r="D15" s="21" t="s">
        <v>265</v>
      </c>
      <c r="E15" s="17">
        <v>1254</v>
      </c>
      <c r="F15" s="19" t="s">
        <v>266</v>
      </c>
      <c r="G15" s="17" t="s">
        <v>28</v>
      </c>
      <c r="H15" s="17" t="s">
        <v>13</v>
      </c>
      <c r="I15" s="32">
        <v>41564</v>
      </c>
      <c r="J15" s="32">
        <v>42291</v>
      </c>
      <c r="K15" s="17">
        <f>SUMIF('complete counts'!$E$2:$E$103,'complete unique counts'!E14,'complete counts'!$K$2:$K$103)</f>
        <v>3594</v>
      </c>
      <c r="L15" s="17">
        <f>SUMIF('complete counts'!$E$2:$E$103,'complete unique counts'!E14,'complete counts'!$L$2:$L$103)</f>
        <v>5329</v>
      </c>
      <c r="M15" s="28">
        <f t="shared" si="0"/>
        <v>1735</v>
      </c>
      <c r="N15" s="20">
        <f t="shared" si="1"/>
        <v>0.48274902615470228</v>
      </c>
      <c r="O15" s="17" t="s">
        <v>295</v>
      </c>
      <c r="Q15" s="75"/>
      <c r="R15" s="75"/>
      <c r="W15" s="75" t="str">
        <f t="shared" si="2"/>
        <v/>
      </c>
      <c r="X15" s="75" t="str">
        <f t="shared" si="3"/>
        <v/>
      </c>
      <c r="Y15" s="13"/>
      <c r="AB15" s="75"/>
      <c r="AC15" s="75"/>
      <c r="AH15" s="75" t="str">
        <f t="shared" si="4"/>
        <v/>
      </c>
      <c r="AI15" s="75" t="str">
        <f t="shared" si="5"/>
        <v/>
      </c>
      <c r="AJ15" s="13"/>
    </row>
    <row r="16" spans="1:36" x14ac:dyDescent="0.25">
      <c r="A16" s="17" t="s">
        <v>159</v>
      </c>
      <c r="B16" s="17" t="s">
        <v>305</v>
      </c>
      <c r="C16" s="17" t="s">
        <v>83</v>
      </c>
      <c r="D16" s="17" t="s">
        <v>267</v>
      </c>
      <c r="E16" s="17">
        <v>84</v>
      </c>
      <c r="F16" s="19" t="s">
        <v>237</v>
      </c>
      <c r="G16" s="17" t="s">
        <v>22</v>
      </c>
      <c r="H16" s="17" t="s">
        <v>33</v>
      </c>
      <c r="I16" s="27">
        <v>41431</v>
      </c>
      <c r="J16" s="27">
        <v>42894</v>
      </c>
      <c r="K16" s="17">
        <f>SUMIF('complete counts'!$E$2:$E$103,'complete unique counts'!E15,'complete counts'!$K$2:$K$103)</f>
        <v>174</v>
      </c>
      <c r="L16" s="17">
        <f>SUMIF('complete counts'!$E$2:$E$103,'complete unique counts'!E15,'complete counts'!$L$2:$L$103)</f>
        <v>178</v>
      </c>
      <c r="M16" s="28">
        <f t="shared" si="0"/>
        <v>4</v>
      </c>
      <c r="N16" s="20">
        <f t="shared" si="1"/>
        <v>2.2988505747126409E-2</v>
      </c>
      <c r="O16" s="17" t="s">
        <v>294</v>
      </c>
      <c r="Q16" s="75"/>
      <c r="R16" s="75"/>
      <c r="W16" s="75" t="str">
        <f t="shared" si="2"/>
        <v/>
      </c>
      <c r="X16" s="75" t="str">
        <f t="shared" si="3"/>
        <v/>
      </c>
      <c r="Y16" s="13"/>
      <c r="AB16" s="75"/>
      <c r="AC16" s="75"/>
      <c r="AH16" s="75" t="str">
        <f t="shared" si="4"/>
        <v/>
      </c>
      <c r="AI16" s="75" t="str">
        <f t="shared" si="5"/>
        <v/>
      </c>
      <c r="AJ16" s="13"/>
    </row>
    <row r="17" spans="1:36" x14ac:dyDescent="0.25">
      <c r="A17" s="17" t="s">
        <v>159</v>
      </c>
      <c r="B17" s="17" t="s">
        <v>305</v>
      </c>
      <c r="C17" s="17" t="s">
        <v>83</v>
      </c>
      <c r="D17" s="17" t="s">
        <v>268</v>
      </c>
      <c r="E17" s="17">
        <v>86</v>
      </c>
      <c r="F17" s="19" t="s">
        <v>237</v>
      </c>
      <c r="G17" s="17" t="s">
        <v>22</v>
      </c>
      <c r="H17" s="17" t="s">
        <v>33</v>
      </c>
      <c r="I17" s="61">
        <v>41843</v>
      </c>
      <c r="J17" s="61">
        <v>42557</v>
      </c>
      <c r="K17" s="17">
        <f>SUMIF('complete counts'!$E$2:$E$103,'complete unique counts'!E16,'complete counts'!$K$2:$K$103)</f>
        <v>378</v>
      </c>
      <c r="L17" s="17">
        <f>SUMIF('complete counts'!$E$2:$E$103,'complete unique counts'!E16,'complete counts'!$L$2:$L$103)</f>
        <v>192</v>
      </c>
      <c r="M17" s="28">
        <f t="shared" si="0"/>
        <v>-186</v>
      </c>
      <c r="N17" s="20">
        <f t="shared" si="1"/>
        <v>-0.49206349206349209</v>
      </c>
      <c r="O17" s="17" t="s">
        <v>294</v>
      </c>
      <c r="Q17" s="75">
        <f>+K17/VLOOKUP(I17,'eco-counter_14-19'!$A$4:$Z$1829,26,FALSE)</f>
        <v>86397.634464018032</v>
      </c>
      <c r="R17" s="75">
        <f>+L17/VLOOKUP(J17,'eco-counter_14-19'!$A$4:$Z$1829,26,FALSE)</f>
        <v>41883.436489607389</v>
      </c>
      <c r="W17" s="75">
        <f t="shared" si="2"/>
        <v>86397.634464018032</v>
      </c>
      <c r="X17" s="75">
        <f t="shared" si="3"/>
        <v>41883.436489607389</v>
      </c>
      <c r="Y17" s="13">
        <f t="shared" ref="Y17:Y22" si="6">+(R17/Q17)-1</f>
        <v>-0.51522473098438182</v>
      </c>
      <c r="AB17" s="75">
        <f>+K17/VLOOKUP(I17,'CitiBike Trip Count by Day'!$B$12:$O$1322,10,FALSE)</f>
        <v>89453.648049593539</v>
      </c>
      <c r="AC17" s="75">
        <f>+L17/VLOOKUP(J17,'CitiBike Trip Count by Day'!$B$12:$O$1322,10,FALSE)</f>
        <v>51699.444192403891</v>
      </c>
      <c r="AH17" s="75">
        <f t="shared" si="4"/>
        <v>89453.648049593539</v>
      </c>
      <c r="AI17" s="75">
        <f t="shared" si="5"/>
        <v>51699.444192403891</v>
      </c>
      <c r="AJ17" s="13">
        <f t="shared" ref="AJ17:AJ22" si="7">+(AC17/AB17)-1</f>
        <v>-0.42205326088275941</v>
      </c>
    </row>
    <row r="18" spans="1:36" x14ac:dyDescent="0.25">
      <c r="A18" s="17" t="s">
        <v>159</v>
      </c>
      <c r="B18" s="17" t="s">
        <v>305</v>
      </c>
      <c r="C18" s="17" t="s">
        <v>269</v>
      </c>
      <c r="D18" s="17" t="s">
        <v>270</v>
      </c>
      <c r="E18" s="17">
        <v>629</v>
      </c>
      <c r="F18" s="19" t="s">
        <v>271</v>
      </c>
      <c r="G18" s="17" t="s">
        <v>22</v>
      </c>
      <c r="H18" s="17" t="s">
        <v>33</v>
      </c>
      <c r="I18" s="61">
        <v>41843</v>
      </c>
      <c r="J18" s="61">
        <v>42935</v>
      </c>
      <c r="K18" s="17">
        <f>SUMIF('complete counts'!$E$2:$E$103,'complete unique counts'!E17,'complete counts'!$K$2:$K$103)</f>
        <v>38</v>
      </c>
      <c r="L18" s="17">
        <f>SUMIF('complete counts'!$E$2:$E$103,'complete unique counts'!E17,'complete counts'!$L$2:$L$103)</f>
        <v>128</v>
      </c>
      <c r="M18" s="28">
        <f t="shared" si="0"/>
        <v>90</v>
      </c>
      <c r="N18" s="20">
        <f t="shared" si="1"/>
        <v>2.3684210526315788</v>
      </c>
      <c r="O18" s="17" t="s">
        <v>294</v>
      </c>
      <c r="Q18" s="75">
        <f>+K18/VLOOKUP(I18,'eco-counter_14-19'!$A$4:$Z$1829,26,FALSE)</f>
        <v>8685.4764805097493</v>
      </c>
      <c r="R18" s="75">
        <f>+L18/VLOOKUP(J18,'eco-counter_14-19'!$A$4:$Z$1829,26,FALSE)</f>
        <v>29418.587528705175</v>
      </c>
      <c r="W18" s="75">
        <f t="shared" si="2"/>
        <v>8685.4764805097493</v>
      </c>
      <c r="X18" s="75">
        <f t="shared" si="3"/>
        <v>29418.587528705175</v>
      </c>
      <c r="Y18" s="13">
        <f t="shared" si="6"/>
        <v>2.3871011676470055</v>
      </c>
      <c r="AB18" s="75"/>
      <c r="AC18" s="75"/>
      <c r="AH18" s="75" t="str">
        <f t="shared" si="4"/>
        <v/>
      </c>
      <c r="AI18" s="75" t="str">
        <f t="shared" si="5"/>
        <v/>
      </c>
      <c r="AJ18" s="13"/>
    </row>
    <row r="19" spans="1:36" x14ac:dyDescent="0.25">
      <c r="A19" s="17" t="s">
        <v>159</v>
      </c>
      <c r="B19" s="17" t="s">
        <v>305</v>
      </c>
      <c r="C19" s="17" t="s">
        <v>272</v>
      </c>
      <c r="D19" s="17" t="s">
        <v>270</v>
      </c>
      <c r="E19" s="17">
        <v>527</v>
      </c>
      <c r="F19" s="19" t="s">
        <v>271</v>
      </c>
      <c r="G19" s="17" t="s">
        <v>22</v>
      </c>
      <c r="H19" s="17" t="s">
        <v>33</v>
      </c>
      <c r="I19" s="61">
        <v>41843</v>
      </c>
      <c r="J19" s="61">
        <v>42572</v>
      </c>
      <c r="K19" s="17">
        <f>SUMIF('complete counts'!$E$2:$E$103,'complete unique counts'!E18,'complete counts'!$K$2:$K$103)</f>
        <v>168</v>
      </c>
      <c r="L19" s="17">
        <f>SUMIF('complete counts'!$E$2:$E$103,'complete unique counts'!E18,'complete counts'!$L$2:$L$103)</f>
        <v>358</v>
      </c>
      <c r="M19" s="28">
        <f t="shared" si="0"/>
        <v>190</v>
      </c>
      <c r="N19" s="20">
        <f t="shared" si="1"/>
        <v>1.1309523809523809</v>
      </c>
      <c r="O19" s="17" t="s">
        <v>294</v>
      </c>
      <c r="Q19" s="75">
        <f>+K19/VLOOKUP(I19,'eco-counter_14-19'!$A$4:$Z$1829,26,FALSE)</f>
        <v>38398.948650674676</v>
      </c>
      <c r="R19" s="75">
        <f>+L19/VLOOKUP(J19,'eco-counter_14-19'!$A$4:$Z$1829,26,FALSE)</f>
        <v>75558.669778948213</v>
      </c>
      <c r="W19" s="75">
        <f t="shared" si="2"/>
        <v>38398.948650674676</v>
      </c>
      <c r="X19" s="75">
        <f t="shared" si="3"/>
        <v>75558.669778948213</v>
      </c>
      <c r="Y19" s="13">
        <f t="shared" si="6"/>
        <v>0.96772756635410206</v>
      </c>
      <c r="AB19" s="75">
        <f>+K19/VLOOKUP(I19,'CitiBike Trip Count by Day'!$B$12:$O$1322,10,FALSE)</f>
        <v>39757.176910930459</v>
      </c>
      <c r="AC19" s="75">
        <f>+L19/VLOOKUP(J19,'CitiBike Trip Count by Day'!$B$12:$O$1322,10,FALSE)</f>
        <v>90313.299996367205</v>
      </c>
      <c r="AH19" s="75">
        <f t="shared" si="4"/>
        <v>39757.176910930459</v>
      </c>
      <c r="AI19" s="75">
        <f t="shared" si="5"/>
        <v>90313.299996367205</v>
      </c>
      <c r="AJ19" s="13">
        <f t="shared" si="7"/>
        <v>1.2716225600902091</v>
      </c>
    </row>
    <row r="20" spans="1:36" x14ac:dyDescent="0.25">
      <c r="A20" s="17" t="s">
        <v>159</v>
      </c>
      <c r="B20" s="17" t="s">
        <v>305</v>
      </c>
      <c r="C20" s="17" t="s">
        <v>160</v>
      </c>
      <c r="D20" s="17" t="s">
        <v>274</v>
      </c>
      <c r="E20" s="17">
        <v>359</v>
      </c>
      <c r="F20" s="19" t="s">
        <v>163</v>
      </c>
      <c r="G20" s="17" t="s">
        <v>28</v>
      </c>
      <c r="H20" s="17" t="s">
        <v>13</v>
      </c>
      <c r="I20" s="61">
        <v>41843</v>
      </c>
      <c r="J20" s="61">
        <v>42207</v>
      </c>
      <c r="K20" s="17">
        <f>SUMIF('complete counts'!$E$2:$E$103,'complete unique counts'!E19,'complete counts'!$K$2:$K$103)</f>
        <v>273</v>
      </c>
      <c r="L20" s="17">
        <f>SUMIF('complete counts'!$E$2:$E$103,'complete unique counts'!E19,'complete counts'!$L$2:$L$103)</f>
        <v>195</v>
      </c>
      <c r="M20" s="28">
        <f t="shared" si="0"/>
        <v>-78</v>
      </c>
      <c r="N20" s="20">
        <f t="shared" si="1"/>
        <v>-0.2857142857142857</v>
      </c>
      <c r="O20" s="17" t="s">
        <v>294</v>
      </c>
      <c r="Q20" s="75">
        <f>+K20/VLOOKUP(I20,'eco-counter_14-19'!$A$4:$Z$1829,26,FALSE)</f>
        <v>62398.291557346354</v>
      </c>
      <c r="R20" s="75">
        <f>+L20/VLOOKUP(J20,'eco-counter_14-19'!$A$4:$Z$1829,26,FALSE)</f>
        <v>38831.630762012748</v>
      </c>
      <c r="W20" s="75">
        <f t="shared" si="2"/>
        <v>62398.291557346354</v>
      </c>
      <c r="X20" s="75">
        <f t="shared" si="3"/>
        <v>38831.630762012748</v>
      </c>
      <c r="Y20" s="13">
        <f t="shared" si="6"/>
        <v>-0.37768118657022787</v>
      </c>
      <c r="AB20" s="75">
        <f>+K20/VLOOKUP(I20,'CitiBike Trip Count by Day'!$B$12:$O$1322,10,FALSE)</f>
        <v>64605.412480261999</v>
      </c>
      <c r="AC20" s="75">
        <f>+L20/VLOOKUP(J20,'CitiBike Trip Count by Day'!$B$12:$O$1322,10,FALSE)</f>
        <v>45863.693705310041</v>
      </c>
      <c r="AH20" s="75">
        <f t="shared" si="4"/>
        <v>64605.412480261999</v>
      </c>
      <c r="AI20" s="75">
        <f t="shared" si="5"/>
        <v>45863.693705310041</v>
      </c>
      <c r="AJ20" s="13">
        <f t="shared" si="7"/>
        <v>-0.29009518019373159</v>
      </c>
    </row>
    <row r="21" spans="1:36" x14ac:dyDescent="0.25">
      <c r="A21" s="17" t="s">
        <v>159</v>
      </c>
      <c r="B21" s="17" t="s">
        <v>306</v>
      </c>
      <c r="C21" s="17" t="s">
        <v>307</v>
      </c>
      <c r="D21" s="17" t="s">
        <v>308</v>
      </c>
      <c r="E21" s="17">
        <v>239</v>
      </c>
      <c r="F21" s="19" t="s">
        <v>309</v>
      </c>
      <c r="G21" s="17" t="s">
        <v>22</v>
      </c>
      <c r="H21" s="17" t="s">
        <v>33</v>
      </c>
      <c r="I21" s="61">
        <v>41790</v>
      </c>
      <c r="J21" s="61">
        <v>42158</v>
      </c>
      <c r="K21" s="17">
        <f>SUMIF('complete counts'!$E$2:$E$103,'complete unique counts'!E20,'complete counts'!$K$2:$K$103)</f>
        <v>146</v>
      </c>
      <c r="L21" s="17">
        <f>SUMIF('complete counts'!$E$2:$E$103,'complete unique counts'!E20,'complete counts'!$L$2:$L$103)</f>
        <v>83</v>
      </c>
      <c r="M21" s="28">
        <f t="shared" si="0"/>
        <v>-63</v>
      </c>
      <c r="N21" s="20">
        <f t="shared" si="1"/>
        <v>-0.43150684931506844</v>
      </c>
      <c r="O21" s="17" t="s">
        <v>295</v>
      </c>
      <c r="Q21" s="75">
        <f>+K21/VLOOKUP(I21,'eco-counter_14-19'!$A$4:$Z$1829,26,FALSE)</f>
        <v>39583.209403134395</v>
      </c>
      <c r="R21" s="75">
        <f>+L21/VLOOKUP(J21,'eco-counter_14-19'!$A$4:$Z$1829,26,FALSE)</f>
        <v>19586.95399156744</v>
      </c>
      <c r="W21" s="75">
        <f t="shared" si="2"/>
        <v>39583.209403134395</v>
      </c>
      <c r="X21" s="75">
        <f t="shared" si="3"/>
        <v>19586.95399156744</v>
      </c>
      <c r="Y21" s="13">
        <f t="shared" si="6"/>
        <v>-0.50517013938701882</v>
      </c>
      <c r="AB21" s="75">
        <f>+K21/VLOOKUP(I21,'CitiBike Trip Count by Day'!$B$12:$O$1322,10,FALSE)</f>
        <v>42559.197204913013</v>
      </c>
      <c r="AC21" s="75">
        <f>+L21/VLOOKUP(J21,'CitiBike Trip Count by Day'!$B$12:$O$1322,10,FALSE)</f>
        <v>23912.70711044742</v>
      </c>
      <c r="AH21" s="75">
        <f t="shared" si="4"/>
        <v>42559.197204913013</v>
      </c>
      <c r="AI21" s="75">
        <f t="shared" si="5"/>
        <v>23912.70711044742</v>
      </c>
      <c r="AJ21" s="13">
        <f t="shared" si="7"/>
        <v>-0.43813068194606475</v>
      </c>
    </row>
    <row r="22" spans="1:36" x14ac:dyDescent="0.25">
      <c r="A22" s="17" t="s">
        <v>159</v>
      </c>
      <c r="B22" s="17" t="s">
        <v>306</v>
      </c>
      <c r="C22" s="17" t="s">
        <v>310</v>
      </c>
      <c r="D22" s="17" t="s">
        <v>311</v>
      </c>
      <c r="E22" s="17">
        <v>2334</v>
      </c>
      <c r="F22" s="19" t="s">
        <v>312</v>
      </c>
      <c r="G22" s="17" t="s">
        <v>28</v>
      </c>
      <c r="H22" s="17" t="s">
        <v>13</v>
      </c>
      <c r="I22" s="61">
        <v>41793</v>
      </c>
      <c r="J22" s="61">
        <v>42158</v>
      </c>
      <c r="K22" s="17">
        <f>SUMIF('complete counts'!$E$2:$E$103,'complete unique counts'!E21,'complete counts'!$K$2:$K$103)</f>
        <v>1065</v>
      </c>
      <c r="L22" s="17">
        <f>SUMIF('complete counts'!$E$2:$E$103,'complete unique counts'!E21,'complete counts'!$L$2:$L$103)</f>
        <v>2258</v>
      </c>
      <c r="M22" s="28">
        <f t="shared" si="0"/>
        <v>1193</v>
      </c>
      <c r="N22" s="20">
        <f t="shared" si="1"/>
        <v>1.1201877934272302</v>
      </c>
      <c r="O22" s="17" t="s">
        <v>294</v>
      </c>
      <c r="Q22" s="75">
        <f>+K22/VLOOKUP(I22,'eco-counter_14-19'!$A$4:$Z$1829,26,FALSE)</f>
        <v>261808.87755102053</v>
      </c>
      <c r="R22" s="75">
        <f>+L22/VLOOKUP(J22,'eco-counter_14-19'!$A$4:$Z$1829,26,FALSE)</f>
        <v>532859.54352962982</v>
      </c>
      <c r="W22" s="75">
        <f t="shared" si="2"/>
        <v>261808.87755102053</v>
      </c>
      <c r="X22" s="75">
        <f t="shared" si="3"/>
        <v>532859.54352962982</v>
      </c>
      <c r="Y22" s="13">
        <f t="shared" si="6"/>
        <v>1.0352997519184113</v>
      </c>
      <c r="AB22" s="75">
        <f>+K22/VLOOKUP(I22,'CitiBike Trip Count by Day'!$B$12:$O$1322,10,FALSE)</f>
        <v>291892.23381197505</v>
      </c>
      <c r="AC22" s="75">
        <f>+L22/VLOOKUP(J22,'CitiBike Trip Count by Day'!$B$12:$O$1322,10,FALSE)</f>
        <v>650540.87536614784</v>
      </c>
      <c r="AH22" s="75">
        <f t="shared" si="4"/>
        <v>291892.23381197505</v>
      </c>
      <c r="AI22" s="75">
        <f t="shared" si="5"/>
        <v>650540.87536614784</v>
      </c>
      <c r="AJ22" s="13">
        <f t="shared" si="7"/>
        <v>1.2287022401055023</v>
      </c>
    </row>
    <row r="23" spans="1:36" x14ac:dyDescent="0.25">
      <c r="A23" s="17" t="s">
        <v>159</v>
      </c>
      <c r="B23" s="17" t="s">
        <v>275</v>
      </c>
      <c r="C23" s="17" t="s">
        <v>276</v>
      </c>
      <c r="D23" s="17" t="s">
        <v>277</v>
      </c>
      <c r="E23" s="17">
        <v>201</v>
      </c>
      <c r="F23" s="19" t="s">
        <v>278</v>
      </c>
      <c r="G23" s="17" t="s">
        <v>22</v>
      </c>
      <c r="H23" s="17" t="s">
        <v>33</v>
      </c>
      <c r="I23" s="27">
        <v>41471</v>
      </c>
      <c r="J23" s="27">
        <v>42201</v>
      </c>
      <c r="K23" s="17">
        <f>SUMIF('complete counts'!$E$2:$E$103,'complete unique counts'!E22,'complete counts'!$K$2:$K$103)</f>
        <v>891</v>
      </c>
      <c r="L23" s="17">
        <f>SUMIF('complete counts'!$E$2:$E$103,'complete unique counts'!E22,'complete counts'!$L$2:$L$103)</f>
        <v>1404</v>
      </c>
      <c r="M23" s="28">
        <f t="shared" si="0"/>
        <v>513</v>
      </c>
      <c r="N23" s="20">
        <f t="shared" si="1"/>
        <v>0.57575757575757569</v>
      </c>
      <c r="O23" s="17" t="s">
        <v>294</v>
      </c>
      <c r="Q23" s="75"/>
      <c r="R23" s="75"/>
      <c r="W23" s="75" t="str">
        <f t="shared" si="2"/>
        <v/>
      </c>
      <c r="X23" s="75" t="str">
        <f t="shared" si="3"/>
        <v/>
      </c>
      <c r="Y23" s="13"/>
      <c r="AB23" s="75"/>
      <c r="AC23" s="75"/>
      <c r="AH23" s="75" t="str">
        <f t="shared" si="4"/>
        <v/>
      </c>
      <c r="AI23" s="75" t="str">
        <f t="shared" si="5"/>
        <v/>
      </c>
      <c r="AJ23" s="13"/>
    </row>
    <row r="24" spans="1:36" x14ac:dyDescent="0.25">
      <c r="A24" s="17" t="s">
        <v>159</v>
      </c>
      <c r="B24" s="17" t="s">
        <v>275</v>
      </c>
      <c r="C24" s="17" t="s">
        <v>279</v>
      </c>
      <c r="D24" s="17" t="s">
        <v>277</v>
      </c>
      <c r="E24" s="17">
        <v>599</v>
      </c>
      <c r="F24" s="19" t="s">
        <v>280</v>
      </c>
      <c r="G24" s="17" t="s">
        <v>22</v>
      </c>
      <c r="H24" s="17" t="s">
        <v>33</v>
      </c>
      <c r="I24" s="27">
        <v>41471</v>
      </c>
      <c r="J24" s="27">
        <v>42922</v>
      </c>
      <c r="K24" s="17">
        <f>SUMIF('complete counts'!$E$2:$E$103,'complete unique counts'!E23,'complete counts'!$K$2:$K$103)</f>
        <v>1054</v>
      </c>
      <c r="L24" s="17">
        <f>SUMIF('complete counts'!$E$2:$E$103,'complete unique counts'!E23,'complete counts'!$L$2:$L$103)</f>
        <v>927</v>
      </c>
      <c r="M24" s="28">
        <f t="shared" si="0"/>
        <v>-127</v>
      </c>
      <c r="N24" s="20">
        <f t="shared" si="1"/>
        <v>-0.12049335863377608</v>
      </c>
      <c r="O24" s="17" t="s">
        <v>294</v>
      </c>
      <c r="Q24" s="75"/>
      <c r="R24" s="75"/>
      <c r="W24" s="75" t="str">
        <f t="shared" si="2"/>
        <v/>
      </c>
      <c r="X24" s="75" t="str">
        <f t="shared" si="3"/>
        <v/>
      </c>
      <c r="Y24" s="13"/>
      <c r="AB24" s="75"/>
      <c r="AC24" s="75"/>
      <c r="AH24" s="75" t="str">
        <f t="shared" si="4"/>
        <v/>
      </c>
      <c r="AI24" s="75" t="str">
        <f t="shared" si="5"/>
        <v/>
      </c>
      <c r="AJ24" s="13"/>
    </row>
    <row r="25" spans="1:36" x14ac:dyDescent="0.25">
      <c r="A25" s="17" t="s">
        <v>159</v>
      </c>
      <c r="B25" s="17" t="s">
        <v>281</v>
      </c>
      <c r="C25" s="17" t="s">
        <v>282</v>
      </c>
      <c r="D25" s="17" t="s">
        <v>134</v>
      </c>
      <c r="E25" s="17">
        <v>640</v>
      </c>
      <c r="F25" s="19" t="s">
        <v>283</v>
      </c>
      <c r="G25" s="17" t="s">
        <v>28</v>
      </c>
      <c r="H25" s="17" t="s">
        <v>13</v>
      </c>
      <c r="I25" s="61">
        <v>41766</v>
      </c>
      <c r="J25" s="61">
        <v>42152</v>
      </c>
      <c r="K25" s="17">
        <f>SUMIF('complete counts'!$E$2:$E$103,'complete unique counts'!E24,'complete counts'!$K$2:$K$103)</f>
        <v>1188</v>
      </c>
      <c r="L25" s="17">
        <f>SUMIF('complete counts'!$E$2:$E$103,'complete unique counts'!E24,'complete counts'!$L$2:$L$103)</f>
        <v>1805</v>
      </c>
      <c r="M25" s="28">
        <f t="shared" si="0"/>
        <v>617</v>
      </c>
      <c r="N25" s="20">
        <f t="shared" si="1"/>
        <v>0.51936026936026947</v>
      </c>
      <c r="O25" s="17" t="s">
        <v>295</v>
      </c>
      <c r="Q25" s="75">
        <f>+K25/VLOOKUP(I25,'eco-counter_14-19'!$A$4:$Z$1829,26,FALSE)</f>
        <v>260314.95059288546</v>
      </c>
      <c r="R25" s="75">
        <f>+L25/VLOOKUP(J25,'eco-counter_14-19'!$A$4:$Z$1829,26,FALSE)</f>
        <v>444771.91001451376</v>
      </c>
      <c r="W25" s="75">
        <f t="shared" si="2"/>
        <v>260314.95059288546</v>
      </c>
      <c r="X25" s="75">
        <f t="shared" si="3"/>
        <v>444771.91001451376</v>
      </c>
      <c r="Y25" s="13">
        <f>+(R25/Q25)-1</f>
        <v>0.70859149273414657</v>
      </c>
      <c r="AB25" s="75">
        <f>+K25/VLOOKUP(I25,'CitiBike Trip Count by Day'!$B$12:$O$1322,10,FALSE)</f>
        <v>292187.41759611003</v>
      </c>
      <c r="AC25" s="75">
        <f>+L25/VLOOKUP(J25,'CitiBike Trip Count by Day'!$B$12:$O$1322,10,FALSE)</f>
        <v>494186.1240891848</v>
      </c>
      <c r="AH25" s="75">
        <f t="shared" si="4"/>
        <v>292187.41759611003</v>
      </c>
      <c r="AI25" s="75">
        <f t="shared" si="5"/>
        <v>494186.1240891848</v>
      </c>
      <c r="AJ25" s="13">
        <f>+(AC25/AB25)-1</f>
        <v>0.69133266639255875</v>
      </c>
    </row>
    <row r="26" spans="1:36" x14ac:dyDescent="0.25">
      <c r="A26" s="17" t="s">
        <v>132</v>
      </c>
      <c r="B26" s="17" t="s">
        <v>133</v>
      </c>
      <c r="C26" s="17" t="s">
        <v>133</v>
      </c>
      <c r="D26" s="17" t="s">
        <v>134</v>
      </c>
      <c r="E26" s="17">
        <v>1855</v>
      </c>
      <c r="F26" s="19" t="s">
        <v>135</v>
      </c>
      <c r="G26" s="17" t="s">
        <v>65</v>
      </c>
      <c r="H26" s="17" t="s">
        <v>33</v>
      </c>
      <c r="I26" s="76">
        <v>41791</v>
      </c>
      <c r="J26" s="76">
        <v>42522</v>
      </c>
      <c r="K26" s="17">
        <f>SUMIF('complete counts'!$E$2:$E$103,'complete unique counts'!E25,'complete counts'!$K$2:$K$103)</f>
        <v>545</v>
      </c>
      <c r="L26" s="17">
        <f>SUMIF('complete counts'!$E$2:$E$103,'complete unique counts'!E25,'complete counts'!$L$2:$L$103)</f>
        <v>708</v>
      </c>
      <c r="M26" s="17"/>
      <c r="N26" s="20">
        <f t="shared" si="1"/>
        <v>0.29908256880733952</v>
      </c>
      <c r="O26" s="17" t="s">
        <v>295</v>
      </c>
      <c r="Q26" s="15"/>
      <c r="T26" s="75">
        <f>+K26/VLOOKUP(I26,'eco-counter_14-19'!$A$4:$AD$1829,27,FALSE)</f>
        <v>135516.28258428213</v>
      </c>
      <c r="U26" s="75">
        <f>+L26/VLOOKUP(J26,'eco-counter_14-19'!$A$4:$AD$1829,27,FALSE)</f>
        <v>174064.78914612666</v>
      </c>
      <c r="W26" s="75">
        <f t="shared" si="2"/>
        <v>135516.28258428213</v>
      </c>
      <c r="X26" s="75">
        <f t="shared" si="3"/>
        <v>174064.78914612666</v>
      </c>
      <c r="Y26" s="13">
        <f>+(U26/T26)-1</f>
        <v>0.28445664112627878</v>
      </c>
      <c r="AB26" s="15"/>
      <c r="AE26" s="75">
        <f>+K26/VLOOKUP(I26,'CitiBike Trip Count by Day'!$B$12:$M$1322,12,FALSE)</f>
        <v>141108.57146513445</v>
      </c>
      <c r="AF26" s="75">
        <f>+L26/VLOOKUP(J26,'CitiBike Trip Count by Day'!$B$12:$M$1322,12,FALSE)</f>
        <v>200983.71724827238</v>
      </c>
      <c r="AH26" s="75">
        <f t="shared" si="4"/>
        <v>141108.57146513445</v>
      </c>
      <c r="AI26" s="75">
        <f t="shared" si="5"/>
        <v>200983.71724827238</v>
      </c>
      <c r="AJ26" s="13">
        <f>+(AF26/AE26)-1</f>
        <v>0.42431969342083575</v>
      </c>
    </row>
    <row r="27" spans="1:36" x14ac:dyDescent="0.25">
      <c r="A27" s="17" t="s">
        <v>137</v>
      </c>
      <c r="B27" s="17" t="s">
        <v>133</v>
      </c>
      <c r="C27" s="17" t="s">
        <v>138</v>
      </c>
      <c r="D27" s="17" t="s">
        <v>134</v>
      </c>
      <c r="E27" s="18">
        <v>2186</v>
      </c>
      <c r="F27" s="19" t="s">
        <v>139</v>
      </c>
      <c r="G27" s="17" t="s">
        <v>65</v>
      </c>
      <c r="H27" s="17" t="s">
        <v>33</v>
      </c>
      <c r="I27" s="82">
        <v>42095</v>
      </c>
      <c r="J27" s="82" t="s">
        <v>357</v>
      </c>
      <c r="K27" s="17">
        <f>SUMIF('complete counts'!$E$2:$E$103,'complete unique counts'!E26,'complete counts'!$K$2:$K$103)</f>
        <v>83</v>
      </c>
      <c r="L27" s="17">
        <f>SUMIF('complete counts'!$E$2:$E$103,'complete unique counts'!E26,'complete counts'!$L$2:$L$103)</f>
        <v>101</v>
      </c>
      <c r="M27" s="17"/>
      <c r="N27" s="20">
        <f t="shared" si="1"/>
        <v>0.2168674698795181</v>
      </c>
      <c r="O27" s="17" t="s">
        <v>294</v>
      </c>
      <c r="W27" s="75" t="str">
        <f t="shared" si="2"/>
        <v/>
      </c>
      <c r="X27" s="75" t="str">
        <f t="shared" si="3"/>
        <v/>
      </c>
      <c r="AE27" s="75"/>
      <c r="AF27" s="75"/>
      <c r="AH27" s="75" t="str">
        <f t="shared" si="4"/>
        <v/>
      </c>
      <c r="AI27" s="75" t="str">
        <f t="shared" si="5"/>
        <v/>
      </c>
    </row>
    <row r="28" spans="1:36" x14ac:dyDescent="0.25">
      <c r="A28" s="17" t="s">
        <v>132</v>
      </c>
      <c r="B28" s="17" t="s">
        <v>141</v>
      </c>
      <c r="C28" s="17" t="s">
        <v>141</v>
      </c>
      <c r="D28" s="17" t="s">
        <v>142</v>
      </c>
      <c r="E28" s="18">
        <v>1326</v>
      </c>
      <c r="F28" s="19" t="s">
        <v>143</v>
      </c>
      <c r="G28" s="17" t="s">
        <v>22</v>
      </c>
      <c r="H28" s="17" t="s">
        <v>33</v>
      </c>
      <c r="I28" s="76">
        <v>41760</v>
      </c>
      <c r="J28" s="76">
        <v>42491</v>
      </c>
      <c r="K28" s="17">
        <f>SUMIF('complete counts'!$E$2:$E$103,'complete unique counts'!E27,'complete counts'!$K$2:$K$103)</f>
        <v>490</v>
      </c>
      <c r="L28" s="17">
        <f>SUMIF('complete counts'!$E$2:$E$103,'complete unique counts'!E27,'complete counts'!$L$2:$L$103)</f>
        <v>450</v>
      </c>
      <c r="M28" s="17"/>
      <c r="N28" s="20">
        <f t="shared" si="1"/>
        <v>-8.1632653061224469E-2</v>
      </c>
      <c r="O28" s="17" t="s">
        <v>295</v>
      </c>
      <c r="Q28" s="15"/>
      <c r="T28" s="75">
        <f>+K28/VLOOKUP(I28,'eco-counter_14-19'!$A$4:$AD$1829,27,FALSE)</f>
        <v>138151.52349277315</v>
      </c>
      <c r="U28" s="75">
        <f>+L28/VLOOKUP(J28,'eco-counter_14-19'!$A$4:$AD$1829,27,FALSE)</f>
        <v>143165.49843813659</v>
      </c>
      <c r="W28" s="75">
        <f t="shared" si="2"/>
        <v>138151.52349277315</v>
      </c>
      <c r="X28" s="75">
        <f t="shared" si="3"/>
        <v>143165.49843813659</v>
      </c>
      <c r="Y28" s="13">
        <f t="shared" ref="Y28:Y39" si="8">+(U28/T28)-1</f>
        <v>3.629330186594526E-2</v>
      </c>
      <c r="AB28" s="15"/>
      <c r="AE28" s="75">
        <f>+K28/VLOOKUP(I28,'CitiBike Trip Count by Day'!$B$12:$M$1322,12,FALSE)</f>
        <v>141757.63883219293</v>
      </c>
      <c r="AF28" s="75">
        <f>+L28/VLOOKUP(J28,'CitiBike Trip Count by Day'!$B$12:$M$1322,12,FALSE)</f>
        <v>159561.17855613388</v>
      </c>
      <c r="AH28" s="75">
        <f t="shared" si="4"/>
        <v>141757.63883219293</v>
      </c>
      <c r="AI28" s="75">
        <f t="shared" si="5"/>
        <v>159561.17855613388</v>
      </c>
      <c r="AJ28" s="13">
        <f t="shared" ref="AJ28:AJ37" si="9">+(AF28/AE28)-1</f>
        <v>0.12559139578372958</v>
      </c>
    </row>
    <row r="29" spans="1:36" x14ac:dyDescent="0.25">
      <c r="A29" s="17" t="s">
        <v>132</v>
      </c>
      <c r="B29" s="17" t="s">
        <v>64</v>
      </c>
      <c r="C29" s="17" t="s">
        <v>64</v>
      </c>
      <c r="D29" s="17" t="s">
        <v>151</v>
      </c>
      <c r="E29" s="18">
        <v>1015</v>
      </c>
      <c r="F29" s="19" t="s">
        <v>152</v>
      </c>
      <c r="G29" s="17" t="s">
        <v>65</v>
      </c>
      <c r="H29" s="17" t="s">
        <v>33</v>
      </c>
      <c r="I29" s="76">
        <v>41730</v>
      </c>
      <c r="J29" s="76">
        <v>42461</v>
      </c>
      <c r="K29" s="17">
        <f>SUMIF('complete counts'!$E$2:$E$103,'complete unique counts'!E28,'complete counts'!$K$2:$K$103)</f>
        <v>363</v>
      </c>
      <c r="L29" s="17">
        <f>SUMIF('complete counts'!$E$2:$E$103,'complete unique counts'!E28,'complete counts'!$L$2:$L$103)</f>
        <v>500</v>
      </c>
      <c r="M29" s="17"/>
      <c r="N29" s="20">
        <f t="shared" si="1"/>
        <v>0.37741046831955916</v>
      </c>
      <c r="O29" s="17" t="s">
        <v>295</v>
      </c>
      <c r="Q29" s="15"/>
      <c r="T29" s="75">
        <f>+K29/VLOOKUP(I29,'eco-counter_14-19'!$A$4:$AD$1829,27,FALSE)</f>
        <v>134269.48654570821</v>
      </c>
      <c r="U29" s="75">
        <f>+L29/VLOOKUP(J29,'eco-counter_14-19'!$A$4:$AD$1829,27,FALSE)</f>
        <v>183890.23313378246</v>
      </c>
      <c r="W29" s="75">
        <f t="shared" si="2"/>
        <v>134269.48654570821</v>
      </c>
      <c r="X29" s="75">
        <f t="shared" si="3"/>
        <v>183890.23313378246</v>
      </c>
      <c r="Y29" s="13">
        <f t="shared" si="8"/>
        <v>0.36956085753096479</v>
      </c>
      <c r="AB29" s="15"/>
      <c r="AE29" s="75">
        <f>+K29/VLOOKUP(I29,'CitiBike Trip Count by Day'!$B$12:$M$1322,12,FALSE)</f>
        <v>131236.27776768513</v>
      </c>
      <c r="AF29" s="75">
        <f>+L29/VLOOKUP(J29,'CitiBike Trip Count by Day'!$B$12:$M$1322,12,FALSE)</f>
        <v>205386.60723792398</v>
      </c>
      <c r="AH29" s="75">
        <f t="shared" si="4"/>
        <v>131236.27776768513</v>
      </c>
      <c r="AI29" s="75">
        <f t="shared" si="5"/>
        <v>205386.60723792398</v>
      </c>
      <c r="AJ29" s="13">
        <f t="shared" si="9"/>
        <v>0.56501396360463674</v>
      </c>
    </row>
    <row r="30" spans="1:36" x14ac:dyDescent="0.25">
      <c r="A30" s="17" t="s">
        <v>132</v>
      </c>
      <c r="B30" s="17" t="s">
        <v>154</v>
      </c>
      <c r="C30" s="17" t="s">
        <v>155</v>
      </c>
      <c r="D30" s="17" t="s">
        <v>156</v>
      </c>
      <c r="E30" s="18">
        <v>224</v>
      </c>
      <c r="F30" s="19" t="s">
        <v>157</v>
      </c>
      <c r="G30" s="17" t="s">
        <v>17</v>
      </c>
      <c r="H30" s="17" t="s">
        <v>18</v>
      </c>
      <c r="I30" s="76">
        <v>41913</v>
      </c>
      <c r="J30" s="76">
        <v>42644</v>
      </c>
      <c r="K30" s="17">
        <f>SUMIF('complete counts'!$E$2:$E$103,'complete unique counts'!E29,'complete counts'!$K$2:$K$103)</f>
        <v>816</v>
      </c>
      <c r="L30" s="17">
        <f>SUMIF('complete counts'!$E$2:$E$103,'complete unique counts'!E29,'complete counts'!$L$2:$L$103)</f>
        <v>326</v>
      </c>
      <c r="M30" s="17"/>
      <c r="N30" s="20">
        <f t="shared" si="1"/>
        <v>-0.60049019607843135</v>
      </c>
      <c r="O30" s="17" t="s">
        <v>294</v>
      </c>
      <c r="Q30" s="15"/>
      <c r="T30" s="75">
        <f>+K30/VLOOKUP(I30,'eco-counter_14-19'!$A$4:$AD$1829,27,FALSE)</f>
        <v>223665.52477109013</v>
      </c>
      <c r="U30" s="75">
        <f>+L30/VLOOKUP(J30,'eco-counter_14-19'!$A$4:$AD$1829,27,FALSE)</f>
        <v>105420.26342059854</v>
      </c>
      <c r="W30" s="75">
        <f t="shared" si="2"/>
        <v>223665.52477109013</v>
      </c>
      <c r="X30" s="75">
        <f t="shared" si="3"/>
        <v>105420.26342059854</v>
      </c>
      <c r="Y30" s="13">
        <f t="shared" si="8"/>
        <v>-0.52867003742087382</v>
      </c>
      <c r="AB30" s="15"/>
      <c r="AE30" s="75">
        <f>+K30/VLOOKUP(I30,'CitiBike Trip Count by Day'!$B$12:$M$1322,12,FALSE)</f>
        <v>247045.64397407896</v>
      </c>
      <c r="AF30" s="73">
        <f>+L30/VLOOKUP(J30,'CitiBike Trip Count by Day'!$B$12:$M$1322,12,FALSE)</f>
        <v>88921.120619289504</v>
      </c>
      <c r="AH30" s="75">
        <f t="shared" si="4"/>
        <v>247045.64397407896</v>
      </c>
      <c r="AI30" s="75">
        <f t="shared" si="5"/>
        <v>88921.120619289504</v>
      </c>
      <c r="AJ30" s="13">
        <f t="shared" si="9"/>
        <v>-0.64006197725704705</v>
      </c>
    </row>
    <row r="31" spans="1:36" x14ac:dyDescent="0.25">
      <c r="A31" s="17" t="s">
        <v>159</v>
      </c>
      <c r="B31" s="17" t="s">
        <v>160</v>
      </c>
      <c r="C31" s="17" t="s">
        <v>161</v>
      </c>
      <c r="D31" s="17" t="s">
        <v>162</v>
      </c>
      <c r="E31" s="18">
        <v>230</v>
      </c>
      <c r="F31" s="19" t="s">
        <v>163</v>
      </c>
      <c r="G31" s="17" t="s">
        <v>28</v>
      </c>
      <c r="H31" s="17" t="s">
        <v>13</v>
      </c>
      <c r="I31" s="76">
        <v>41821</v>
      </c>
      <c r="J31" s="76">
        <v>42917</v>
      </c>
      <c r="K31" s="17">
        <f>SUMIF('complete counts'!$E$2:$E$103,'complete unique counts'!E30,'complete counts'!$K$2:$K$103)</f>
        <v>91</v>
      </c>
      <c r="L31" s="17">
        <f>SUMIF('complete counts'!$E$2:$E$103,'complete unique counts'!E30,'complete counts'!$L$2:$L$103)</f>
        <v>65</v>
      </c>
      <c r="M31" s="17"/>
      <c r="N31" s="20">
        <f t="shared" si="1"/>
        <v>-0.2857142857142857</v>
      </c>
      <c r="O31" s="17" t="s">
        <v>295</v>
      </c>
      <c r="Q31" s="15"/>
      <c r="T31" s="75">
        <f>+K31/VLOOKUP(I31,'eco-counter_14-19'!$A$4:$AD$1829,27,FALSE)</f>
        <v>22983.944571926739</v>
      </c>
      <c r="U31" s="75">
        <f>+L31/VLOOKUP(J31,'eco-counter_14-19'!$A$4:$AD$1829,27,FALSE)</f>
        <v>18222.704300439982</v>
      </c>
      <c r="W31" s="75">
        <f t="shared" si="2"/>
        <v>22983.944571926739</v>
      </c>
      <c r="X31" s="75">
        <f t="shared" si="3"/>
        <v>18222.704300439982</v>
      </c>
      <c r="Y31" s="13">
        <f t="shared" si="8"/>
        <v>-0.20715505367613329</v>
      </c>
      <c r="AB31" s="15"/>
      <c r="AE31" s="75"/>
      <c r="AF31" s="75"/>
      <c r="AH31" s="75" t="str">
        <f t="shared" si="4"/>
        <v/>
      </c>
      <c r="AI31" s="75" t="str">
        <f t="shared" si="5"/>
        <v/>
      </c>
      <c r="AJ31" s="13"/>
    </row>
    <row r="32" spans="1:36" x14ac:dyDescent="0.25">
      <c r="A32" s="21" t="s">
        <v>159</v>
      </c>
      <c r="B32" s="21" t="s">
        <v>164</v>
      </c>
      <c r="C32" s="21" t="s">
        <v>165</v>
      </c>
      <c r="D32" s="21" t="s">
        <v>166</v>
      </c>
      <c r="E32" s="22">
        <v>2147</v>
      </c>
      <c r="F32" s="16" t="s">
        <v>167</v>
      </c>
      <c r="G32" s="21" t="s">
        <v>17</v>
      </c>
      <c r="H32" s="21" t="s">
        <v>18</v>
      </c>
      <c r="I32" s="76">
        <v>42156</v>
      </c>
      <c r="J32" s="76">
        <v>42491</v>
      </c>
      <c r="K32" s="17">
        <f>SUMIF('complete counts'!$E$2:$E$103,'complete unique counts'!E31,'complete counts'!$K$2:$K$103)</f>
        <v>98</v>
      </c>
      <c r="L32" s="17">
        <f>SUMIF('complete counts'!$E$2:$E$103,'complete unique counts'!E31,'complete counts'!$L$2:$L$103)</f>
        <v>282</v>
      </c>
      <c r="M32" s="21"/>
      <c r="N32" s="20">
        <f t="shared" si="1"/>
        <v>1.8775510204081631</v>
      </c>
      <c r="O32" s="17" t="s">
        <v>294</v>
      </c>
      <c r="Q32" s="15"/>
      <c r="T32" s="75">
        <f>+K32/VLOOKUP(I32,'eco-counter_14-19'!$A$4:$AD$1829,27,FALSE)</f>
        <v>26950.410959890291</v>
      </c>
      <c r="U32" s="75">
        <f>+L32/VLOOKUP(J32,'eco-counter_14-19'!$A$4:$AD$1829,27,FALSE)</f>
        <v>89717.045687898935</v>
      </c>
      <c r="W32" s="75">
        <f t="shared" si="2"/>
        <v>26950.410959890291</v>
      </c>
      <c r="X32" s="75">
        <f t="shared" si="3"/>
        <v>89717.045687898935</v>
      </c>
      <c r="Y32" s="13">
        <f t="shared" si="8"/>
        <v>2.3289676295260531</v>
      </c>
      <c r="AB32" s="15"/>
      <c r="AE32" s="75">
        <f>+K32/VLOOKUP(I32,'CitiBike Trip Count by Day'!$B$12:$M$1322,12,FALSE)</f>
        <v>31102.671951813631</v>
      </c>
      <c r="AF32" s="75">
        <f>+L32/VLOOKUP(J32,'CitiBike Trip Count by Day'!$B$12:$M$1322,12,FALSE)</f>
        <v>99991.671895177235</v>
      </c>
      <c r="AH32" s="75">
        <f t="shared" si="4"/>
        <v>31102.671951813631</v>
      </c>
      <c r="AI32" s="75">
        <f t="shared" si="5"/>
        <v>99991.671895177235</v>
      </c>
      <c r="AJ32" s="13">
        <f t="shared" si="9"/>
        <v>2.2148900920824781</v>
      </c>
    </row>
    <row r="33" spans="1:36" x14ac:dyDescent="0.25">
      <c r="A33" s="21" t="s">
        <v>159</v>
      </c>
      <c r="B33" s="21" t="s">
        <v>164</v>
      </c>
      <c r="C33" s="21" t="s">
        <v>169</v>
      </c>
      <c r="D33" s="21" t="s">
        <v>170</v>
      </c>
      <c r="E33" s="22">
        <v>2149</v>
      </c>
      <c r="F33" s="16" t="s">
        <v>171</v>
      </c>
      <c r="G33" s="21" t="s">
        <v>28</v>
      </c>
      <c r="H33" s="21" t="s">
        <v>13</v>
      </c>
      <c r="I33" s="76">
        <v>42156</v>
      </c>
      <c r="J33" s="76">
        <v>42491</v>
      </c>
      <c r="K33" s="17">
        <f>SUMIF('complete counts'!$E$2:$E$103,'complete unique counts'!E32,'complete counts'!$K$2:$K$103)</f>
        <v>293</v>
      </c>
      <c r="L33" s="17">
        <f>SUMIF('complete counts'!$E$2:$E$103,'complete unique counts'!E32,'complete counts'!$L$2:$L$103)</f>
        <v>517</v>
      </c>
      <c r="M33" s="21"/>
      <c r="N33" s="20">
        <f t="shared" si="1"/>
        <v>0.76450511945392496</v>
      </c>
      <c r="O33" s="17" t="s">
        <v>294</v>
      </c>
      <c r="Q33" s="15"/>
      <c r="T33" s="75">
        <f>+K33/VLOOKUP(I33,'eco-counter_14-19'!$A$4:$AD$1829,27,FALSE)</f>
        <v>80576.228686202594</v>
      </c>
      <c r="U33" s="75">
        <f>+L33/VLOOKUP(J33,'eco-counter_14-19'!$A$4:$AD$1829,27,FALSE)</f>
        <v>164481.25042781472</v>
      </c>
      <c r="W33" s="75">
        <f t="shared" si="2"/>
        <v>80576.228686202594</v>
      </c>
      <c r="X33" s="75">
        <f t="shared" si="3"/>
        <v>164481.25042781472</v>
      </c>
      <c r="Y33" s="13">
        <f t="shared" si="8"/>
        <v>1.0413123462053955</v>
      </c>
      <c r="AB33" s="15"/>
      <c r="AE33" s="75">
        <f>+K33/VLOOKUP(I33,'CitiBike Trip Count by Day'!$B$12:$M$1322,12,FALSE)</f>
        <v>92990.64165185095</v>
      </c>
      <c r="AF33" s="75">
        <f>+L33/VLOOKUP(J33,'CitiBike Trip Count by Day'!$B$12:$M$1322,12,FALSE)</f>
        <v>183318.06514115827</v>
      </c>
      <c r="AH33" s="75">
        <f t="shared" si="4"/>
        <v>92990.64165185095</v>
      </c>
      <c r="AI33" s="75">
        <f t="shared" si="5"/>
        <v>183318.06514115827</v>
      </c>
      <c r="AJ33" s="13">
        <f t="shared" si="9"/>
        <v>0.97136036363191791</v>
      </c>
    </row>
    <row r="34" spans="1:36" x14ac:dyDescent="0.25">
      <c r="A34" s="21" t="s">
        <v>159</v>
      </c>
      <c r="B34" s="21" t="s">
        <v>164</v>
      </c>
      <c r="C34" s="21" t="s">
        <v>172</v>
      </c>
      <c r="D34" s="21" t="s">
        <v>173</v>
      </c>
      <c r="E34" s="22">
        <v>2145</v>
      </c>
      <c r="F34" s="16" t="s">
        <v>174</v>
      </c>
      <c r="G34" s="21" t="s">
        <v>28</v>
      </c>
      <c r="H34" s="21" t="s">
        <v>13</v>
      </c>
      <c r="I34" s="76">
        <v>42156</v>
      </c>
      <c r="J34" s="76">
        <v>42491</v>
      </c>
      <c r="K34" s="17">
        <f>SUMIF('complete counts'!$E$2:$E$103,'complete unique counts'!E33,'complete counts'!$K$2:$K$103)</f>
        <v>208</v>
      </c>
      <c r="L34" s="17">
        <f>SUMIF('complete counts'!$E$2:$E$103,'complete unique counts'!E33,'complete counts'!$L$2:$L$103)</f>
        <v>173</v>
      </c>
      <c r="M34" s="21"/>
      <c r="N34" s="20">
        <f t="shared" si="1"/>
        <v>-0.16826923076923073</v>
      </c>
      <c r="O34" s="17" t="s">
        <v>294</v>
      </c>
      <c r="Q34" s="15"/>
      <c r="T34" s="75">
        <f>+K34/VLOOKUP(I34,'eco-counter_14-19'!$A$4:$AD$1829,27,FALSE)</f>
        <v>57200.872241399797</v>
      </c>
      <c r="U34" s="75">
        <f>+L34/VLOOKUP(J34,'eco-counter_14-19'!$A$4:$AD$1829,27,FALSE)</f>
        <v>55039.180510661405</v>
      </c>
      <c r="W34" s="75">
        <f t="shared" si="2"/>
        <v>57200.872241399797</v>
      </c>
      <c r="X34" s="75">
        <f t="shared" si="3"/>
        <v>55039.180510661405</v>
      </c>
      <c r="Y34" s="13">
        <f t="shared" si="8"/>
        <v>-3.7791237196796446E-2</v>
      </c>
      <c r="AB34" s="15"/>
      <c r="AE34" s="75">
        <f>+K34/VLOOKUP(I34,'CitiBike Trip Count by Day'!$B$12:$M$1322,12,FALSE)</f>
        <v>66013.834346706484</v>
      </c>
      <c r="AF34" s="75">
        <f>+L34/VLOOKUP(J34,'CitiBike Trip Count by Day'!$B$12:$M$1322,12,FALSE)</f>
        <v>61342.408644913688</v>
      </c>
      <c r="AH34" s="75">
        <f t="shared" si="4"/>
        <v>66013.834346706484</v>
      </c>
      <c r="AI34" s="75">
        <f t="shared" si="5"/>
        <v>61342.408644913688</v>
      </c>
      <c r="AJ34" s="13">
        <f t="shared" si="9"/>
        <v>-7.0764344292718051E-2</v>
      </c>
    </row>
    <row r="35" spans="1:36" x14ac:dyDescent="0.25">
      <c r="A35" s="17" t="s">
        <v>159</v>
      </c>
      <c r="B35" s="17" t="s">
        <v>176</v>
      </c>
      <c r="C35" s="17" t="s">
        <v>177</v>
      </c>
      <c r="D35" s="17" t="s">
        <v>178</v>
      </c>
      <c r="E35" s="18">
        <v>14</v>
      </c>
      <c r="F35" s="19" t="s">
        <v>167</v>
      </c>
      <c r="G35" s="17" t="s">
        <v>28</v>
      </c>
      <c r="H35" s="17" t="s">
        <v>13</v>
      </c>
      <c r="I35" s="76">
        <v>41760</v>
      </c>
      <c r="J35" s="76">
        <v>42491</v>
      </c>
      <c r="K35" s="17">
        <f>SUMIF('complete counts'!$E$2:$E$103,'complete unique counts'!E34,'complete counts'!$K$2:$K$103)</f>
        <v>3124</v>
      </c>
      <c r="L35" s="17">
        <f>SUMIF('complete counts'!$E$2:$E$103,'complete unique counts'!E34,'complete counts'!$L$2:$L$103)</f>
        <v>3809</v>
      </c>
      <c r="M35" s="17"/>
      <c r="N35" s="20">
        <f t="shared" si="1"/>
        <v>0.21927016645326503</v>
      </c>
      <c r="O35" s="17" t="s">
        <v>295</v>
      </c>
      <c r="Q35" s="15"/>
      <c r="T35" s="75">
        <f>+K35/VLOOKUP(I35,'eco-counter_14-19'!$A$4:$AD$1829,27,FALSE)</f>
        <v>880786.44773759856</v>
      </c>
      <c r="U35" s="75">
        <f>+L35/VLOOKUP(J35,'eco-counter_14-19'!$A$4:$AD$1829,27,FALSE)</f>
        <v>1211816.4078908053</v>
      </c>
      <c r="W35" s="75">
        <f t="shared" si="2"/>
        <v>880786.44773759856</v>
      </c>
      <c r="X35" s="75">
        <f t="shared" si="3"/>
        <v>1211816.4078908053</v>
      </c>
      <c r="Y35" s="13">
        <f t="shared" si="8"/>
        <v>0.37583452947476115</v>
      </c>
      <c r="AB35" s="15"/>
      <c r="AE35" s="75">
        <f>+K35/VLOOKUP(I35,'CitiBike Trip Count by Day'!$B$12:$M$1322,12,FALSE)</f>
        <v>903777.27288116456</v>
      </c>
      <c r="AF35" s="75">
        <f>+L35/VLOOKUP(J35,'CitiBike Trip Count by Day'!$B$12:$M$1322,12,FALSE)</f>
        <v>1350596.7313784754</v>
      </c>
      <c r="AH35" s="75">
        <f t="shared" si="4"/>
        <v>903777.27288116456</v>
      </c>
      <c r="AI35" s="75">
        <f t="shared" si="5"/>
        <v>1350596.7313784754</v>
      </c>
      <c r="AJ35" s="13">
        <f t="shared" si="9"/>
        <v>0.49439112036186605</v>
      </c>
    </row>
    <row r="36" spans="1:36" x14ac:dyDescent="0.25">
      <c r="A36" s="17" t="s">
        <v>179</v>
      </c>
      <c r="B36" s="17" t="s">
        <v>180</v>
      </c>
      <c r="C36" s="17" t="s">
        <v>180</v>
      </c>
      <c r="D36" s="17" t="s">
        <v>181</v>
      </c>
      <c r="E36" s="18">
        <v>2108</v>
      </c>
      <c r="F36" s="19" t="s">
        <v>182</v>
      </c>
      <c r="G36" s="17" t="s">
        <v>22</v>
      </c>
      <c r="H36" s="17" t="s">
        <v>33</v>
      </c>
      <c r="I36" s="76">
        <v>42156</v>
      </c>
      <c r="J36" s="76">
        <v>42491</v>
      </c>
      <c r="K36" s="17">
        <f>SUMIF('complete counts'!$E$2:$E$103,'complete unique counts'!E35,'complete counts'!$K$2:$K$103)</f>
        <v>32</v>
      </c>
      <c r="L36" s="17">
        <f>SUMIF('complete counts'!$E$2:$E$103,'complete unique counts'!E35,'complete counts'!$L$2:$L$103)</f>
        <v>28</v>
      </c>
      <c r="M36" s="17"/>
      <c r="N36" s="20">
        <f t="shared" si="1"/>
        <v>-0.125</v>
      </c>
      <c r="O36" s="17" t="s">
        <v>294</v>
      </c>
      <c r="Q36" s="15"/>
      <c r="T36" s="75">
        <f>+K36/VLOOKUP(I36,'eco-counter_14-19'!$A$4:$AD$1829,27,FALSE)</f>
        <v>8800.1341909845851</v>
      </c>
      <c r="U36" s="75">
        <f>+L36/VLOOKUP(J36,'eco-counter_14-19'!$A$4:$AD$1829,27,FALSE)</f>
        <v>8908.0754583729449</v>
      </c>
      <c r="W36" s="75">
        <f t="shared" si="2"/>
        <v>8800.1341909845851</v>
      </c>
      <c r="X36" s="75">
        <f t="shared" si="3"/>
        <v>8908.0754583729449</v>
      </c>
      <c r="Y36" s="13">
        <f t="shared" si="8"/>
        <v>1.2265866070422238E-2</v>
      </c>
      <c r="AB36" s="15"/>
      <c r="AE36" s="75">
        <f>+K36/VLOOKUP(I36,'CitiBike Trip Count by Day'!$B$12:$M$1322,12,FALSE)</f>
        <v>10155.97451487792</v>
      </c>
      <c r="AF36" s="75">
        <f>+L36/VLOOKUP(J36,'CitiBike Trip Count by Day'!$B$12:$M$1322,12,FALSE)</f>
        <v>9928.2511101594409</v>
      </c>
      <c r="AH36" s="75">
        <f t="shared" si="4"/>
        <v>10155.97451487792</v>
      </c>
      <c r="AI36" s="75">
        <f t="shared" si="5"/>
        <v>9928.2511101594409</v>
      </c>
      <c r="AJ36" s="13">
        <f t="shared" si="9"/>
        <v>-2.2422604978466376E-2</v>
      </c>
    </row>
    <row r="37" spans="1:36" x14ac:dyDescent="0.25">
      <c r="A37" s="17" t="s">
        <v>179</v>
      </c>
      <c r="B37" s="17" t="s">
        <v>180</v>
      </c>
      <c r="C37" s="17" t="s">
        <v>180</v>
      </c>
      <c r="D37" s="17" t="s">
        <v>183</v>
      </c>
      <c r="E37" s="18">
        <v>2196</v>
      </c>
      <c r="F37" s="19" t="s">
        <v>184</v>
      </c>
      <c r="G37" s="17" t="s">
        <v>17</v>
      </c>
      <c r="H37" s="17" t="s">
        <v>18</v>
      </c>
      <c r="I37" s="76">
        <v>42156</v>
      </c>
      <c r="J37" s="76">
        <v>42491</v>
      </c>
      <c r="K37" s="17">
        <f>SUMIF('complete counts'!$E$2:$E$103,'complete unique counts'!E36,'complete counts'!$K$2:$K$103)</f>
        <v>44</v>
      </c>
      <c r="L37" s="17">
        <f>SUMIF('complete counts'!$E$2:$E$103,'complete unique counts'!E36,'complete counts'!$L$2:$L$103)</f>
        <v>18</v>
      </c>
      <c r="M37" s="17"/>
      <c r="N37" s="20">
        <f t="shared" si="1"/>
        <v>-0.59090909090909083</v>
      </c>
      <c r="O37" s="17" t="s">
        <v>294</v>
      </c>
      <c r="Q37" s="15"/>
      <c r="T37" s="75">
        <f>+K37/VLOOKUP(I37,'eco-counter_14-19'!$A$4:$AD$1829,27,FALSE)</f>
        <v>12100.184512603804</v>
      </c>
      <c r="U37" s="75">
        <f>+L37/VLOOKUP(J37,'eco-counter_14-19'!$A$4:$AD$1829,27,FALSE)</f>
        <v>5726.6199375254646</v>
      </c>
      <c r="W37" s="75">
        <f t="shared" si="2"/>
        <v>12100.184512603804</v>
      </c>
      <c r="X37" s="75">
        <f t="shared" si="3"/>
        <v>5726.6199375254646</v>
      </c>
      <c r="Y37" s="13">
        <f t="shared" si="8"/>
        <v>-0.52673284183720526</v>
      </c>
      <c r="AB37" s="15"/>
      <c r="AE37" s="75">
        <f>+K37/VLOOKUP(I37,'CitiBike Trip Count by Day'!$B$12:$M$1322,12,FALSE)</f>
        <v>13964.46495795714</v>
      </c>
      <c r="AF37" s="75">
        <f>+L37/VLOOKUP(J37,'CitiBike Trip Count by Day'!$B$12:$M$1322,12,FALSE)</f>
        <v>6382.4471422453553</v>
      </c>
      <c r="AH37" s="75">
        <f t="shared" si="4"/>
        <v>13964.46495795714</v>
      </c>
      <c r="AI37" s="75">
        <f t="shared" si="5"/>
        <v>6382.4471422453553</v>
      </c>
      <c r="AJ37" s="13">
        <f t="shared" si="9"/>
        <v>-0.54295082830162067</v>
      </c>
    </row>
    <row r="38" spans="1:36" x14ac:dyDescent="0.25">
      <c r="A38" s="17" t="s">
        <v>137</v>
      </c>
      <c r="B38" s="17" t="s">
        <v>185</v>
      </c>
      <c r="C38" s="17" t="s">
        <v>186</v>
      </c>
      <c r="D38" s="17" t="s">
        <v>187</v>
      </c>
      <c r="E38" s="18">
        <v>2008</v>
      </c>
      <c r="F38" s="19" t="s">
        <v>188</v>
      </c>
      <c r="G38" s="17" t="s">
        <v>28</v>
      </c>
      <c r="H38" s="17" t="s">
        <v>189</v>
      </c>
      <c r="I38" s="77">
        <v>41518</v>
      </c>
      <c r="J38" s="77">
        <v>42583</v>
      </c>
      <c r="K38" s="17">
        <f>SUMIF('complete counts'!$E$2:$E$103,'complete unique counts'!E37,'complete counts'!$K$2:$K$103)</f>
        <v>552</v>
      </c>
      <c r="L38" s="17">
        <f>SUMIF('complete counts'!$E$2:$E$103,'complete unique counts'!E37,'complete counts'!$L$2:$L$103)</f>
        <v>1435</v>
      </c>
      <c r="M38" s="17"/>
      <c r="N38" s="20">
        <f t="shared" si="1"/>
        <v>1.5996376811594204</v>
      </c>
      <c r="O38" s="17" t="s">
        <v>295</v>
      </c>
      <c r="Q38" s="15"/>
      <c r="W38" s="75" t="str">
        <f t="shared" si="2"/>
        <v/>
      </c>
      <c r="X38" s="75" t="str">
        <f t="shared" si="3"/>
        <v/>
      </c>
      <c r="AB38" s="15"/>
      <c r="AE38" s="75"/>
      <c r="AF38" s="75"/>
      <c r="AH38" s="75" t="str">
        <f t="shared" si="4"/>
        <v/>
      </c>
      <c r="AI38" s="75" t="str">
        <f t="shared" si="5"/>
        <v/>
      </c>
    </row>
    <row r="39" spans="1:36" x14ac:dyDescent="0.25">
      <c r="A39" s="17" t="s">
        <v>137</v>
      </c>
      <c r="B39" s="17" t="s">
        <v>192</v>
      </c>
      <c r="C39" s="17" t="s">
        <v>193</v>
      </c>
      <c r="D39" s="17" t="s">
        <v>194</v>
      </c>
      <c r="E39" s="18">
        <v>2155</v>
      </c>
      <c r="F39" s="19" t="s">
        <v>195</v>
      </c>
      <c r="G39" s="17" t="s">
        <v>28</v>
      </c>
      <c r="H39" s="17" t="s">
        <v>13</v>
      </c>
      <c r="I39" s="76">
        <v>42095</v>
      </c>
      <c r="J39" s="76">
        <v>42461</v>
      </c>
      <c r="K39" s="17">
        <f>SUMIF('complete counts'!$E$2:$E$103,'complete unique counts'!E38,'complete counts'!$K$2:$K$103)</f>
        <v>673</v>
      </c>
      <c r="L39" s="17">
        <f>SUMIF('complete counts'!$E$2:$E$103,'complete unique counts'!E38,'complete counts'!$L$2:$L$103)</f>
        <v>1562</v>
      </c>
      <c r="M39" s="17"/>
      <c r="N39" s="20">
        <f t="shared" si="1"/>
        <v>1.3209509658246659</v>
      </c>
      <c r="O39" s="17" t="s">
        <v>294</v>
      </c>
      <c r="Q39" s="15"/>
      <c r="T39" s="75">
        <f>+K39/VLOOKUP(I39,'eco-counter_14-19'!$A$4:$AD$1829,27,FALSE)</f>
        <v>233097.63067165652</v>
      </c>
      <c r="U39" s="75">
        <f>+L39/VLOOKUP(J39,'eco-counter_14-19'!$A$4:$AD$1829,27,FALSE)</f>
        <v>574473.08830993646</v>
      </c>
      <c r="W39" s="75">
        <f t="shared" si="2"/>
        <v>233097.63067165652</v>
      </c>
      <c r="X39" s="75">
        <f t="shared" si="3"/>
        <v>574473.08830993646</v>
      </c>
      <c r="Y39" s="13">
        <f t="shared" si="8"/>
        <v>1.4645170637497582</v>
      </c>
      <c r="AB39" s="15"/>
      <c r="AE39" s="75">
        <f>+K39/VLOOKUP(I39,'CitiBike Trip Count by Day'!$B$12:$M$1322,12,FALSE)</f>
        <v>291796.34423952911</v>
      </c>
      <c r="AF39" s="75">
        <f>+L39/VLOOKUP(J39,'CitiBike Trip Count by Day'!$B$12:$M$1322,12,FALSE)</f>
        <v>641627.76101127453</v>
      </c>
      <c r="AH39" s="75">
        <f t="shared" si="4"/>
        <v>291796.34423952911</v>
      </c>
      <c r="AI39" s="75">
        <f t="shared" si="5"/>
        <v>641627.76101127453</v>
      </c>
      <c r="AJ39" s="13">
        <f>+(AF39/AE39)-1</f>
        <v>1.1988889637512958</v>
      </c>
    </row>
    <row r="40" spans="1:36" x14ac:dyDescent="0.25">
      <c r="A40" s="17" t="s">
        <v>132</v>
      </c>
      <c r="B40" s="17" t="s">
        <v>199</v>
      </c>
      <c r="C40" s="17" t="s">
        <v>200</v>
      </c>
      <c r="D40" s="17" t="s">
        <v>201</v>
      </c>
      <c r="E40" s="18">
        <v>2127</v>
      </c>
      <c r="F40" s="19" t="s">
        <v>202</v>
      </c>
      <c r="G40" s="17" t="s">
        <v>17</v>
      </c>
      <c r="H40" s="17" t="s">
        <v>18</v>
      </c>
      <c r="I40" s="77">
        <v>41518</v>
      </c>
      <c r="J40" s="77">
        <v>42614</v>
      </c>
      <c r="K40" s="17">
        <f>SUMIF('complete counts'!$E$2:$E$103,'complete unique counts'!E39,'complete counts'!$K$2:$K$103)</f>
        <v>157</v>
      </c>
      <c r="L40" s="17">
        <f>SUMIF('complete counts'!$E$2:$E$103,'complete unique counts'!E39,'complete counts'!$L$2:$L$103)</f>
        <v>142</v>
      </c>
      <c r="M40" s="17"/>
      <c r="N40" s="20">
        <f t="shared" si="1"/>
        <v>-9.5541401273885329E-2</v>
      </c>
      <c r="O40" s="17" t="s">
        <v>294</v>
      </c>
      <c r="Q40" s="15"/>
      <c r="W40" s="75" t="str">
        <f t="shared" si="2"/>
        <v/>
      </c>
      <c r="X40" s="75" t="str">
        <f t="shared" si="3"/>
        <v/>
      </c>
      <c r="AB40" s="15"/>
      <c r="AE40" s="75"/>
      <c r="AF40" s="75"/>
      <c r="AH40" s="75" t="str">
        <f t="shared" si="4"/>
        <v/>
      </c>
      <c r="AI40" s="75" t="str">
        <f t="shared" si="5"/>
        <v/>
      </c>
    </row>
    <row r="41" spans="1:36" x14ac:dyDescent="0.25">
      <c r="A41" s="17" t="s">
        <v>204</v>
      </c>
      <c r="B41" s="17" t="s">
        <v>205</v>
      </c>
      <c r="C41" s="17" t="s">
        <v>206</v>
      </c>
      <c r="D41" s="17" t="s">
        <v>208</v>
      </c>
      <c r="E41" s="25"/>
      <c r="F41" s="19" t="s">
        <v>209</v>
      </c>
      <c r="G41" s="25"/>
      <c r="H41" s="25" t="s">
        <v>18</v>
      </c>
      <c r="I41" s="76">
        <v>41883</v>
      </c>
      <c r="J41" s="76">
        <v>42614</v>
      </c>
      <c r="K41" s="17">
        <f>SUMIF('complete counts'!$E$2:$E$103,'complete unique counts'!E40,'complete counts'!$K$2:$K$103)</f>
        <v>0</v>
      </c>
      <c r="L41" s="17">
        <f>SUMIF('complete counts'!$E$2:$E$103,'complete unique counts'!E40,'complete counts'!$L$2:$L$103)</f>
        <v>0</v>
      </c>
      <c r="M41" s="17"/>
      <c r="N41" s="20" t="e">
        <f t="shared" si="1"/>
        <v>#DIV/0!</v>
      </c>
      <c r="O41" s="17" t="e">
        <v>#N/A</v>
      </c>
      <c r="Q41" s="15"/>
      <c r="W41" s="75" t="str">
        <f t="shared" si="2"/>
        <v/>
      </c>
      <c r="X41" s="75" t="str">
        <f t="shared" si="3"/>
        <v/>
      </c>
      <c r="AB41" s="15"/>
      <c r="AE41" s="75"/>
      <c r="AF41" s="75"/>
      <c r="AH41" s="75" t="str">
        <f t="shared" si="4"/>
        <v/>
      </c>
      <c r="AI41" s="75" t="str">
        <f t="shared" si="5"/>
        <v/>
      </c>
    </row>
    <row r="42" spans="1:36" x14ac:dyDescent="0.25">
      <c r="A42" s="24" t="s">
        <v>137</v>
      </c>
      <c r="B42" s="24" t="s">
        <v>131</v>
      </c>
      <c r="C42" s="24" t="s">
        <v>210</v>
      </c>
      <c r="D42" s="24" t="s">
        <v>211</v>
      </c>
      <c r="E42" s="25">
        <v>1806</v>
      </c>
      <c r="F42" s="24"/>
      <c r="G42" s="24" t="s">
        <v>212</v>
      </c>
      <c r="H42" s="24" t="s">
        <v>18</v>
      </c>
      <c r="I42" s="78">
        <v>41548</v>
      </c>
      <c r="J42" s="78">
        <v>42644</v>
      </c>
      <c r="K42" s="17">
        <f>SUMIF('complete counts'!$E$2:$E$103,'complete unique counts'!E41,'complete counts'!$K$2:$K$103)</f>
        <v>52</v>
      </c>
      <c r="L42" s="17">
        <f>SUMIF('complete counts'!$E$2:$E$103,'complete unique counts'!E41,'complete counts'!$L$2:$L$103)</f>
        <v>81</v>
      </c>
      <c r="M42" s="24"/>
      <c r="N42" s="20">
        <f t="shared" si="1"/>
        <v>0.55769230769230771</v>
      </c>
      <c r="O42" s="17" t="s">
        <v>294</v>
      </c>
      <c r="Q42" s="15"/>
      <c r="W42" s="75" t="str">
        <f t="shared" si="2"/>
        <v/>
      </c>
      <c r="X42" s="75" t="str">
        <f t="shared" si="3"/>
        <v/>
      </c>
      <c r="AB42" s="15"/>
      <c r="AE42" s="75"/>
      <c r="AF42" s="75"/>
      <c r="AH42" s="75" t="str">
        <f t="shared" si="4"/>
        <v/>
      </c>
      <c r="AI42" s="75" t="str">
        <f t="shared" si="5"/>
        <v/>
      </c>
    </row>
    <row r="43" spans="1:36" x14ac:dyDescent="0.25">
      <c r="A43" s="17" t="s">
        <v>159</v>
      </c>
      <c r="B43" s="17" t="s">
        <v>214</v>
      </c>
      <c r="C43" s="17" t="s">
        <v>214</v>
      </c>
      <c r="D43" s="17" t="s">
        <v>215</v>
      </c>
      <c r="E43" s="18">
        <v>2194</v>
      </c>
      <c r="F43" s="11" t="s">
        <v>216</v>
      </c>
      <c r="G43" s="17" t="s">
        <v>28</v>
      </c>
      <c r="H43" s="17" t="s">
        <v>13</v>
      </c>
      <c r="I43" s="76">
        <v>41821</v>
      </c>
      <c r="J43" s="76">
        <v>42552</v>
      </c>
      <c r="K43" s="17">
        <f>SUMIF('complete counts'!$E$2:$E$103,'complete unique counts'!E42,'complete counts'!$K$2:$K$103)</f>
        <v>209</v>
      </c>
      <c r="L43" s="17">
        <f>SUMIF('complete counts'!$E$2:$E$103,'complete unique counts'!E42,'complete counts'!$L$2:$L$103)</f>
        <v>565</v>
      </c>
      <c r="M43" s="17"/>
      <c r="N43" s="20">
        <f t="shared" si="1"/>
        <v>1.7033492822966507</v>
      </c>
      <c r="O43" s="17" t="s">
        <v>294</v>
      </c>
      <c r="Q43" s="15"/>
      <c r="T43" s="75">
        <f>+K43/VLOOKUP(I43,'eco-counter_14-19'!$A$4:$AD$1829,27,FALSE)</f>
        <v>52787.301269589982</v>
      </c>
      <c r="U43" s="75">
        <f>+L43/VLOOKUP(J43,'eco-counter_14-19'!$A$4:$AD$1829,27,FALSE)</f>
        <v>153558.42996678426</v>
      </c>
      <c r="W43" s="75">
        <f t="shared" si="2"/>
        <v>52787.301269589982</v>
      </c>
      <c r="X43" s="75">
        <f t="shared" si="3"/>
        <v>153558.42996678426</v>
      </c>
      <c r="Y43" s="13">
        <f>+(U43/T43)-1</f>
        <v>1.9090032313367589</v>
      </c>
      <c r="AB43" s="15"/>
      <c r="AE43" s="75">
        <f>+K43/VLOOKUP(I43,'CitiBike Trip Count by Day'!$B$12:$M$1322,12,FALSE)</f>
        <v>54081.3929944314</v>
      </c>
      <c r="AF43" s="75">
        <f>+L43/VLOOKUP(J43,'CitiBike Trip Count by Day'!$B$12:$M$1322,12,FALSE)</f>
        <v>175483.32627456417</v>
      </c>
      <c r="AH43" s="75">
        <f t="shared" si="4"/>
        <v>54081.3929944314</v>
      </c>
      <c r="AI43" s="75">
        <f t="shared" si="5"/>
        <v>175483.32627456417</v>
      </c>
      <c r="AJ43" s="13">
        <f>+(AF43/AE43)-1</f>
        <v>2.2448004120868923</v>
      </c>
    </row>
    <row r="44" spans="1:36" x14ac:dyDescent="0.25">
      <c r="A44" s="17" t="s">
        <v>132</v>
      </c>
      <c r="B44" s="17" t="s">
        <v>218</v>
      </c>
      <c r="C44" s="17" t="s">
        <v>219</v>
      </c>
      <c r="D44" s="17" t="s">
        <v>220</v>
      </c>
      <c r="E44" s="18">
        <v>954</v>
      </c>
      <c r="F44" s="19" t="s">
        <v>221</v>
      </c>
      <c r="G44" s="17" t="s">
        <v>22</v>
      </c>
      <c r="H44" s="17" t="s">
        <v>33</v>
      </c>
      <c r="I44" s="82">
        <v>41821</v>
      </c>
      <c r="J44" s="82" t="s">
        <v>358</v>
      </c>
      <c r="K44" s="17">
        <f>SUMIF('complete counts'!$E$2:$E$103,'complete unique counts'!E43,'complete counts'!$K$2:$K$103)</f>
        <v>102</v>
      </c>
      <c r="L44" s="17">
        <f>SUMIF('complete counts'!$E$2:$E$103,'complete unique counts'!E43,'complete counts'!$L$2:$L$103)</f>
        <v>121</v>
      </c>
      <c r="M44" s="17"/>
      <c r="N44" s="20">
        <f t="shared" si="1"/>
        <v>0.18627450980392157</v>
      </c>
      <c r="O44" s="17" t="s">
        <v>294</v>
      </c>
      <c r="W44" s="75" t="str">
        <f t="shared" si="2"/>
        <v/>
      </c>
      <c r="X44" s="75" t="str">
        <f t="shared" si="3"/>
        <v/>
      </c>
      <c r="AE44" s="75"/>
      <c r="AF44" s="75"/>
      <c r="AH44" s="75" t="str">
        <f t="shared" si="4"/>
        <v/>
      </c>
      <c r="AI44" s="75" t="str">
        <f t="shared" si="5"/>
        <v/>
      </c>
    </row>
    <row r="45" spans="1:36" x14ac:dyDescent="0.25">
      <c r="A45" s="17" t="s">
        <v>132</v>
      </c>
      <c r="B45" s="17" t="s">
        <v>218</v>
      </c>
      <c r="C45" s="17" t="s">
        <v>223</v>
      </c>
      <c r="D45" s="17" t="s">
        <v>224</v>
      </c>
      <c r="E45" s="18">
        <v>963</v>
      </c>
      <c r="F45" s="19" t="s">
        <v>221</v>
      </c>
      <c r="G45" s="17" t="s">
        <v>22</v>
      </c>
      <c r="H45" s="17" t="s">
        <v>33</v>
      </c>
      <c r="I45" s="82">
        <v>41821</v>
      </c>
      <c r="J45" s="82" t="s">
        <v>358</v>
      </c>
      <c r="K45" s="17">
        <f>SUMIF('complete counts'!$E$2:$E$103,'complete unique counts'!E44,'complete counts'!$K$2:$K$103)</f>
        <v>67</v>
      </c>
      <c r="L45" s="17">
        <f>SUMIF('complete counts'!$E$2:$E$103,'complete unique counts'!E44,'complete counts'!$L$2:$L$103)</f>
        <v>119</v>
      </c>
      <c r="M45" s="17"/>
      <c r="N45" s="20">
        <f t="shared" si="1"/>
        <v>0.77611940298507465</v>
      </c>
      <c r="O45" s="17" t="s">
        <v>294</v>
      </c>
      <c r="W45" s="75" t="str">
        <f t="shared" si="2"/>
        <v/>
      </c>
      <c r="X45" s="75" t="str">
        <f t="shared" si="3"/>
        <v/>
      </c>
      <c r="AE45" s="75"/>
      <c r="AF45" s="75"/>
      <c r="AH45" s="75" t="str">
        <f t="shared" si="4"/>
        <v/>
      </c>
      <c r="AI45" s="75" t="str">
        <f t="shared" si="5"/>
        <v/>
      </c>
    </row>
    <row r="46" spans="1:36" x14ac:dyDescent="0.25">
      <c r="A46" s="17" t="s">
        <v>132</v>
      </c>
      <c r="B46" s="17" t="s">
        <v>218</v>
      </c>
      <c r="C46" s="17" t="s">
        <v>96</v>
      </c>
      <c r="D46" s="17" t="s">
        <v>225</v>
      </c>
      <c r="E46" s="18">
        <v>951</v>
      </c>
      <c r="F46" s="19" t="s">
        <v>226</v>
      </c>
      <c r="G46" s="17" t="s">
        <v>17</v>
      </c>
      <c r="H46" s="17" t="s">
        <v>18</v>
      </c>
      <c r="I46" s="82">
        <v>41821</v>
      </c>
      <c r="J46" s="82" t="s">
        <v>358</v>
      </c>
      <c r="K46" s="17">
        <f>SUMIF('complete counts'!$E$2:$E$103,'complete unique counts'!E45,'complete counts'!$K$2:$K$103)</f>
        <v>122</v>
      </c>
      <c r="L46" s="17">
        <f>SUMIF('complete counts'!$E$2:$E$103,'complete unique counts'!E45,'complete counts'!$L$2:$L$103)</f>
        <v>270</v>
      </c>
      <c r="M46" s="17"/>
      <c r="N46" s="20">
        <f t="shared" si="1"/>
        <v>1.2131147540983607</v>
      </c>
      <c r="O46" s="17" t="s">
        <v>294</v>
      </c>
      <c r="W46" s="75" t="str">
        <f t="shared" si="2"/>
        <v/>
      </c>
      <c r="X46" s="75" t="str">
        <f t="shared" si="3"/>
        <v/>
      </c>
      <c r="AE46" s="75"/>
      <c r="AF46" s="75"/>
      <c r="AH46" s="75" t="str">
        <f t="shared" si="4"/>
        <v/>
      </c>
      <c r="AI46" s="75" t="str">
        <f t="shared" si="5"/>
        <v/>
      </c>
    </row>
    <row r="47" spans="1:36" x14ac:dyDescent="0.25">
      <c r="A47" s="17" t="s">
        <v>132</v>
      </c>
      <c r="B47" s="17" t="s">
        <v>218</v>
      </c>
      <c r="C47" s="17" t="s">
        <v>227</v>
      </c>
      <c r="D47" s="17" t="s">
        <v>228</v>
      </c>
      <c r="E47" s="18">
        <v>1191</v>
      </c>
      <c r="F47" s="19" t="s">
        <v>229</v>
      </c>
      <c r="G47" s="17" t="s">
        <v>22</v>
      </c>
      <c r="H47" s="17" t="s">
        <v>33</v>
      </c>
      <c r="I47" s="82">
        <v>41821</v>
      </c>
      <c r="J47" s="82" t="s">
        <v>358</v>
      </c>
      <c r="K47" s="17">
        <f>SUMIF('complete counts'!$E$2:$E$103,'complete unique counts'!E46,'complete counts'!$K$2:$K$103)</f>
        <v>83</v>
      </c>
      <c r="L47" s="17">
        <f>SUMIF('complete counts'!$E$2:$E$103,'complete unique counts'!E46,'complete counts'!$L$2:$L$103)</f>
        <v>151</v>
      </c>
      <c r="M47" s="17"/>
      <c r="N47" s="20">
        <f t="shared" si="1"/>
        <v>0.81927710843373491</v>
      </c>
      <c r="O47" s="17" t="s">
        <v>294</v>
      </c>
      <c r="W47" s="75" t="str">
        <f t="shared" si="2"/>
        <v/>
      </c>
      <c r="X47" s="75" t="str">
        <f t="shared" si="3"/>
        <v/>
      </c>
      <c r="AE47" s="75"/>
      <c r="AF47" s="75"/>
      <c r="AH47" s="75" t="str">
        <f t="shared" si="4"/>
        <v/>
      </c>
      <c r="AI47" s="75" t="str">
        <f t="shared" si="5"/>
        <v/>
      </c>
    </row>
    <row r="48" spans="1:36" x14ac:dyDescent="0.25">
      <c r="A48" s="17" t="s">
        <v>132</v>
      </c>
      <c r="B48" s="17" t="s">
        <v>218</v>
      </c>
      <c r="C48" s="17" t="s">
        <v>227</v>
      </c>
      <c r="D48" s="17" t="s">
        <v>230</v>
      </c>
      <c r="E48" s="18">
        <v>1192</v>
      </c>
      <c r="F48" s="19" t="s">
        <v>226</v>
      </c>
      <c r="G48" s="17" t="s">
        <v>17</v>
      </c>
      <c r="H48" s="17" t="s">
        <v>18</v>
      </c>
      <c r="I48" s="82">
        <v>41821</v>
      </c>
      <c r="J48" s="82" t="s">
        <v>358</v>
      </c>
      <c r="K48" s="17">
        <f>SUMIF('complete counts'!$E$2:$E$103,'complete unique counts'!E47,'complete counts'!$K$2:$K$103)</f>
        <v>67</v>
      </c>
      <c r="L48" s="17">
        <f>SUMIF('complete counts'!$E$2:$E$103,'complete unique counts'!E47,'complete counts'!$L$2:$L$103)</f>
        <v>116</v>
      </c>
      <c r="M48" s="17"/>
      <c r="N48" s="20">
        <f t="shared" si="1"/>
        <v>0.73134328358208944</v>
      </c>
      <c r="O48" s="17" t="s">
        <v>294</v>
      </c>
      <c r="W48" s="75" t="str">
        <f t="shared" si="2"/>
        <v/>
      </c>
      <c r="X48" s="75" t="str">
        <f t="shared" si="3"/>
        <v/>
      </c>
      <c r="AE48" s="75"/>
      <c r="AF48" s="75"/>
      <c r="AH48" s="75" t="str">
        <f t="shared" si="4"/>
        <v/>
      </c>
      <c r="AI48" s="75" t="str">
        <f t="shared" si="5"/>
        <v/>
      </c>
    </row>
    <row r="49" spans="1:36" x14ac:dyDescent="0.25">
      <c r="A49" s="17" t="s">
        <v>132</v>
      </c>
      <c r="B49" s="17" t="s">
        <v>218</v>
      </c>
      <c r="C49" s="17" t="s">
        <v>231</v>
      </c>
      <c r="D49" s="17" t="s">
        <v>232</v>
      </c>
      <c r="E49" s="18">
        <v>1281</v>
      </c>
      <c r="F49" s="19" t="s">
        <v>226</v>
      </c>
      <c r="G49" s="17" t="s">
        <v>17</v>
      </c>
      <c r="H49" s="17" t="s">
        <v>18</v>
      </c>
      <c r="I49" s="82">
        <v>41821</v>
      </c>
      <c r="J49" s="82" t="s">
        <v>358</v>
      </c>
      <c r="K49" s="17">
        <f>SUMIF('complete counts'!$E$2:$E$103,'complete unique counts'!E48,'complete counts'!$K$2:$K$103)</f>
        <v>25</v>
      </c>
      <c r="L49" s="17">
        <f>SUMIF('complete counts'!$E$2:$E$103,'complete unique counts'!E48,'complete counts'!$L$2:$L$103)</f>
        <v>64</v>
      </c>
      <c r="M49" s="17"/>
      <c r="N49" s="20">
        <f t="shared" si="1"/>
        <v>1.56</v>
      </c>
      <c r="O49" s="17" t="s">
        <v>294</v>
      </c>
      <c r="W49" s="75" t="str">
        <f t="shared" si="2"/>
        <v/>
      </c>
      <c r="X49" s="75" t="str">
        <f t="shared" si="3"/>
        <v/>
      </c>
      <c r="AE49" s="75"/>
      <c r="AF49" s="75"/>
      <c r="AH49" s="75" t="str">
        <f t="shared" si="4"/>
        <v/>
      </c>
      <c r="AI49" s="75" t="str">
        <f t="shared" si="5"/>
        <v/>
      </c>
    </row>
    <row r="50" spans="1:36" x14ac:dyDescent="0.25">
      <c r="A50" s="17" t="s">
        <v>132</v>
      </c>
      <c r="B50" s="17" t="s">
        <v>218</v>
      </c>
      <c r="C50" s="17" t="s">
        <v>105</v>
      </c>
      <c r="D50" s="17" t="s">
        <v>233</v>
      </c>
      <c r="E50" s="18">
        <v>956</v>
      </c>
      <c r="F50" s="19" t="s">
        <v>234</v>
      </c>
      <c r="G50" s="17" t="s">
        <v>17</v>
      </c>
      <c r="H50" s="17" t="s">
        <v>18</v>
      </c>
      <c r="I50" s="82">
        <v>41821</v>
      </c>
      <c r="J50" s="82" t="s">
        <v>358</v>
      </c>
      <c r="K50" s="17">
        <f>SUMIF('complete counts'!$E$2:$E$103,'complete unique counts'!E49,'complete counts'!$K$2:$K$103)</f>
        <v>97</v>
      </c>
      <c r="L50" s="17">
        <f>SUMIF('complete counts'!$E$2:$E$103,'complete unique counts'!E49,'complete counts'!$L$2:$L$103)</f>
        <v>169</v>
      </c>
      <c r="M50" s="17"/>
      <c r="N50" s="20">
        <f t="shared" si="1"/>
        <v>0.74226804123711343</v>
      </c>
      <c r="O50" s="17" t="s">
        <v>295</v>
      </c>
      <c r="W50" s="75" t="str">
        <f t="shared" si="2"/>
        <v/>
      </c>
      <c r="X50" s="75" t="str">
        <f t="shared" si="3"/>
        <v/>
      </c>
      <c r="AE50" s="75"/>
      <c r="AF50" s="75"/>
      <c r="AH50" s="75" t="str">
        <f t="shared" si="4"/>
        <v/>
      </c>
      <c r="AI50" s="75" t="str">
        <f t="shared" si="5"/>
        <v/>
      </c>
    </row>
    <row r="51" spans="1:36" x14ac:dyDescent="0.25">
      <c r="A51" s="34" t="s">
        <v>204</v>
      </c>
      <c r="B51" s="33" t="s">
        <v>14</v>
      </c>
      <c r="C51" s="33" t="s">
        <v>14</v>
      </c>
      <c r="D51" s="33" t="s">
        <v>15</v>
      </c>
      <c r="E51" s="10">
        <v>2259</v>
      </c>
      <c r="F51" s="37" t="s">
        <v>16</v>
      </c>
      <c r="G51" s="12" t="s">
        <v>17</v>
      </c>
      <c r="H51" s="12" t="s">
        <v>18</v>
      </c>
      <c r="I51" s="79">
        <v>42248</v>
      </c>
      <c r="J51" s="79">
        <v>42979</v>
      </c>
      <c r="K51" s="17">
        <f>SUMIF('complete counts'!$E$2:$E$103,'complete unique counts'!E50,'complete counts'!$K$2:$K$103)</f>
        <v>235</v>
      </c>
      <c r="L51" s="17">
        <f>SUMIF('complete counts'!$E$2:$E$103,'complete unique counts'!E50,'complete counts'!$L$2:$L$103)</f>
        <v>225</v>
      </c>
      <c r="M51" s="33"/>
      <c r="N51" s="20">
        <f t="shared" si="1"/>
        <v>-4.2553191489361653E-2</v>
      </c>
      <c r="O51" s="34" t="s">
        <v>294</v>
      </c>
      <c r="Q51" s="15"/>
      <c r="T51" s="75">
        <f>+K51/VLOOKUP(I51,'eco-counter_14-19'!$A$4:$AD$1829,27,FALSE)</f>
        <v>58073.573587658095</v>
      </c>
      <c r="U51" s="75">
        <f>+L51/VLOOKUP(J51,'eco-counter_14-19'!$A$4:$AD$1829,27,FALSE)</f>
        <v>58005.896485390884</v>
      </c>
      <c r="W51" s="75">
        <f t="shared" si="2"/>
        <v>58073.573587658095</v>
      </c>
      <c r="X51" s="75">
        <f t="shared" si="3"/>
        <v>58005.896485390884</v>
      </c>
      <c r="Y51" s="13">
        <f t="shared" ref="Y51:Y79" si="10">+(U51/T51)-1</f>
        <v>-1.1653683093060252E-3</v>
      </c>
      <c r="AB51" s="15"/>
      <c r="AE51" s="75"/>
      <c r="AF51" s="75"/>
      <c r="AH51" s="75" t="str">
        <f t="shared" si="4"/>
        <v/>
      </c>
      <c r="AI51" s="75" t="str">
        <f t="shared" si="5"/>
        <v/>
      </c>
      <c r="AJ51" s="13"/>
    </row>
    <row r="52" spans="1:36" x14ac:dyDescent="0.25">
      <c r="A52" s="34" t="s">
        <v>204</v>
      </c>
      <c r="B52" s="33" t="s">
        <v>14</v>
      </c>
      <c r="C52" s="33" t="s">
        <v>14</v>
      </c>
      <c r="D52" s="33" t="s">
        <v>20</v>
      </c>
      <c r="E52" s="10">
        <v>2254</v>
      </c>
      <c r="F52" s="37" t="s">
        <v>21</v>
      </c>
      <c r="G52" s="12" t="s">
        <v>22</v>
      </c>
      <c r="H52" s="12" t="s">
        <v>18</v>
      </c>
      <c r="I52" s="79">
        <v>42248</v>
      </c>
      <c r="J52" s="79">
        <v>42979</v>
      </c>
      <c r="K52" s="17">
        <f>SUMIF('complete counts'!$E$2:$E$103,'complete unique counts'!E51,'complete counts'!$K$2:$K$103)</f>
        <v>78</v>
      </c>
      <c r="L52" s="17">
        <f>SUMIF('complete counts'!$E$2:$E$103,'complete unique counts'!E51,'complete counts'!$L$2:$L$103)</f>
        <v>166</v>
      </c>
      <c r="M52" s="33"/>
      <c r="N52" s="20">
        <f t="shared" si="1"/>
        <v>1.1282051282051282</v>
      </c>
      <c r="O52" s="34" t="s">
        <v>294</v>
      </c>
      <c r="Q52" s="15"/>
      <c r="T52" s="75">
        <f>+K52/VLOOKUP(I52,'eco-counter_14-19'!$A$4:$AD$1829,27,FALSE)</f>
        <v>19275.483999307791</v>
      </c>
      <c r="U52" s="75">
        <f>+L52/VLOOKUP(J52,'eco-counter_14-19'!$A$4:$AD$1829,27,FALSE)</f>
        <v>42795.4614069995</v>
      </c>
      <c r="W52" s="75">
        <f t="shared" si="2"/>
        <v>19275.483999307791</v>
      </c>
      <c r="X52" s="75">
        <f t="shared" si="3"/>
        <v>42795.4614069995</v>
      </c>
      <c r="Y52" s="13">
        <f t="shared" si="10"/>
        <v>1.2202016514104832</v>
      </c>
      <c r="AB52" s="15"/>
      <c r="AE52" s="75"/>
      <c r="AF52" s="75"/>
      <c r="AH52" s="75" t="str">
        <f t="shared" si="4"/>
        <v/>
      </c>
      <c r="AI52" s="75" t="str">
        <f t="shared" si="5"/>
        <v/>
      </c>
      <c r="AJ52" s="13"/>
    </row>
    <row r="53" spans="1:36" x14ac:dyDescent="0.25">
      <c r="A53" s="34" t="s">
        <v>204</v>
      </c>
      <c r="B53" s="33" t="s">
        <v>14</v>
      </c>
      <c r="C53" s="33" t="s">
        <v>14</v>
      </c>
      <c r="D53" s="33" t="s">
        <v>23</v>
      </c>
      <c r="E53" s="10">
        <v>2260</v>
      </c>
      <c r="F53" s="37" t="s">
        <v>21</v>
      </c>
      <c r="G53" s="12" t="s">
        <v>22</v>
      </c>
      <c r="H53" s="12" t="s">
        <v>18</v>
      </c>
      <c r="I53" s="79">
        <v>42248</v>
      </c>
      <c r="J53" s="79">
        <v>42979</v>
      </c>
      <c r="K53" s="17">
        <f>SUMIF('complete counts'!$E$2:$E$103,'complete unique counts'!E52,'complete counts'!$K$2:$K$103)</f>
        <v>161</v>
      </c>
      <c r="L53" s="17">
        <f>SUMIF('complete counts'!$E$2:$E$103,'complete unique counts'!E52,'complete counts'!$L$2:$L$103)</f>
        <v>459</v>
      </c>
      <c r="M53" s="33"/>
      <c r="N53" s="20">
        <f t="shared" si="1"/>
        <v>1.8509316770186337</v>
      </c>
      <c r="O53" s="34" t="s">
        <v>294</v>
      </c>
      <c r="Q53" s="15"/>
      <c r="T53" s="75">
        <f>+K53/VLOOKUP(I53,'eco-counter_14-19'!$A$4:$AD$1829,27,FALSE)</f>
        <v>39786.575947289159</v>
      </c>
      <c r="U53" s="75">
        <f>+L53/VLOOKUP(J53,'eco-counter_14-19'!$A$4:$AD$1829,27,FALSE)</f>
        <v>118332.02883019741</v>
      </c>
      <c r="W53" s="75">
        <f t="shared" si="2"/>
        <v>39786.575947289159</v>
      </c>
      <c r="X53" s="75">
        <f t="shared" si="3"/>
        <v>118332.02883019741</v>
      </c>
      <c r="Y53" s="13">
        <f t="shared" si="10"/>
        <v>1.9741697045498059</v>
      </c>
      <c r="AB53" s="15"/>
      <c r="AE53" s="75"/>
      <c r="AF53" s="75"/>
      <c r="AH53" s="75" t="str">
        <f t="shared" si="4"/>
        <v/>
      </c>
      <c r="AI53" s="75" t="str">
        <f t="shared" si="5"/>
        <v/>
      </c>
      <c r="AJ53" s="13"/>
    </row>
    <row r="54" spans="1:36" x14ac:dyDescent="0.25">
      <c r="A54" s="34" t="s">
        <v>204</v>
      </c>
      <c r="B54" s="34" t="s">
        <v>24</v>
      </c>
      <c r="C54" s="34" t="s">
        <v>25</v>
      </c>
      <c r="D54" s="34" t="s">
        <v>26</v>
      </c>
      <c r="E54" s="10">
        <v>2277</v>
      </c>
      <c r="F54" s="37" t="s">
        <v>27</v>
      </c>
      <c r="G54" s="10" t="s">
        <v>28</v>
      </c>
      <c r="H54" s="12" t="s">
        <v>13</v>
      </c>
      <c r="I54" s="79">
        <v>42156</v>
      </c>
      <c r="J54" s="79">
        <v>42887</v>
      </c>
      <c r="K54" s="17">
        <f>SUMIF('complete counts'!$E$2:$E$103,'complete unique counts'!E53,'complete counts'!$K$2:$K$103)</f>
        <v>77</v>
      </c>
      <c r="L54" s="17">
        <f>SUMIF('complete counts'!$E$2:$E$103,'complete unique counts'!E53,'complete counts'!$L$2:$L$103)</f>
        <v>39</v>
      </c>
      <c r="M54" s="33"/>
      <c r="N54" s="20">
        <f t="shared" si="1"/>
        <v>-0.49350649350649356</v>
      </c>
      <c r="O54" s="34" t="s">
        <v>294</v>
      </c>
      <c r="Q54" s="15"/>
      <c r="T54" s="75">
        <f>+K54/VLOOKUP(I54,'eco-counter_14-19'!$A$4:$AD$1829,27,FALSE)</f>
        <v>21175.322897056656</v>
      </c>
      <c r="U54" s="75">
        <f>+L54/VLOOKUP(J54,'eco-counter_14-19'!$A$4:$AD$1829,27,FALSE)</f>
        <v>10318.723536220194</v>
      </c>
      <c r="W54" s="75">
        <f t="shared" si="2"/>
        <v>21175.322897056656</v>
      </c>
      <c r="X54" s="75">
        <f t="shared" si="3"/>
        <v>10318.723536220194</v>
      </c>
      <c r="Y54" s="13">
        <f t="shared" si="10"/>
        <v>-0.5127005341838502</v>
      </c>
      <c r="AB54" s="15"/>
      <c r="AE54" s="75"/>
      <c r="AF54" s="75"/>
      <c r="AH54" s="75" t="str">
        <f t="shared" si="4"/>
        <v/>
      </c>
      <c r="AI54" s="75" t="str">
        <f t="shared" si="5"/>
        <v/>
      </c>
      <c r="AJ54" s="13"/>
    </row>
    <row r="55" spans="1:36" x14ac:dyDescent="0.25">
      <c r="A55" s="34" t="s">
        <v>204</v>
      </c>
      <c r="B55" s="33" t="s">
        <v>30</v>
      </c>
      <c r="C55" s="33" t="s">
        <v>30</v>
      </c>
      <c r="D55" s="33" t="s">
        <v>31</v>
      </c>
      <c r="E55" s="10">
        <v>2359</v>
      </c>
      <c r="F55" s="37" t="s">
        <v>32</v>
      </c>
      <c r="G55" s="12" t="s">
        <v>22</v>
      </c>
      <c r="H55" s="12" t="s">
        <v>33</v>
      </c>
      <c r="I55" s="80">
        <v>41153</v>
      </c>
      <c r="J55" s="80">
        <v>42979</v>
      </c>
      <c r="K55" s="17">
        <f>SUMIF('complete counts'!$E$2:$E$103,'complete unique counts'!E54,'complete counts'!$K$2:$K$103)</f>
        <v>171</v>
      </c>
      <c r="L55" s="17">
        <f>SUMIF('complete counts'!$E$2:$E$103,'complete unique counts'!E54,'complete counts'!$L$2:$L$103)</f>
        <v>311</v>
      </c>
      <c r="M55" s="33"/>
      <c r="N55" s="20">
        <f t="shared" si="1"/>
        <v>0.81871345029239762</v>
      </c>
      <c r="O55" s="34" t="s">
        <v>294</v>
      </c>
      <c r="Q55" s="15"/>
      <c r="W55" s="75" t="str">
        <f t="shared" si="2"/>
        <v/>
      </c>
      <c r="X55" s="75" t="str">
        <f t="shared" si="3"/>
        <v/>
      </c>
      <c r="AB55" s="15"/>
      <c r="AE55" s="75"/>
      <c r="AF55" s="75"/>
      <c r="AH55" s="75" t="str">
        <f t="shared" si="4"/>
        <v/>
      </c>
      <c r="AI55" s="75" t="str">
        <f t="shared" si="5"/>
        <v/>
      </c>
    </row>
    <row r="56" spans="1:36" x14ac:dyDescent="0.25">
      <c r="A56" s="34" t="s">
        <v>132</v>
      </c>
      <c r="B56" s="33" t="s">
        <v>36</v>
      </c>
      <c r="C56" s="33" t="s">
        <v>37</v>
      </c>
      <c r="D56" s="33" t="s">
        <v>38</v>
      </c>
      <c r="E56" s="10">
        <v>1260</v>
      </c>
      <c r="F56" s="39" t="s">
        <v>39</v>
      </c>
      <c r="G56" s="12" t="s">
        <v>22</v>
      </c>
      <c r="H56" s="12" t="s">
        <v>33</v>
      </c>
      <c r="I56" s="79">
        <v>42125</v>
      </c>
      <c r="J56" s="79">
        <v>42856</v>
      </c>
      <c r="K56" s="17">
        <f>SUMIF('complete counts'!$E$2:$E$103,'complete unique counts'!E55,'complete counts'!$K$2:$K$103)</f>
        <v>577</v>
      </c>
      <c r="L56" s="17">
        <f>SUMIF('complete counts'!$E$2:$E$103,'complete unique counts'!E55,'complete counts'!$L$2:$L$103)</f>
        <v>461</v>
      </c>
      <c r="M56" s="33"/>
      <c r="N56" s="20">
        <f t="shared" si="1"/>
        <v>-0.20103986135181973</v>
      </c>
      <c r="O56" s="34" t="s">
        <v>295</v>
      </c>
      <c r="Q56" s="15"/>
      <c r="T56" s="75">
        <f>+K56/VLOOKUP(I56,'eco-counter_14-19'!$A$4:$AD$1829,27,FALSE)</f>
        <v>140754.42064963479</v>
      </c>
      <c r="U56" s="75">
        <f>+L56/VLOOKUP(J56,'eco-counter_14-19'!$A$4:$AD$1829,27,FALSE)</f>
        <v>141128.70276014134</v>
      </c>
      <c r="W56" s="75">
        <f t="shared" si="2"/>
        <v>140754.42064963479</v>
      </c>
      <c r="X56" s="75">
        <f t="shared" si="3"/>
        <v>141128.70276014134</v>
      </c>
      <c r="Y56" s="13">
        <f t="shared" si="10"/>
        <v>2.6591144262404498E-3</v>
      </c>
      <c r="AB56" s="15"/>
      <c r="AE56" s="75"/>
      <c r="AF56" s="75"/>
      <c r="AH56" s="75" t="str">
        <f t="shared" si="4"/>
        <v/>
      </c>
      <c r="AI56" s="75" t="str">
        <f t="shared" si="5"/>
        <v/>
      </c>
      <c r="AJ56" s="13"/>
    </row>
    <row r="57" spans="1:36" x14ac:dyDescent="0.25">
      <c r="A57" s="34" t="s">
        <v>132</v>
      </c>
      <c r="B57" s="33" t="s">
        <v>41</v>
      </c>
      <c r="C57" s="33" t="s">
        <v>42</v>
      </c>
      <c r="D57" s="33" t="s">
        <v>43</v>
      </c>
      <c r="E57" s="10">
        <v>2224</v>
      </c>
      <c r="F57" s="37" t="s">
        <v>44</v>
      </c>
      <c r="G57" s="12" t="s">
        <v>22</v>
      </c>
      <c r="H57" s="12" t="s">
        <v>33</v>
      </c>
      <c r="I57" s="80">
        <v>42156</v>
      </c>
      <c r="J57" s="80">
        <v>42887</v>
      </c>
      <c r="K57" s="17">
        <f>SUMIF('complete counts'!$E$2:$E$103,'complete unique counts'!E56,'complete counts'!$K$2:$K$103)</f>
        <v>312</v>
      </c>
      <c r="L57" s="17">
        <f>SUMIF('complete counts'!$E$2:$E$103,'complete unique counts'!E56,'complete counts'!$L$2:$L$103)</f>
        <v>514</v>
      </c>
      <c r="M57" s="33"/>
      <c r="N57" s="20">
        <f t="shared" si="1"/>
        <v>0.64743589743589736</v>
      </c>
      <c r="O57" s="34" t="s">
        <v>294</v>
      </c>
      <c r="Q57" s="15"/>
      <c r="W57" s="75" t="str">
        <f t="shared" si="2"/>
        <v/>
      </c>
      <c r="X57" s="75" t="str">
        <f t="shared" si="3"/>
        <v/>
      </c>
      <c r="AB57" s="15"/>
      <c r="AE57" s="75"/>
      <c r="AF57" s="75"/>
      <c r="AH57" s="75" t="str">
        <f t="shared" si="4"/>
        <v/>
      </c>
      <c r="AI57" s="75" t="str">
        <f t="shared" si="5"/>
        <v/>
      </c>
    </row>
    <row r="58" spans="1:36" x14ac:dyDescent="0.25">
      <c r="A58" s="34" t="s">
        <v>132</v>
      </c>
      <c r="B58" s="34" t="s">
        <v>45</v>
      </c>
      <c r="C58" s="34" t="s">
        <v>46</v>
      </c>
      <c r="D58" s="34" t="s">
        <v>47</v>
      </c>
      <c r="E58" s="6">
        <v>2225</v>
      </c>
      <c r="F58" s="35" t="s">
        <v>44</v>
      </c>
      <c r="G58" s="8" t="s">
        <v>22</v>
      </c>
      <c r="H58" s="8" t="s">
        <v>33</v>
      </c>
      <c r="I58" s="79">
        <v>42217</v>
      </c>
      <c r="J58" s="79">
        <v>42583</v>
      </c>
      <c r="K58" s="17">
        <f>SUMIF('complete counts'!$E$2:$E$103,'complete unique counts'!E57,'complete counts'!$K$2:$K$103)</f>
        <v>42</v>
      </c>
      <c r="L58" s="17">
        <f>SUMIF('complete counts'!$E$2:$E$103,'complete unique counts'!E57,'complete counts'!$L$2:$L$103)</f>
        <v>193</v>
      </c>
      <c r="M58" s="34"/>
      <c r="N58" s="20">
        <f t="shared" si="1"/>
        <v>3.5952380952380949</v>
      </c>
      <c r="O58" s="34" t="s">
        <v>294</v>
      </c>
      <c r="Q58" s="15"/>
      <c r="T58" s="75">
        <f>+K58/VLOOKUP(I58,'eco-counter_14-19'!$A$4:$AD$1829,27,FALSE)</f>
        <v>10130.192356868873</v>
      </c>
      <c r="U58" s="75">
        <f>+L58/VLOOKUP(J58,'eco-counter_14-19'!$A$4:$AD$1829,27,FALSE)</f>
        <v>50105.606151571134</v>
      </c>
      <c r="W58" s="75">
        <f t="shared" si="2"/>
        <v>10130.192356868873</v>
      </c>
      <c r="X58" s="75">
        <f t="shared" si="3"/>
        <v>50105.606151571134</v>
      </c>
      <c r="Y58" s="13">
        <f t="shared" si="10"/>
        <v>3.9461653230697591</v>
      </c>
      <c r="AB58" s="15"/>
      <c r="AE58" s="75">
        <f>+K58/VLOOKUP(I58,'CitiBike Trip Count by Day'!$B$12:$M$1322,12,FALSE)</f>
        <v>11055.76008247276</v>
      </c>
      <c r="AF58" s="73">
        <f>+L58/VLOOKUP(J58,'CitiBike Trip Count by Day'!$B$12:$M$1322,12,FALSE)</f>
        <v>53125.21076616495</v>
      </c>
      <c r="AH58" s="75">
        <f t="shared" si="4"/>
        <v>11055.76008247276</v>
      </c>
      <c r="AI58" s="75">
        <f t="shared" si="5"/>
        <v>53125.21076616495</v>
      </c>
      <c r="AJ58" s="13">
        <f>+(AF58/AE58)-1</f>
        <v>3.8052065502386361</v>
      </c>
    </row>
    <row r="59" spans="1:36" x14ac:dyDescent="0.25">
      <c r="A59" s="34" t="s">
        <v>132</v>
      </c>
      <c r="B59" s="33" t="s">
        <v>45</v>
      </c>
      <c r="C59" s="33" t="s">
        <v>49</v>
      </c>
      <c r="D59" s="33" t="s">
        <v>47</v>
      </c>
      <c r="E59" s="10">
        <v>2227</v>
      </c>
      <c r="F59" s="39" t="s">
        <v>50</v>
      </c>
      <c r="G59" s="12" t="s">
        <v>22</v>
      </c>
      <c r="H59" s="12" t="s">
        <v>33</v>
      </c>
      <c r="I59" s="79">
        <v>42217</v>
      </c>
      <c r="J59" s="79">
        <v>42948</v>
      </c>
      <c r="K59" s="17">
        <f>SUMIF('complete counts'!$E$2:$E$103,'complete unique counts'!E58,'complete counts'!$K$2:$K$103)</f>
        <v>51</v>
      </c>
      <c r="L59" s="17">
        <f>SUMIF('complete counts'!$E$2:$E$103,'complete unique counts'!E58,'complete counts'!$L$2:$L$103)</f>
        <v>280</v>
      </c>
      <c r="M59" s="34"/>
      <c r="N59" s="20">
        <f t="shared" si="1"/>
        <v>4.4901960784313726</v>
      </c>
      <c r="O59" s="34" t="s">
        <v>294</v>
      </c>
      <c r="Q59" s="15"/>
      <c r="T59" s="75">
        <f>+K59/VLOOKUP(I59,'eco-counter_14-19'!$A$4:$AD$1829,27,FALSE)</f>
        <v>12300.947861912204</v>
      </c>
      <c r="U59" s="75">
        <f>+L59/VLOOKUP(J59,'eco-counter_14-19'!$A$4:$AD$1829,27,FALSE)</f>
        <v>72464.198706431911</v>
      </c>
      <c r="W59" s="75">
        <f t="shared" si="2"/>
        <v>12300.947861912204</v>
      </c>
      <c r="X59" s="75">
        <f t="shared" si="3"/>
        <v>72464.198706431911</v>
      </c>
      <c r="Y59" s="13">
        <f t="shared" si="10"/>
        <v>4.890944301195276</v>
      </c>
      <c r="AB59" s="15"/>
      <c r="AE59" s="75"/>
      <c r="AF59" s="75"/>
      <c r="AH59" s="75" t="str">
        <f t="shared" si="4"/>
        <v/>
      </c>
      <c r="AI59" s="75" t="str">
        <f t="shared" si="5"/>
        <v/>
      </c>
      <c r="AJ59" s="13"/>
    </row>
    <row r="60" spans="1:36" x14ac:dyDescent="0.25">
      <c r="A60" s="34" t="s">
        <v>132</v>
      </c>
      <c r="B60" s="34" t="s">
        <v>41</v>
      </c>
      <c r="C60" s="34" t="s">
        <v>52</v>
      </c>
      <c r="D60" s="34" t="s">
        <v>43</v>
      </c>
      <c r="E60" s="6">
        <v>2264</v>
      </c>
      <c r="F60" s="35" t="s">
        <v>44</v>
      </c>
      <c r="G60" s="8" t="s">
        <v>22</v>
      </c>
      <c r="H60" s="8" t="s">
        <v>33</v>
      </c>
      <c r="I60" s="81"/>
      <c r="J60" s="81"/>
      <c r="K60" s="17">
        <f>SUMIF('complete counts'!$E$2:$E$103,'complete unique counts'!E59,'complete counts'!$K$2:$K$103)</f>
        <v>308</v>
      </c>
      <c r="L60" s="17">
        <f>SUMIF('complete counts'!$E$2:$E$103,'complete unique counts'!E59,'complete counts'!$L$2:$L$103)</f>
        <v>486</v>
      </c>
      <c r="M60" s="34"/>
      <c r="N60" s="20">
        <f t="shared" si="1"/>
        <v>0.57792207792207795</v>
      </c>
      <c r="O60" s="34" t="s">
        <v>294</v>
      </c>
      <c r="W60" s="75" t="str">
        <f t="shared" si="2"/>
        <v/>
      </c>
      <c r="X60" s="75" t="str">
        <f t="shared" si="3"/>
        <v/>
      </c>
      <c r="AE60" s="75"/>
      <c r="AF60" s="75"/>
      <c r="AH60" s="75" t="str">
        <f t="shared" si="4"/>
        <v/>
      </c>
      <c r="AI60" s="75" t="str">
        <f t="shared" si="5"/>
        <v/>
      </c>
    </row>
    <row r="61" spans="1:36" x14ac:dyDescent="0.25">
      <c r="A61" s="34" t="s">
        <v>132</v>
      </c>
      <c r="B61" s="33"/>
      <c r="C61" s="33" t="s">
        <v>53</v>
      </c>
      <c r="D61" s="33" t="s">
        <v>54</v>
      </c>
      <c r="E61" s="10">
        <v>2283</v>
      </c>
      <c r="F61" s="39" t="s">
        <v>55</v>
      </c>
      <c r="G61" s="12" t="s">
        <v>22</v>
      </c>
      <c r="H61" s="12" t="s">
        <v>33</v>
      </c>
      <c r="I61" s="79">
        <v>42552</v>
      </c>
      <c r="J61" s="79">
        <v>42917</v>
      </c>
      <c r="K61" s="17">
        <f>SUMIF('complete counts'!$E$2:$E$103,'complete unique counts'!E60,'complete counts'!$K$2:$K$103)</f>
        <v>52</v>
      </c>
      <c r="L61" s="17">
        <f>SUMIF('complete counts'!$E$2:$E$103,'complete unique counts'!E60,'complete counts'!$L$2:$L$103)</f>
        <v>50</v>
      </c>
      <c r="M61" s="33"/>
      <c r="N61" s="20">
        <f t="shared" si="1"/>
        <v>-3.8461538461538436E-2</v>
      </c>
      <c r="O61" s="34" t="s">
        <v>294</v>
      </c>
      <c r="Q61" s="15"/>
      <c r="T61" s="75">
        <f>+K61/VLOOKUP(I61,'eco-counter_14-19'!$A$4:$AD$1829,27,FALSE)</f>
        <v>14132.811253580145</v>
      </c>
      <c r="U61" s="75">
        <f>+L61/VLOOKUP(J61,'eco-counter_14-19'!$A$4:$AD$1829,27,FALSE)</f>
        <v>14017.464846492292</v>
      </c>
      <c r="W61" s="75">
        <f t="shared" si="2"/>
        <v>14132.811253580145</v>
      </c>
      <c r="X61" s="75">
        <f t="shared" si="3"/>
        <v>14017.464846492292</v>
      </c>
      <c r="Y61" s="13">
        <f t="shared" si="10"/>
        <v>-8.1616038747162056E-3</v>
      </c>
      <c r="AB61" s="15"/>
      <c r="AE61" s="75"/>
      <c r="AF61" s="75"/>
      <c r="AH61" s="75" t="str">
        <f t="shared" si="4"/>
        <v/>
      </c>
      <c r="AI61" s="75" t="str">
        <f t="shared" si="5"/>
        <v/>
      </c>
      <c r="AJ61" s="13"/>
    </row>
    <row r="62" spans="1:36" x14ac:dyDescent="0.25">
      <c r="A62" s="34" t="s">
        <v>132</v>
      </c>
      <c r="B62" s="33" t="s">
        <v>57</v>
      </c>
      <c r="C62" s="33" t="s">
        <v>58</v>
      </c>
      <c r="D62" s="33" t="s">
        <v>59</v>
      </c>
      <c r="E62" s="10">
        <v>2265</v>
      </c>
      <c r="F62" s="37" t="s">
        <v>60</v>
      </c>
      <c r="G62" s="12" t="s">
        <v>22</v>
      </c>
      <c r="H62" s="12" t="s">
        <v>33</v>
      </c>
      <c r="I62" s="79">
        <v>42522</v>
      </c>
      <c r="J62" s="79">
        <v>42887</v>
      </c>
      <c r="K62" s="17">
        <f>SUMIF('complete counts'!$E$2:$E$103,'complete unique counts'!E61,'complete counts'!$K$2:$K$103)</f>
        <v>93</v>
      </c>
      <c r="L62" s="17">
        <f>SUMIF('complete counts'!$E$2:$E$103,'complete unique counts'!E61,'complete counts'!$L$2:$L$103)</f>
        <v>217</v>
      </c>
      <c r="M62" s="33"/>
      <c r="N62" s="20">
        <f t="shared" si="1"/>
        <v>1.3333333333333335</v>
      </c>
      <c r="O62" s="34" t="s">
        <v>294</v>
      </c>
      <c r="Q62" s="15"/>
      <c r="T62" s="75">
        <f>+K62/VLOOKUP(I62,'eco-counter_14-19'!$A$4:$AD$1829,27,FALSE)</f>
        <v>22864.442642075959</v>
      </c>
      <c r="U62" s="75">
        <f>+L62/VLOOKUP(J62,'eco-counter_14-19'!$A$4:$AD$1829,27,FALSE)</f>
        <v>57414.436086148256</v>
      </c>
      <c r="W62" s="75">
        <f t="shared" si="2"/>
        <v>22864.442642075959</v>
      </c>
      <c r="X62" s="75">
        <f t="shared" si="3"/>
        <v>57414.436086148256</v>
      </c>
      <c r="Y62" s="13">
        <f t="shared" si="10"/>
        <v>1.511079626340516</v>
      </c>
      <c r="AB62" s="15"/>
      <c r="AE62" s="75"/>
      <c r="AF62" s="75"/>
      <c r="AH62" s="75" t="str">
        <f t="shared" si="4"/>
        <v/>
      </c>
      <c r="AI62" s="75" t="str">
        <f t="shared" si="5"/>
        <v/>
      </c>
      <c r="AJ62" s="13"/>
    </row>
    <row r="63" spans="1:36" x14ac:dyDescent="0.25">
      <c r="A63" s="34" t="s">
        <v>132</v>
      </c>
      <c r="B63" s="33" t="s">
        <v>57</v>
      </c>
      <c r="C63" s="33" t="s">
        <v>62</v>
      </c>
      <c r="D63" s="33" t="s">
        <v>59</v>
      </c>
      <c r="E63" s="10">
        <v>2266</v>
      </c>
      <c r="F63" s="37" t="s">
        <v>63</v>
      </c>
      <c r="G63" s="12" t="s">
        <v>22</v>
      </c>
      <c r="H63" s="12" t="s">
        <v>33</v>
      </c>
      <c r="I63" s="79">
        <v>42522</v>
      </c>
      <c r="J63" s="79">
        <v>42887</v>
      </c>
      <c r="K63" s="17">
        <f>SUMIF('complete counts'!$E$2:$E$103,'complete unique counts'!E62,'complete counts'!$K$2:$K$103)</f>
        <v>164</v>
      </c>
      <c r="L63" s="17">
        <f>SUMIF('complete counts'!$E$2:$E$103,'complete unique counts'!E62,'complete counts'!$L$2:$L$103)</f>
        <v>213</v>
      </c>
      <c r="M63" s="33"/>
      <c r="N63" s="20">
        <f t="shared" si="1"/>
        <v>0.29878048780487809</v>
      </c>
      <c r="O63" s="34" t="s">
        <v>294</v>
      </c>
      <c r="Q63" s="15"/>
      <c r="T63" s="75">
        <f>+K63/VLOOKUP(I63,'eco-counter_14-19'!$A$4:$AD$1829,27,FALSE)</f>
        <v>40320.092401080183</v>
      </c>
      <c r="U63" s="75">
        <f>+L63/VLOOKUP(J63,'eco-counter_14-19'!$A$4:$AD$1829,27,FALSE)</f>
        <v>56356.10546704875</v>
      </c>
      <c r="W63" s="75">
        <f t="shared" si="2"/>
        <v>40320.092401080183</v>
      </c>
      <c r="X63" s="75">
        <f t="shared" si="3"/>
        <v>56356.10546704875</v>
      </c>
      <c r="Y63" s="13">
        <f t="shared" si="10"/>
        <v>0.39771766657803997</v>
      </c>
      <c r="AB63" s="15"/>
      <c r="AE63" s="75"/>
      <c r="AF63" s="75"/>
      <c r="AH63" s="75" t="str">
        <f t="shared" si="4"/>
        <v/>
      </c>
      <c r="AI63" s="75" t="str">
        <f t="shared" si="5"/>
        <v/>
      </c>
      <c r="AJ63" s="13"/>
    </row>
    <row r="64" spans="1:36" x14ac:dyDescent="0.25">
      <c r="A64" s="34" t="s">
        <v>132</v>
      </c>
      <c r="B64" s="33" t="s">
        <v>66</v>
      </c>
      <c r="C64" s="33" t="s">
        <v>66</v>
      </c>
      <c r="D64" s="33" t="s">
        <v>67</v>
      </c>
      <c r="E64" s="10">
        <v>2350</v>
      </c>
      <c r="F64" s="39" t="s">
        <v>68</v>
      </c>
      <c r="G64" s="12" t="s">
        <v>28</v>
      </c>
      <c r="H64" s="12" t="s">
        <v>13</v>
      </c>
      <c r="I64" s="79">
        <v>42522</v>
      </c>
      <c r="J64" s="79">
        <v>42887</v>
      </c>
      <c r="K64" s="17">
        <f>SUMIF('complete counts'!$E$2:$E$103,'complete unique counts'!E63,'complete counts'!$K$2:$K$103)</f>
        <v>80</v>
      </c>
      <c r="L64" s="17">
        <f>SUMIF('complete counts'!$E$2:$E$103,'complete unique counts'!E63,'complete counts'!$L$2:$L$103)</f>
        <v>118</v>
      </c>
      <c r="M64" s="33"/>
      <c r="N64" s="20">
        <f t="shared" si="1"/>
        <v>0.47500000000000009</v>
      </c>
      <c r="O64" s="34" t="s">
        <v>294</v>
      </c>
      <c r="Q64" s="15"/>
      <c r="T64" s="75">
        <f>+K64/VLOOKUP(I64,'eco-counter_14-19'!$A$4:$AD$1829,27,FALSE)</f>
        <v>19668.337756624478</v>
      </c>
      <c r="U64" s="75">
        <f>+L64/VLOOKUP(J64,'eco-counter_14-19'!$A$4:$AD$1829,27,FALSE)</f>
        <v>31220.753263435457</v>
      </c>
      <c r="W64" s="75">
        <f t="shared" si="2"/>
        <v>19668.337756624478</v>
      </c>
      <c r="X64" s="75">
        <f t="shared" si="3"/>
        <v>31220.753263435457</v>
      </c>
      <c r="Y64" s="13">
        <f t="shared" si="10"/>
        <v>0.58736104950811208</v>
      </c>
      <c r="AB64" s="15"/>
      <c r="AE64" s="75"/>
      <c r="AF64" s="75"/>
      <c r="AH64" s="75" t="str">
        <f t="shared" si="4"/>
        <v/>
      </c>
      <c r="AI64" s="75" t="str">
        <f t="shared" si="5"/>
        <v/>
      </c>
      <c r="AJ64" s="13"/>
    </row>
    <row r="65" spans="1:36" x14ac:dyDescent="0.25">
      <c r="A65" s="34" t="s">
        <v>132</v>
      </c>
      <c r="B65" s="33" t="s">
        <v>66</v>
      </c>
      <c r="C65" s="33" t="s">
        <v>69</v>
      </c>
      <c r="D65" s="33" t="s">
        <v>70</v>
      </c>
      <c r="E65" s="10">
        <v>2348</v>
      </c>
      <c r="F65" s="39" t="s">
        <v>71</v>
      </c>
      <c r="G65" s="12" t="s">
        <v>28</v>
      </c>
      <c r="H65" s="12" t="s">
        <v>13</v>
      </c>
      <c r="I65" s="79">
        <v>42522</v>
      </c>
      <c r="J65" s="79">
        <v>42887</v>
      </c>
      <c r="K65" s="17">
        <f>SUMIF('complete counts'!$E$2:$E$103,'complete unique counts'!E64,'complete counts'!$K$2:$K$103)</f>
        <v>136</v>
      </c>
      <c r="L65" s="17">
        <f>SUMIF('complete counts'!$E$2:$E$103,'complete unique counts'!E64,'complete counts'!$L$2:$L$103)</f>
        <v>124</v>
      </c>
      <c r="M65" s="33"/>
      <c r="N65" s="20">
        <f t="shared" si="1"/>
        <v>-8.8235294117647078E-2</v>
      </c>
      <c r="O65" s="34" t="s">
        <v>294</v>
      </c>
      <c r="Q65" s="15"/>
      <c r="T65" s="75">
        <f>+K65/VLOOKUP(I65,'eco-counter_14-19'!$A$4:$AD$1829,27,FALSE)</f>
        <v>33436.174186261618</v>
      </c>
      <c r="U65" s="75">
        <f>+L65/VLOOKUP(J65,'eco-counter_14-19'!$A$4:$AD$1829,27,FALSE)</f>
        <v>32808.249192084717</v>
      </c>
      <c r="W65" s="75">
        <f t="shared" si="2"/>
        <v>33436.174186261618</v>
      </c>
      <c r="X65" s="75">
        <f t="shared" si="3"/>
        <v>32808.249192084717</v>
      </c>
      <c r="Y65" s="13">
        <f t="shared" si="10"/>
        <v>-1.8779809875344666E-2</v>
      </c>
      <c r="AB65" s="15"/>
      <c r="AE65" s="75"/>
      <c r="AF65" s="75"/>
      <c r="AH65" s="75" t="str">
        <f t="shared" si="4"/>
        <v/>
      </c>
      <c r="AI65" s="75" t="str">
        <f t="shared" si="5"/>
        <v/>
      </c>
      <c r="AJ65" s="13"/>
    </row>
    <row r="66" spans="1:36" x14ac:dyDescent="0.25">
      <c r="A66" s="33" t="s">
        <v>159</v>
      </c>
      <c r="B66" s="33" t="s">
        <v>74</v>
      </c>
      <c r="C66" s="33" t="s">
        <v>75</v>
      </c>
      <c r="D66" s="33" t="s">
        <v>76</v>
      </c>
      <c r="E66" s="10">
        <v>2248</v>
      </c>
      <c r="F66" s="39" t="s">
        <v>77</v>
      </c>
      <c r="G66" s="12" t="s">
        <v>22</v>
      </c>
      <c r="H66" s="12" t="s">
        <v>33</v>
      </c>
      <c r="I66" s="79">
        <v>42522</v>
      </c>
      <c r="J66" s="79">
        <v>42887</v>
      </c>
      <c r="K66" s="17">
        <f>SUMIF('complete counts'!$E$2:$E$103,'complete unique counts'!E65,'complete counts'!$K$2:$K$103)</f>
        <v>357</v>
      </c>
      <c r="L66" s="17">
        <f>SUMIF('complete counts'!$E$2:$E$103,'complete unique counts'!E65,'complete counts'!$L$2:$L$103)</f>
        <v>485</v>
      </c>
      <c r="M66" s="33"/>
      <c r="N66" s="20">
        <f t="shared" si="1"/>
        <v>0.35854341736694684</v>
      </c>
      <c r="O66" s="34" t="s">
        <v>294</v>
      </c>
      <c r="Q66" s="15"/>
      <c r="T66" s="75">
        <f>+K66/VLOOKUP(I66,'eco-counter_14-19'!$A$4:$AD$1829,27,FALSE)</f>
        <v>87769.957238936739</v>
      </c>
      <c r="U66" s="75">
        <f>+L66/VLOOKUP(J66,'eco-counter_14-19'!$A$4:$AD$1829,27,FALSE)</f>
        <v>128322.58756581524</v>
      </c>
      <c r="W66" s="75">
        <f t="shared" si="2"/>
        <v>87769.957238936739</v>
      </c>
      <c r="X66" s="75">
        <f t="shared" si="3"/>
        <v>128322.58756581524</v>
      </c>
      <c r="Y66" s="13">
        <f t="shared" si="10"/>
        <v>0.46203315579249749</v>
      </c>
      <c r="AB66" s="15"/>
      <c r="AE66" s="75"/>
      <c r="AF66" s="75"/>
      <c r="AH66" s="75" t="str">
        <f t="shared" si="4"/>
        <v/>
      </c>
      <c r="AI66" s="75" t="str">
        <f t="shared" si="5"/>
        <v/>
      </c>
      <c r="AJ66" s="13"/>
    </row>
    <row r="67" spans="1:36" x14ac:dyDescent="0.25">
      <c r="A67" s="33" t="s">
        <v>159</v>
      </c>
      <c r="B67" s="33" t="s">
        <v>74</v>
      </c>
      <c r="C67" s="33" t="s">
        <v>79</v>
      </c>
      <c r="D67" s="33" t="s">
        <v>76</v>
      </c>
      <c r="E67" s="10">
        <v>2246</v>
      </c>
      <c r="F67" s="39" t="s">
        <v>77</v>
      </c>
      <c r="G67" s="12" t="s">
        <v>22</v>
      </c>
      <c r="H67" s="12" t="s">
        <v>33</v>
      </c>
      <c r="I67" s="79">
        <v>42522</v>
      </c>
      <c r="J67" s="79">
        <v>42887</v>
      </c>
      <c r="K67" s="17">
        <f>SUMIF('complete counts'!$E$2:$E$103,'complete unique counts'!E66,'complete counts'!$K$2:$K$103)</f>
        <v>373</v>
      </c>
      <c r="L67" s="17">
        <f>SUMIF('complete counts'!$E$2:$E$103,'complete unique counts'!E66,'complete counts'!$L$2:$L$103)</f>
        <v>457</v>
      </c>
      <c r="M67" s="33"/>
      <c r="N67" s="20">
        <f t="shared" si="1"/>
        <v>0.22520107238605891</v>
      </c>
      <c r="O67" s="34" t="s">
        <v>294</v>
      </c>
      <c r="Q67" s="15"/>
      <c r="T67" s="75">
        <f>+K67/VLOOKUP(I67,'eco-counter_14-19'!$A$4:$AD$1829,27,FALSE)</f>
        <v>91703.624790261631</v>
      </c>
      <c r="U67" s="75">
        <f>+L67/VLOOKUP(J67,'eco-counter_14-19'!$A$4:$AD$1829,27,FALSE)</f>
        <v>120914.27323211868</v>
      </c>
      <c r="W67" s="75">
        <f t="shared" si="2"/>
        <v>91703.624790261631</v>
      </c>
      <c r="X67" s="75">
        <f t="shared" si="3"/>
        <v>120914.27323211868</v>
      </c>
      <c r="Y67" s="13">
        <f t="shared" si="10"/>
        <v>0.31853319330250773</v>
      </c>
      <c r="AB67" s="15"/>
      <c r="AE67" s="75"/>
      <c r="AF67" s="75"/>
      <c r="AH67" s="75" t="str">
        <f t="shared" si="4"/>
        <v/>
      </c>
      <c r="AI67" s="75" t="str">
        <f t="shared" si="5"/>
        <v/>
      </c>
      <c r="AJ67" s="13"/>
    </row>
    <row r="68" spans="1:36" x14ac:dyDescent="0.25">
      <c r="A68" s="33" t="s">
        <v>159</v>
      </c>
      <c r="B68" s="33" t="s">
        <v>74</v>
      </c>
      <c r="C68" s="33" t="s">
        <v>80</v>
      </c>
      <c r="D68" s="33" t="s">
        <v>76</v>
      </c>
      <c r="E68" s="10">
        <v>2242</v>
      </c>
      <c r="F68" s="39" t="s">
        <v>77</v>
      </c>
      <c r="G68" s="12" t="s">
        <v>22</v>
      </c>
      <c r="H68" s="12" t="s">
        <v>33</v>
      </c>
      <c r="I68" s="79">
        <v>42522</v>
      </c>
      <c r="J68" s="79">
        <v>42887</v>
      </c>
      <c r="K68" s="17">
        <f>SUMIF('complete counts'!$E$2:$E$103,'complete unique counts'!E67,'complete counts'!$K$2:$K$103)</f>
        <v>516</v>
      </c>
      <c r="L68" s="17">
        <f>SUMIF('complete counts'!$E$2:$E$103,'complete unique counts'!E67,'complete counts'!$L$2:$L$103)</f>
        <v>439</v>
      </c>
      <c r="M68" s="33"/>
      <c r="N68" s="20">
        <f t="shared" ref="N68:N79" si="11">(L68/K68)-1</f>
        <v>-0.14922480620155043</v>
      </c>
      <c r="O68" s="34" t="s">
        <v>294</v>
      </c>
      <c r="Q68" s="15"/>
      <c r="T68" s="75">
        <f>+K68/VLOOKUP(I68,'eco-counter_14-19'!$A$4:$AD$1829,27,FALSE)</f>
        <v>126860.77853022789</v>
      </c>
      <c r="U68" s="75">
        <f>+L68/VLOOKUP(J68,'eco-counter_14-19'!$A$4:$AD$1829,27,FALSE)</f>
        <v>116151.78544617089</v>
      </c>
      <c r="W68" s="75">
        <f t="shared" ref="W68:W79" si="12">+IF(ISNUMBER(Q68),Q68,IF(ISNUMBER(T68),T68,""))</f>
        <v>126860.77853022789</v>
      </c>
      <c r="X68" s="75">
        <f t="shared" ref="X68:X79" si="13">+IF(ISNUMBER(R68),R68,IF(ISNUMBER(U68),U68,""))</f>
        <v>116151.78544617089</v>
      </c>
      <c r="Y68" s="13">
        <f t="shared" si="10"/>
        <v>-8.4415318967203889E-2</v>
      </c>
      <c r="AB68" s="15"/>
      <c r="AE68" s="75"/>
      <c r="AF68" s="75"/>
      <c r="AH68" s="75" t="str">
        <f t="shared" ref="AH68:AH79" si="14">+IF(ISNUMBER(AB68),AB68,IF(ISNUMBER(AE68),AE68,""))</f>
        <v/>
      </c>
      <c r="AI68" s="75" t="str">
        <f t="shared" ref="AI68:AI79" si="15">+IF(ISNUMBER(AC68),AC68,IF(ISNUMBER(AF68),AF68,""))</f>
        <v/>
      </c>
      <c r="AJ68" s="13"/>
    </row>
    <row r="69" spans="1:36" x14ac:dyDescent="0.25">
      <c r="A69" s="33" t="s">
        <v>159</v>
      </c>
      <c r="B69" s="33" t="s">
        <v>74</v>
      </c>
      <c r="C69" s="33" t="s">
        <v>81</v>
      </c>
      <c r="D69" s="33" t="s">
        <v>76</v>
      </c>
      <c r="E69" s="10">
        <v>2240</v>
      </c>
      <c r="F69" s="39" t="s">
        <v>77</v>
      </c>
      <c r="G69" s="12" t="s">
        <v>22</v>
      </c>
      <c r="H69" s="12" t="s">
        <v>33</v>
      </c>
      <c r="I69" s="79">
        <v>42522</v>
      </c>
      <c r="J69" s="79">
        <v>42887</v>
      </c>
      <c r="K69" s="17">
        <f>SUMIF('complete counts'!$E$2:$E$103,'complete unique counts'!E68,'complete counts'!$K$2:$K$103)</f>
        <v>201</v>
      </c>
      <c r="L69" s="17">
        <f>SUMIF('complete counts'!$E$2:$E$103,'complete unique counts'!E68,'complete counts'!$L$2:$L$103)</f>
        <v>444</v>
      </c>
      <c r="M69" s="33"/>
      <c r="N69" s="20">
        <f t="shared" si="11"/>
        <v>1.2089552238805972</v>
      </c>
      <c r="O69" s="34" t="s">
        <v>294</v>
      </c>
      <c r="Q69" s="15"/>
      <c r="T69" s="75">
        <f>+K69/VLOOKUP(I69,'eco-counter_14-19'!$A$4:$AD$1829,27,FALSE)</f>
        <v>49416.698613519002</v>
      </c>
      <c r="U69" s="75">
        <f>+L69/VLOOKUP(J69,'eco-counter_14-19'!$A$4:$AD$1829,27,FALSE)</f>
        <v>117474.69872004529</v>
      </c>
      <c r="W69" s="75">
        <f t="shared" si="12"/>
        <v>49416.698613519002</v>
      </c>
      <c r="X69" s="75">
        <f t="shared" si="13"/>
        <v>117474.69872004529</v>
      </c>
      <c r="Y69" s="13">
        <f t="shared" si="10"/>
        <v>1.3772267677935806</v>
      </c>
      <c r="AB69" s="15"/>
      <c r="AE69" s="75"/>
      <c r="AF69" s="75"/>
      <c r="AH69" s="75" t="str">
        <f t="shared" si="14"/>
        <v/>
      </c>
      <c r="AI69" s="75" t="str">
        <f t="shared" si="15"/>
        <v/>
      </c>
      <c r="AJ69" s="13"/>
    </row>
    <row r="70" spans="1:36" x14ac:dyDescent="0.25">
      <c r="A70" s="33" t="s">
        <v>159</v>
      </c>
      <c r="B70" s="33" t="s">
        <v>82</v>
      </c>
      <c r="C70" s="33" t="s">
        <v>83</v>
      </c>
      <c r="D70" s="33" t="s">
        <v>84</v>
      </c>
      <c r="E70" s="10">
        <v>2287</v>
      </c>
      <c r="F70" s="39" t="s">
        <v>85</v>
      </c>
      <c r="G70" s="12" t="s">
        <v>28</v>
      </c>
      <c r="H70" s="12" t="s">
        <v>13</v>
      </c>
      <c r="I70" s="83" t="s">
        <v>355</v>
      </c>
      <c r="J70" s="83" t="s">
        <v>359</v>
      </c>
      <c r="K70" s="17">
        <f>SUMIF('complete counts'!$E$2:$E$103,'complete unique counts'!E69,'complete counts'!$K$2:$K$103)</f>
        <v>609</v>
      </c>
      <c r="L70" s="17">
        <f>SUMIF('complete counts'!$E$2:$E$103,'complete unique counts'!E69,'complete counts'!$L$2:$L$103)</f>
        <v>1116</v>
      </c>
      <c r="M70" s="33"/>
      <c r="N70" s="20">
        <f t="shared" si="11"/>
        <v>0.83251231527093594</v>
      </c>
      <c r="O70" s="34" t="s">
        <v>294</v>
      </c>
      <c r="W70" s="75" t="str">
        <f t="shared" si="12"/>
        <v/>
      </c>
      <c r="X70" s="75" t="str">
        <f t="shared" si="13"/>
        <v/>
      </c>
      <c r="AE70" s="75"/>
      <c r="AF70" s="75"/>
      <c r="AH70" s="75" t="str">
        <f t="shared" si="14"/>
        <v/>
      </c>
      <c r="AI70" s="75" t="str">
        <f t="shared" si="15"/>
        <v/>
      </c>
    </row>
    <row r="71" spans="1:36" x14ac:dyDescent="0.25">
      <c r="A71" s="33" t="s">
        <v>159</v>
      </c>
      <c r="B71" s="33" t="s">
        <v>87</v>
      </c>
      <c r="C71" s="33" t="s">
        <v>88</v>
      </c>
      <c r="D71" s="33" t="s">
        <v>89</v>
      </c>
      <c r="E71" s="10">
        <v>2288</v>
      </c>
      <c r="F71" s="39" t="s">
        <v>90</v>
      </c>
      <c r="G71" s="12" t="s">
        <v>28</v>
      </c>
      <c r="H71" s="12" t="s">
        <v>13</v>
      </c>
      <c r="I71" s="79">
        <v>42552</v>
      </c>
      <c r="J71" s="79">
        <v>42917</v>
      </c>
      <c r="K71" s="17">
        <f>SUMIF('complete counts'!$E$2:$E$103,'complete unique counts'!E70,'complete counts'!$K$2:$K$103)</f>
        <v>272</v>
      </c>
      <c r="L71" s="17">
        <f>SUMIF('complete counts'!$E$2:$E$103,'complete unique counts'!E70,'complete counts'!$L$2:$L$103)</f>
        <v>595</v>
      </c>
      <c r="M71" s="33"/>
      <c r="N71" s="20">
        <f t="shared" si="11"/>
        <v>1.1875</v>
      </c>
      <c r="O71" s="34" t="s">
        <v>294</v>
      </c>
      <c r="Q71" s="15"/>
      <c r="T71" s="75">
        <f>+K71/VLOOKUP(I71,'eco-counter_14-19'!$A$4:$AD$1829,27,FALSE)</f>
        <v>73925.474249496139</v>
      </c>
      <c r="U71" s="75">
        <f>+L71/VLOOKUP(J71,'eco-counter_14-19'!$A$4:$AD$1829,27,FALSE)</f>
        <v>166807.83167325828</v>
      </c>
      <c r="W71" s="75">
        <f t="shared" si="12"/>
        <v>73925.474249496139</v>
      </c>
      <c r="X71" s="75">
        <f t="shared" si="13"/>
        <v>166807.83167325828</v>
      </c>
      <c r="Y71" s="13">
        <f t="shared" si="10"/>
        <v>1.2564323511850208</v>
      </c>
      <c r="AB71" s="15"/>
      <c r="AE71" s="75"/>
      <c r="AF71" s="75"/>
      <c r="AH71" s="75" t="str">
        <f t="shared" si="14"/>
        <v/>
      </c>
      <c r="AI71" s="75" t="str">
        <f t="shared" si="15"/>
        <v/>
      </c>
      <c r="AJ71" s="13"/>
    </row>
    <row r="72" spans="1:36" x14ac:dyDescent="0.25">
      <c r="A72" s="33" t="s">
        <v>159</v>
      </c>
      <c r="B72" s="34" t="s">
        <v>91</v>
      </c>
      <c r="C72" s="34" t="s">
        <v>92</v>
      </c>
      <c r="D72" s="34" t="s">
        <v>93</v>
      </c>
      <c r="E72" s="10">
        <v>2141</v>
      </c>
      <c r="F72" s="37" t="s">
        <v>94</v>
      </c>
      <c r="G72" s="12" t="s">
        <v>22</v>
      </c>
      <c r="H72" s="12" t="s">
        <v>33</v>
      </c>
      <c r="I72" s="79">
        <v>42583</v>
      </c>
      <c r="J72" s="79">
        <v>42948</v>
      </c>
      <c r="K72" s="17">
        <f>SUMIF('complete counts'!$E$2:$E$103,'complete unique counts'!E71,'complete counts'!$K$2:$K$103)</f>
        <v>583</v>
      </c>
      <c r="L72" s="17">
        <f>SUMIF('complete counts'!$E$2:$E$103,'complete unique counts'!E71,'complete counts'!$L$2:$L$103)</f>
        <v>1054</v>
      </c>
      <c r="M72" s="33"/>
      <c r="N72" s="20">
        <f t="shared" si="11"/>
        <v>0.80789022298456259</v>
      </c>
      <c r="O72" s="34" t="s">
        <v>295</v>
      </c>
      <c r="Q72" s="15"/>
      <c r="T72" s="75">
        <f>+K72/VLOOKUP(I72,'eco-counter_14-19'!$A$4:$AD$1829,27,FALSE)</f>
        <v>151355.27661329519</v>
      </c>
      <c r="U72" s="75">
        <f>+L72/VLOOKUP(J72,'eco-counter_14-19'!$A$4:$AD$1829,27,FALSE)</f>
        <v>272775.94798778294</v>
      </c>
      <c r="W72" s="75">
        <f t="shared" si="12"/>
        <v>151355.27661329519</v>
      </c>
      <c r="X72" s="75">
        <f t="shared" si="13"/>
        <v>272775.94798778294</v>
      </c>
      <c r="Y72" s="13">
        <f t="shared" si="10"/>
        <v>0.80222291611749497</v>
      </c>
      <c r="AB72" s="15"/>
      <c r="AE72" s="75"/>
      <c r="AF72" s="75"/>
      <c r="AH72" s="75" t="str">
        <f t="shared" si="14"/>
        <v/>
      </c>
      <c r="AI72" s="75" t="str">
        <f t="shared" si="15"/>
        <v/>
      </c>
      <c r="AJ72" s="13"/>
    </row>
    <row r="73" spans="1:36" x14ac:dyDescent="0.25">
      <c r="A73" s="33" t="s">
        <v>159</v>
      </c>
      <c r="B73" s="33" t="s">
        <v>96</v>
      </c>
      <c r="C73" s="33" t="s">
        <v>97</v>
      </c>
      <c r="D73" s="33" t="s">
        <v>98</v>
      </c>
      <c r="E73" s="10">
        <v>2377</v>
      </c>
      <c r="F73" s="8"/>
      <c r="G73" s="12" t="s">
        <v>28</v>
      </c>
      <c r="H73" s="12" t="s">
        <v>13</v>
      </c>
      <c r="I73" s="79">
        <v>41821</v>
      </c>
      <c r="J73" s="79">
        <v>42917</v>
      </c>
      <c r="K73" s="17">
        <f>SUMIF('complete counts'!$E$2:$E$103,'complete unique counts'!E72,'complete counts'!$K$2:$K$103)</f>
        <v>2023</v>
      </c>
      <c r="L73" s="17">
        <f>SUMIF('complete counts'!$E$2:$E$103,'complete unique counts'!E72,'complete counts'!$L$2:$L$103)</f>
        <v>2486</v>
      </c>
      <c r="M73" s="33"/>
      <c r="N73" s="20">
        <f t="shared" si="11"/>
        <v>0.22886801779535348</v>
      </c>
      <c r="O73" s="34" t="s">
        <v>295</v>
      </c>
      <c r="Q73" s="15"/>
      <c r="T73" s="75">
        <f>+K73/VLOOKUP(I73,'eco-counter_14-19'!$A$4:$AD$1829,27,FALSE)</f>
        <v>510950.76779129443</v>
      </c>
      <c r="U73" s="75">
        <f>+L73/VLOOKUP(J73,'eco-counter_14-19'!$A$4:$AD$1829,27,FALSE)</f>
        <v>696948.35216759681</v>
      </c>
      <c r="W73" s="75">
        <f t="shared" si="12"/>
        <v>510950.76779129443</v>
      </c>
      <c r="X73" s="75">
        <f t="shared" si="13"/>
        <v>696948.35216759681</v>
      </c>
      <c r="Y73" s="13">
        <f t="shared" si="10"/>
        <v>0.3640225166513027</v>
      </c>
      <c r="AB73" s="15"/>
      <c r="AE73" s="75"/>
      <c r="AF73" s="75"/>
      <c r="AH73" s="75" t="str">
        <f t="shared" si="14"/>
        <v/>
      </c>
      <c r="AI73" s="75" t="str">
        <f t="shared" si="15"/>
        <v/>
      </c>
      <c r="AJ73" s="13"/>
    </row>
    <row r="74" spans="1:36" x14ac:dyDescent="0.25">
      <c r="A74" s="33" t="s">
        <v>159</v>
      </c>
      <c r="B74" s="33" t="s">
        <v>100</v>
      </c>
      <c r="C74" s="33" t="s">
        <v>101</v>
      </c>
      <c r="D74" s="33" t="s">
        <v>102</v>
      </c>
      <c r="E74" s="10">
        <v>504</v>
      </c>
      <c r="F74" s="39" t="s">
        <v>103</v>
      </c>
      <c r="G74" s="12" t="s">
        <v>28</v>
      </c>
      <c r="H74" s="12" t="s">
        <v>13</v>
      </c>
      <c r="I74" s="79">
        <v>42583</v>
      </c>
      <c r="J74" s="79">
        <v>42948</v>
      </c>
      <c r="K74" s="17">
        <f>SUMIF('complete counts'!$E$2:$E$103,'complete unique counts'!E73,'complete counts'!$K$2:$K$103)</f>
        <v>2721</v>
      </c>
      <c r="L74" s="17">
        <f>SUMIF('complete counts'!$E$2:$E$103,'complete unique counts'!E73,'complete counts'!$L$2:$L$103)</f>
        <v>2356</v>
      </c>
      <c r="M74" s="33"/>
      <c r="N74" s="20">
        <f t="shared" si="11"/>
        <v>-0.13414185961043734</v>
      </c>
      <c r="O74" s="34" t="s">
        <v>295</v>
      </c>
      <c r="Q74" s="15"/>
      <c r="T74" s="75">
        <f>+K74/VLOOKUP(I74,'eco-counter_14-19'!$A$4:$AD$1829,27,FALSE)</f>
        <v>706411.16237525933</v>
      </c>
      <c r="U74" s="75">
        <f>+L74/VLOOKUP(J74,'eco-counter_14-19'!$A$4:$AD$1829,27,FALSE)</f>
        <v>609734.47197269136</v>
      </c>
      <c r="W74" s="75">
        <f t="shared" si="12"/>
        <v>706411.16237525933</v>
      </c>
      <c r="X74" s="75">
        <f t="shared" si="13"/>
        <v>609734.47197269136</v>
      </c>
      <c r="Y74" s="13">
        <f t="shared" si="10"/>
        <v>-0.13685611942696263</v>
      </c>
      <c r="AB74" s="15"/>
      <c r="AE74" s="75"/>
      <c r="AF74" s="75"/>
      <c r="AH74" s="75" t="str">
        <f t="shared" si="14"/>
        <v/>
      </c>
      <c r="AI74" s="75" t="str">
        <f t="shared" si="15"/>
        <v/>
      </c>
      <c r="AJ74" s="13"/>
    </row>
    <row r="75" spans="1:36" x14ac:dyDescent="0.25">
      <c r="A75" s="33" t="s">
        <v>159</v>
      </c>
      <c r="B75" s="34" t="s">
        <v>104</v>
      </c>
      <c r="C75" s="34" t="s">
        <v>105</v>
      </c>
      <c r="D75" s="34" t="s">
        <v>106</v>
      </c>
      <c r="E75" s="6">
        <v>118</v>
      </c>
      <c r="F75" s="16" t="s">
        <v>107</v>
      </c>
      <c r="G75" s="8" t="s">
        <v>28</v>
      </c>
      <c r="H75" s="8" t="s">
        <v>13</v>
      </c>
      <c r="I75" s="83" t="s">
        <v>356</v>
      </c>
      <c r="J75" s="83" t="s">
        <v>359</v>
      </c>
      <c r="K75" s="17">
        <f>SUMIF('complete counts'!$E$2:$E$103,'complete unique counts'!E74,'complete counts'!$K$2:$K$103)</f>
        <v>882</v>
      </c>
      <c r="L75" s="17">
        <f>SUMIF('complete counts'!$E$2:$E$103,'complete unique counts'!E74,'complete counts'!$L$2:$L$103)</f>
        <v>1341</v>
      </c>
      <c r="M75" s="34"/>
      <c r="N75" s="20">
        <f t="shared" si="11"/>
        <v>0.52040816326530615</v>
      </c>
      <c r="O75" s="34" t="s">
        <v>295</v>
      </c>
      <c r="T75" s="75"/>
      <c r="U75" s="75"/>
      <c r="W75" s="75" t="str">
        <f t="shared" si="12"/>
        <v/>
      </c>
      <c r="X75" s="75" t="str">
        <f t="shared" si="13"/>
        <v/>
      </c>
      <c r="AE75" s="75"/>
      <c r="AF75" s="75"/>
      <c r="AH75" s="75" t="str">
        <f t="shared" si="14"/>
        <v/>
      </c>
      <c r="AI75" s="75" t="str">
        <f t="shared" si="15"/>
        <v/>
      </c>
    </row>
    <row r="76" spans="1:36" x14ac:dyDescent="0.25">
      <c r="A76" s="33" t="s">
        <v>159</v>
      </c>
      <c r="B76" s="33" t="s">
        <v>113</v>
      </c>
      <c r="C76" s="33" t="s">
        <v>113</v>
      </c>
      <c r="D76" s="33" t="s">
        <v>114</v>
      </c>
      <c r="E76" s="10">
        <v>200</v>
      </c>
      <c r="F76" s="39" t="s">
        <v>115</v>
      </c>
      <c r="G76" s="12" t="s">
        <v>28</v>
      </c>
      <c r="H76" s="12" t="s">
        <v>13</v>
      </c>
      <c r="I76" s="79">
        <v>42186</v>
      </c>
      <c r="J76" s="79">
        <v>42917</v>
      </c>
      <c r="K76" s="17">
        <f>SUMIF('complete counts'!$E$2:$E$103,'complete unique counts'!E75,'complete counts'!$K$2:$K$103)</f>
        <v>2446</v>
      </c>
      <c r="L76" s="17">
        <f>SUMIF('complete counts'!$E$2:$E$103,'complete unique counts'!E75,'complete counts'!$L$2:$L$103)</f>
        <v>2292</v>
      </c>
      <c r="M76" s="33"/>
      <c r="N76" s="20">
        <f t="shared" si="11"/>
        <v>-6.2959934587080935E-2</v>
      </c>
      <c r="O76" s="34" t="s">
        <v>295</v>
      </c>
      <c r="Q76" s="15"/>
      <c r="T76" s="75">
        <f>+K76/VLOOKUP(I76,'eco-counter_14-19'!$A$4:$AD$1829,27,FALSE)</f>
        <v>628834.75019742385</v>
      </c>
      <c r="U76" s="75">
        <f>+L76/VLOOKUP(J76,'eco-counter_14-19'!$A$4:$AD$1829,27,FALSE)</f>
        <v>642560.58856320672</v>
      </c>
      <c r="W76" s="75">
        <f t="shared" si="12"/>
        <v>628834.75019742385</v>
      </c>
      <c r="X76" s="75">
        <f t="shared" si="13"/>
        <v>642560.58856320672</v>
      </c>
      <c r="Y76" s="13">
        <f t="shared" si="10"/>
        <v>2.1827417078133182E-2</v>
      </c>
      <c r="AB76" s="15"/>
      <c r="AE76" s="75"/>
      <c r="AF76" s="75"/>
      <c r="AH76" s="75" t="str">
        <f t="shared" si="14"/>
        <v/>
      </c>
      <c r="AI76" s="75" t="str">
        <f t="shared" si="15"/>
        <v/>
      </c>
      <c r="AJ76" s="13"/>
    </row>
    <row r="77" spans="1:36" x14ac:dyDescent="0.25">
      <c r="A77" s="33" t="s">
        <v>137</v>
      </c>
      <c r="B77" s="33" t="s">
        <v>120</v>
      </c>
      <c r="C77" s="33" t="s">
        <v>120</v>
      </c>
      <c r="D77" s="33" t="s">
        <v>121</v>
      </c>
      <c r="E77" s="10">
        <v>1737</v>
      </c>
      <c r="F77" s="39" t="s">
        <v>122</v>
      </c>
      <c r="G77" s="12" t="s">
        <v>12</v>
      </c>
      <c r="H77" s="12" t="s">
        <v>13</v>
      </c>
      <c r="I77" s="79">
        <v>42186</v>
      </c>
      <c r="J77" s="79">
        <v>42552</v>
      </c>
      <c r="K77" s="17">
        <f>SUMIF('complete counts'!$E$2:$E$103,'complete unique counts'!E76,'complete counts'!$K$2:$K$103)</f>
        <v>221</v>
      </c>
      <c r="L77" s="17">
        <f>SUMIF('complete counts'!$E$2:$E$103,'complete unique counts'!E76,'complete counts'!$L$2:$L$103)</f>
        <v>401</v>
      </c>
      <c r="M77" s="33"/>
      <c r="N77" s="20">
        <f t="shared" si="11"/>
        <v>0.81447963800904977</v>
      </c>
      <c r="O77" s="34" t="s">
        <v>295</v>
      </c>
      <c r="Q77" s="15"/>
      <c r="T77" s="75">
        <f>+K77/VLOOKUP(I77,'eco-counter_14-19'!$A$4:$AD$1829,27,FALSE)</f>
        <v>56816.222319554647</v>
      </c>
      <c r="U77" s="75">
        <f>+L77/VLOOKUP(J77,'eco-counter_14-19'!$A$4:$AD$1829,27,FALSE)</f>
        <v>108985.71755164689</v>
      </c>
      <c r="W77" s="75">
        <f t="shared" si="12"/>
        <v>56816.222319554647</v>
      </c>
      <c r="X77" s="75">
        <f t="shared" si="13"/>
        <v>108985.71755164689</v>
      </c>
      <c r="Y77" s="13">
        <f t="shared" si="10"/>
        <v>0.9182147827194922</v>
      </c>
      <c r="AB77" s="15"/>
      <c r="AE77" s="75">
        <f>+K77/VLOOKUP(I77,'CitiBike Trip Count by Day'!$B$12:$M$1322,12,FALSE)</f>
        <v>63138.982803300809</v>
      </c>
      <c r="AF77" s="75">
        <f>+L77/VLOOKUP(J77,'CitiBike Trip Count by Day'!$B$12:$M$1322,12,FALSE)</f>
        <v>124546.57316123936</v>
      </c>
      <c r="AH77" s="75">
        <f t="shared" si="14"/>
        <v>63138.982803300809</v>
      </c>
      <c r="AI77" s="75">
        <f t="shared" si="15"/>
        <v>124546.57316123936</v>
      </c>
      <c r="AJ77" s="13">
        <f>+(AF77/AE77)-1</f>
        <v>0.97257807508942395</v>
      </c>
    </row>
    <row r="78" spans="1:36" x14ac:dyDescent="0.25">
      <c r="A78" s="33" t="s">
        <v>137</v>
      </c>
      <c r="B78" s="33" t="s">
        <v>124</v>
      </c>
      <c r="C78" s="33" t="s">
        <v>124</v>
      </c>
      <c r="D78" s="33" t="s">
        <v>125</v>
      </c>
      <c r="E78" s="10">
        <v>2294</v>
      </c>
      <c r="F78" s="39" t="s">
        <v>126</v>
      </c>
      <c r="G78" s="12" t="s">
        <v>22</v>
      </c>
      <c r="H78" s="12" t="s">
        <v>33</v>
      </c>
      <c r="I78" s="79">
        <v>42583</v>
      </c>
      <c r="J78" s="79">
        <v>42948</v>
      </c>
      <c r="K78" s="17">
        <f>SUMIF('complete counts'!$E$2:$E$103,'complete unique counts'!E77,'complete counts'!$K$2:$K$103)</f>
        <v>324</v>
      </c>
      <c r="L78" s="17">
        <f>SUMIF('complete counts'!$E$2:$E$103,'complete unique counts'!E77,'complete counts'!$L$2:$L$103)</f>
        <v>453</v>
      </c>
      <c r="M78" s="33"/>
      <c r="N78" s="20">
        <f t="shared" si="11"/>
        <v>0.39814814814814814</v>
      </c>
      <c r="O78" s="34" t="s">
        <v>294</v>
      </c>
      <c r="Q78" s="15"/>
      <c r="T78" s="75">
        <f>+K78/VLOOKUP(I78,'eco-counter_14-19'!$A$4:$AD$1829,27,FALSE)</f>
        <v>84115.110845124596</v>
      </c>
      <c r="U78" s="75">
        <f>+L78/VLOOKUP(J78,'eco-counter_14-19'!$A$4:$AD$1829,27,FALSE)</f>
        <v>117236.72147862018</v>
      </c>
      <c r="W78" s="75">
        <f t="shared" si="12"/>
        <v>84115.110845124596</v>
      </c>
      <c r="X78" s="75">
        <f t="shared" si="13"/>
        <v>117236.72147862018</v>
      </c>
      <c r="Y78" s="13">
        <f t="shared" si="10"/>
        <v>0.39376528546077938</v>
      </c>
      <c r="AB78" s="15"/>
      <c r="AE78" s="75"/>
      <c r="AF78" s="75"/>
      <c r="AH78" s="75" t="str">
        <f t="shared" si="14"/>
        <v/>
      </c>
      <c r="AI78" s="75" t="str">
        <f t="shared" si="15"/>
        <v/>
      </c>
      <c r="AJ78" s="13"/>
    </row>
    <row r="79" spans="1:36" x14ac:dyDescent="0.25">
      <c r="A79" s="33" t="s">
        <v>137</v>
      </c>
      <c r="B79" s="33" t="s">
        <v>127</v>
      </c>
      <c r="C79" s="33" t="s">
        <v>127</v>
      </c>
      <c r="D79" s="33" t="s">
        <v>128</v>
      </c>
      <c r="E79" s="10">
        <v>2312</v>
      </c>
      <c r="F79" s="39" t="s">
        <v>129</v>
      </c>
      <c r="G79" s="12" t="s">
        <v>28</v>
      </c>
      <c r="H79" s="12" t="s">
        <v>13</v>
      </c>
      <c r="I79" s="79">
        <v>42461</v>
      </c>
      <c r="J79" s="79">
        <v>42826</v>
      </c>
      <c r="K79" s="17">
        <f>SUMIF('complete counts'!$E$2:$E$103,'complete unique counts'!E78,'complete counts'!$K$2:$K$103)</f>
        <v>129</v>
      </c>
      <c r="L79" s="17">
        <f>SUMIF('complete counts'!$E$2:$E$103,'complete unique counts'!E78,'complete counts'!$L$2:$L$103)</f>
        <v>147</v>
      </c>
      <c r="M79" s="33"/>
      <c r="N79" s="20">
        <f t="shared" si="11"/>
        <v>0.13953488372093026</v>
      </c>
      <c r="O79" s="34" t="s">
        <v>294</v>
      </c>
      <c r="Q79" s="15"/>
      <c r="T79" s="75">
        <f>+K79/VLOOKUP(I79,'eco-counter_14-19'!$A$4:$AD$1829,27,FALSE)</f>
        <v>47443.680148515872</v>
      </c>
      <c r="U79" s="75">
        <f>+L79/VLOOKUP(J79,'eco-counter_14-19'!$A$4:$AD$1829,27,FALSE)</f>
        <v>51519.13326314796</v>
      </c>
      <c r="W79" s="75">
        <f t="shared" si="12"/>
        <v>47443.680148515872</v>
      </c>
      <c r="X79" s="75">
        <f t="shared" si="13"/>
        <v>51519.13326314796</v>
      </c>
      <c r="Y79" s="13">
        <f t="shared" si="10"/>
        <v>8.5900863969119667E-2</v>
      </c>
      <c r="AB79" s="15"/>
      <c r="AE79" s="75"/>
      <c r="AF79" s="75"/>
      <c r="AH79" s="75" t="str">
        <f t="shared" si="14"/>
        <v/>
      </c>
      <c r="AI79" s="75" t="str">
        <f t="shared" si="15"/>
        <v/>
      </c>
      <c r="AJ79" s="13"/>
    </row>
  </sheetData>
  <autoFilter ref="A2:Y79"/>
  <mergeCells count="2">
    <mergeCell ref="Q1:Y1"/>
    <mergeCell ref="AB1:AJ1"/>
  </mergeCells>
  <conditionalFormatting sqref="M3:M39">
    <cfRule type="cellIs" dxfId="0" priority="1" operator="lessThan">
      <formula>0</formula>
    </cfRule>
  </conditionalFormatting>
  <hyperlinks>
    <hyperlink ref="F11" r:id="rId1" location="/project-detail/989" display="http://dotvgisweb/SIPTracker/ - /project-detail/989"/>
    <hyperlink ref="F13" r:id="rId2" location="/project-detail/989/treatment-detail/2431"/>
    <hyperlink ref="F3" r:id="rId3" location="/project-detail/946/treatment-detail/2149" display="http://dotvgisweb/SIPTracker/ - /project-detail/946/treatment-detail/2149"/>
    <hyperlink ref="F4" r:id="rId4" location="/project-detail/946/treatment-detail/2149" display="http://dotvgisweb/SIPTracker/ - /project-detail/946/treatment-detail/2149"/>
    <hyperlink ref="F5" r:id="rId5" location="/project-detail/981/treatment-detail/2397" display="http://dotvgisweb/SIPTracker/ - /project-detail/981/treatment-detail/2397"/>
    <hyperlink ref="F6" r:id="rId6" location="/project-detail/987/treatment-detail/2419" display="http://dotvgisweb/SIPTracker/ - /project-detail/987/treatment-detail/2419"/>
    <hyperlink ref="F7" r:id="rId7" location="/project-detail/956/treatment-detail/2215" display="http://dotvgisweb/SIPTracker/ - /project-detail/956/treatment-detail/2215"/>
    <hyperlink ref="F8" r:id="rId8" location="/project-detail/956/treatment-detail/2215" display="http://dotvgisweb/SIPTracker/ - /project-detail/956/treatment-detail/2215"/>
    <hyperlink ref="F12" r:id="rId9" location="/project-detail/989/treatment-detail/2427" display="http://dotvgisweb/SIPTracker/ - /project-detail/989/treatment-detail/2427"/>
    <hyperlink ref="F9" r:id="rId10" location="/project-detail/989/treatment-detail/2426"/>
    <hyperlink ref="F10" r:id="rId11" location="/project-detail/989/treatment-detail/2426" display="http://dotvgisweb/SIPTracker/ - /project-detail/989/treatment-detail/2426"/>
    <hyperlink ref="F14" r:id="rId12" location="/project-detail/988/treatment-detail/2421" display="http://dotvgisweb/SIPTracker/ - /project-detail/988/treatment-detail/2421"/>
    <hyperlink ref="F15" r:id="rId13" location="/project-detail/1151/treatment-detail/4266" display="http://dotvgisweb/SIPTracker/ - /project-detail/1151/treatment-detail/4266"/>
    <hyperlink ref="F16" r:id="rId14" location="/project-detail/1316/treatment-detail/5044" display="http://dotvgisweb/SIPTracker/ - /project-detail/1316/treatment-detail/5044"/>
    <hyperlink ref="F17" r:id="rId15" location="/project-detail/1316/treatment-detail/5044" display="http://dotvgisweb/SIPTracker/ - /project-detail/1316/treatment-detail/5044"/>
    <hyperlink ref="F18" r:id="rId16" location="/project-detail/990/treatment-detail/2508" display="http://dotvgisweb/SIPTracker/ - /project-detail/990/treatment-detail/2508"/>
    <hyperlink ref="F19" r:id="rId17" location="/project-detail/990/treatment-detail/2508" display="http://dotvgisweb/SIPTracker/ - /project-detail/990/treatment-detail/2508"/>
    <hyperlink ref="F20" r:id="rId18" location="/project-detail/1000/treatment-detail/2457" display="http://dotvgisweb/SIPTracker/ - /project-detail/1000/treatment-detail/2457"/>
    <hyperlink ref="F22" r:id="rId19" location="/project-detail/678/treatment-detail/677" display="http://dotvgisweb/SipTracker/ - /project-detail/678/treatment-detail/677"/>
    <hyperlink ref="F21" r:id="rId20" location="/project-detail/678/treatment-detail/681" display="http://dotvgisweb/SIPTracker/ - /project-detail/678/treatment-detail/681"/>
    <hyperlink ref="F23" r:id="rId21" location="/project-detail/947/treatment-detail/2155" display="http://dotvgisweb/SIPTracker/ - /project-detail/947/treatment-detail/2155"/>
    <hyperlink ref="F24" r:id="rId22" location="/project-detail/1227/treatment-detail/3831" display="http://dotvgisweb/SIPTracker/ - /project-detail/1227/treatment-detail/3831"/>
    <hyperlink ref="F25" r:id="rId23" location="/project-detail/945/treatment-detail/2147" display="http://dotvgisweb/SIPTracker/ - /project-detail/945/treatment-detail/2147"/>
    <hyperlink ref="F26" r:id="rId24" location="/project-detail/954/treatment-detail/2214" display="http://dotvgisweb/SIPTracker/ - /project-detail/954/treatment-detail/2214"/>
    <hyperlink ref="F28" r:id="rId25" location="/project-detail/1229/treatment-detail/3839" display="http://dotvgisweb/SIPTracker/ - /project-detail/1229/treatment-detail/3839"/>
    <hyperlink ref="F29" r:id="rId26" location="/project-detail/952/treatment-detail/2199" display="http://dotvgisweb/SIPTracker/ - /project-detail/952/treatment-detail/2199"/>
    <hyperlink ref="F30" r:id="rId27" location="/project-detail/957/treatment-detail/2227" display="http://dotvgisweb/SIPTracker/ - /project-detail/957/treatment-detail/2227"/>
    <hyperlink ref="F31" r:id="rId28" location="/project-detail/1000/treatment-detail/2457" display="http://dotvgisweb/SIPTracker/ - /project-detail/1000/treatment-detail/2457"/>
    <hyperlink ref="F32" r:id="rId29" location="/project-detail/680/treatment-detail/687" display="http://dotvgisweb/SIPTracker/ - /project-detail/680/treatment-detail/687"/>
    <hyperlink ref="F35" r:id="rId30" location="/project-detail/680/treatment-detail/687" display="http://dotvgisweb/SIPTracker/ - /project-detail/680/treatment-detail/687"/>
    <hyperlink ref="F36" r:id="rId31" location="/project-detail/940/treatment-detail/2112" display="http://dotvgisweb/SIPTracker/ - /project-detail/940/treatment-detail/2112"/>
    <hyperlink ref="F37" r:id="rId32" location="/project-detail/940/treatment-detail/2113" display="http://dotvgisweb/SIPTracker/ - /project-detail/940/treatment-detail/2113"/>
    <hyperlink ref="F38" r:id="rId33" location="/project-detail/1320/treatment-detail/5087" display="http://dotvgisweb/SIPTracker/ - /project-detail/1320/treatment-detail/5087"/>
    <hyperlink ref="F39" r:id="rId34" location="/project-detail/853/treatment-detail/1685" display="http://dotvgisweb/SIPTracker/ - /project-detail/853/treatment-detail/1685"/>
    <hyperlink ref="F40" r:id="rId35" location="/project-detail/1027/treatment-detail/2561" display="http://dotvgisweb/SIPTracker/ - /project-detail/1027/treatment-detail/2561"/>
    <hyperlink ref="F41" r:id="rId36" location="/project-detail/686/treatment-detail/870" display="http://dotvgisweb/SIPTracker/ - /project-detail/686/treatment-detail/870"/>
    <hyperlink ref="F44" r:id="rId37" location="/project-detail/974/treatment-detail/2340" display="http://dotvgisweb/SIPTracker/ - /project-detail/974/treatment-detail/2340"/>
    <hyperlink ref="F46" r:id="rId38" location="/project-detail/974/treatment-detail/2338" display="http://dotvgisweb/SIPTracker/ - /project-detail/974/treatment-detail/2338"/>
    <hyperlink ref="F45" r:id="rId39" location="/project-detail/974/treatment-detail/2340"/>
    <hyperlink ref="F47" r:id="rId40" location="/project-detail/974/treatment-detail/2341" display="http://dotvgisweb/SIPTracker/ - /project-detail/974/treatment-detail/2341"/>
    <hyperlink ref="F48" r:id="rId41" location="/project-detail/974/treatment-detail/2338" display="http://dotvgisweb/SIPTracker/ - /project-detail/974/treatment-detail/2338"/>
    <hyperlink ref="F49" r:id="rId42" location="/project-detail/974/treatment-detail/2338" display="http://dotvgisweb/SIPTracker/ - /project-detail/974/treatment-detail/2338"/>
    <hyperlink ref="F50" r:id="rId43" location="/project-detail/1132/treatment-detail/4184" display="http://dotvgisweb/SIPTracker/ - /project-detail/1132/treatment-detail/4184"/>
    <hyperlink ref="F33" r:id="rId44" location="/project-detail/680/treatment-detail/688" display="http://dotvgisweb/SIPTracker/ - /project-detail/680/treatment-detail/688"/>
    <hyperlink ref="F34" r:id="rId45" location="/project-detail/680/treatment-detail/686" display="http://dotvgisweb/SipTracker/ - /project-detail/680/treatment-detail/686"/>
    <hyperlink ref="F43" r:id="rId46" location="/project-detail/679/treatment-detail/683" display="http://dotvgisweb/SIPTracker/ - /project-detail/679/treatment-detail/683"/>
    <hyperlink ref="F55" r:id="rId47" location="/project-detail/700/treatment-detail/784" display="http://dotvgisweb/SIPTracker/ - /project-detail/700/treatment-detail/784"/>
    <hyperlink ref="F51" r:id="rId48" location="/project-detail/708/treatment-detail/862" display="http://dotvgisweb/SIPTracker/ - /project-detail/708/treatment-detail/862"/>
    <hyperlink ref="F53" r:id="rId49" location="/project-detail/708/treatment-detail/861" display="http://dotvgisweb/SIPTracker/ - /project-detail/708/treatment-detail/861"/>
    <hyperlink ref="F52" r:id="rId50" location="/project-detail/708/treatment-detail/861" display="http://dotvgisweb/SIPTracker/ - /project-detail/708/treatment-detail/861"/>
    <hyperlink ref="F56" r:id="rId51" location="/project-detail/699/treatment-detail/780" display="http://dotvgisweb/SIPTracker/ - /project-detail/699/treatment-detail/780"/>
    <hyperlink ref="F57" r:id="rId52" location="/project-detail/673/treatment-detail/642" display="http://dotvgisweb/SIPTracker/ - /project-detail/673/treatment-detail/642"/>
    <hyperlink ref="F59" r:id="rId53" location="/project-detail/722/treatment-detail/867" display="http://dotvgisweb/SIPTracker/ - /project-detail/722/treatment-detail/867"/>
    <hyperlink ref="F60" r:id="rId54" location="/project-detail/673/treatment-detail/642" display="http://dotvgisweb/SIPTracker/ - /project-detail/673/treatment-detail/642"/>
    <hyperlink ref="F61" r:id="rId55" location="/project-detail/662/treatment-detail/1194" display="http://dotvgisweb/SIPTracker/ - /project-detail/662/treatment-detail/1194"/>
    <hyperlink ref="F63" r:id="rId56" location="/project-detail/758/treatment-detail/1209" display="http://dotvgisweb/SIPTracker/ - /project-detail/758/treatment-detail/1209"/>
    <hyperlink ref="F62" r:id="rId57" location="/project-detail/758/treatment-detail/1207" display="http://dotvgisweb/SIPTracker/ - /project-detail/758/treatment-detail/1207"/>
    <hyperlink ref="F64" r:id="rId58" location="/project-detail/612/treatment-detail/432" display="http://dotvgisweb/SIPTracker/ - /project-detail/612/treatment-detail/432"/>
    <hyperlink ref="F65" r:id="rId59" location="/project-detail/612/treatment-detail/436" display="http://dotvgisweb/SIPTracker/ - /project-detail/612/treatment-detail/436"/>
    <hyperlink ref="F66" r:id="rId60" location="/project-detail/707/treatment-detail/855" display="http://dotvgisweb/SIPTracker/ - /project-detail/707/treatment-detail/855"/>
    <hyperlink ref="F67" r:id="rId61" location="/project-detail/707/treatment-detail/855" display="http://dotvgisweb/SIPTracker/ - /project-detail/707/treatment-detail/855"/>
    <hyperlink ref="F68" r:id="rId62" location="/project-detail/707/treatment-detail/855" display="http://dotvgisweb/SIPTracker/ - /project-detail/707/treatment-detail/855"/>
    <hyperlink ref="F69" r:id="rId63" location="/project-detail/707/treatment-detail/855" display="http://dotvgisweb/SIPTracker/ - /project-detail/707/treatment-detail/855"/>
    <hyperlink ref="F71" r:id="rId64" location="/project-detail/753/treatment-detail/1102" display="http://dotvgisweb/SIPTracker/ - /project-detail/753/treatment-detail/1102"/>
    <hyperlink ref="F70" r:id="rId65" location="/project-detail/992/treatment-detail/2435" display="http://dotvgisweb/SIPTracker/ - /project-detail/992/treatment-detail/2435"/>
    <hyperlink ref="F74" r:id="rId66" location="/project-detail/587/treatment-detail/306" display="http://dotvgisweb/SIPTracker/ - /project-detail/587/treatment-detail/306"/>
    <hyperlink ref="F76" r:id="rId67" location="/project-detail/1273/treatment-detail/4763" display="http://dotvgisweb/SIPTracker/ - /project-detail/1273/treatment-detail/4763"/>
    <hyperlink ref="F72" r:id="rId68" location="/project-detail/1454/treatment-detail/5465" display="http://dotvgisweb/SIPTracker/ - /project-detail/1454/treatment-detail/5465"/>
    <hyperlink ref="F77" r:id="rId69" location="/project-detail/1284/treatment-detail/4823" display="http://dotvgisweb/SIPTracker/ - /project-detail/1284/treatment-detail/4823"/>
    <hyperlink ref="F78" r:id="rId70" location="/project-detail/813/treatment-detail/1517" display="http://dotvgisweb/SIPTracker/ - /project-detail/813/treatment-detail/1517"/>
    <hyperlink ref="F79" r:id="rId71" location="/project-detail/590/treatment-detail/314" display="http://dotvgisweb/SIPTracker/ - /project-detail/590/treatment-detail/314"/>
    <hyperlink ref="F54" r:id="rId72" location="/project-detail/1285/treatment-detail/4832" display="http://dotvgisweb/SIPTracker/ - /project-detail/1285/treatment-detail/4832"/>
    <hyperlink ref="F58" r:id="rId73" location="/project-detail/673/treatment-detail/642" display="http://dotvgisweb/SIPTracker/ - /project-detail/673/treatment-detail/642"/>
    <hyperlink ref="F75" r:id="rId74" location="/project-detail/1136/treatment-detail/4219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workbookViewId="0">
      <selection activeCell="H12" sqref="H12"/>
    </sheetView>
  </sheetViews>
  <sheetFormatPr defaultRowHeight="15" x14ac:dyDescent="0.25"/>
  <cols>
    <col min="1" max="1" width="23.28515625" customWidth="1"/>
    <col min="3" max="3" width="13" customWidth="1"/>
    <col min="4" max="4" width="12.7109375" customWidth="1"/>
    <col min="5" max="5" width="13.140625" customWidth="1"/>
    <col min="6" max="6" width="2.140625" customWidth="1"/>
    <col min="7" max="7" width="16.5703125" customWidth="1"/>
  </cols>
  <sheetData>
    <row r="1" spans="1:7" x14ac:dyDescent="0.25">
      <c r="A1" t="s">
        <v>366</v>
      </c>
    </row>
    <row r="2" spans="1:7" x14ac:dyDescent="0.25">
      <c r="A2" t="s">
        <v>316</v>
      </c>
    </row>
    <row r="4" spans="1:7" ht="15.75" x14ac:dyDescent="0.25">
      <c r="A4" s="56" t="s">
        <v>313</v>
      </c>
    </row>
    <row r="5" spans="1:7" ht="30" x14ac:dyDescent="0.25">
      <c r="C5" s="54" t="s">
        <v>320</v>
      </c>
      <c r="D5" s="55" t="s">
        <v>321</v>
      </c>
      <c r="E5" s="55" t="s">
        <v>11</v>
      </c>
      <c r="G5" s="54" t="s">
        <v>322</v>
      </c>
    </row>
    <row r="6" spans="1:7" x14ac:dyDescent="0.25">
      <c r="A6" s="42" t="s">
        <v>317</v>
      </c>
      <c r="B6" s="43" t="s">
        <v>13</v>
      </c>
      <c r="C6" s="44">
        <f>SUMIFS(Annualized_Complete_Unique!$W$3:$W$79,Annualized_Complete_Unique!$H$3:$H$79,'annualized summary'!B6,Annualized_Complete_Unique!$O$3:$O$79,"new")</f>
        <v>956055.51774578274</v>
      </c>
      <c r="D6" s="44">
        <f>SUMIFS(Annualized_Complete_Unique!$X$3:$X$79,Annualized_Complete_Unique!$H$3:$H$79,'annualized summary'!B6,Annualized_Complete_Unique!$O$3:$O$79,"new")</f>
        <v>1845069.7154996567</v>
      </c>
      <c r="E6" s="51">
        <f>+(D6/C6)-1</f>
        <v>0.92987716848287127</v>
      </c>
      <c r="G6" s="44">
        <f>COUNTIFS(Annualized_Complete_Unique!$H$3:$H$79,'annualized summary'!B6,Annualized_Complete_Unique!$O$3:$O$79,"new",Annualized_Complete_Unique!$W$3:$W$79,"&gt;"&amp;0)</f>
        <v>12</v>
      </c>
    </row>
    <row r="7" spans="1:7" x14ac:dyDescent="0.25">
      <c r="A7" s="45" t="s">
        <v>318</v>
      </c>
      <c r="B7" s="46" t="s">
        <v>33</v>
      </c>
      <c r="C7" s="47">
        <f>SUMIFS(Annualized_Complete_Unique!$W$3:$W$79,Annualized_Complete_Unique!$H$3:$H$79,'annualized summary'!B7,Annualized_Complete_Unique!$O$3:$O$79,"new")</f>
        <v>778059.66211773059</v>
      </c>
      <c r="D7" s="47">
        <f>SUMIFS(Annualized_Complete_Unique!$X$3:$X$79,Annualized_Complete_Unique!$H$3:$H$79,'annualized summary'!B7,Annualized_Complete_Unique!$O$3:$O$79,"new")</f>
        <v>1110133.7584710247</v>
      </c>
      <c r="E7" s="52">
        <f>+(D7/C7)-1</f>
        <v>0.42679772840228147</v>
      </c>
      <c r="G7" s="47">
        <f>COUNTIFS(Annualized_Complete_Unique!$H$3:$H$79,'annualized summary'!B7,Annualized_Complete_Unique!$O$3:$O$79,"new",Annualized_Complete_Unique!$W$3:$W$79,"&gt;"&amp;0)</f>
        <v>15</v>
      </c>
    </row>
    <row r="8" spans="1:7" x14ac:dyDescent="0.25">
      <c r="A8" s="48" t="s">
        <v>319</v>
      </c>
      <c r="B8" s="49" t="s">
        <v>18</v>
      </c>
      <c r="C8" s="50">
        <f>SUMIFS(Annualized_Complete_Unique!$W$3:$W$79,Annualized_Complete_Unique!$H$3:$H$79,'annualized summary'!B8,Annualized_Complete_Unique!$O$3:$O$79,"new")</f>
        <v>418741.12619613047</v>
      </c>
      <c r="D8" s="50">
        <f>SUMIFS(Annualized_Complete_Unique!$X$3:$X$79,Annualized_Complete_Unique!$H$3:$H$79,'annualized summary'!B8,Annualized_Complete_Unique!$O$3:$O$79,"new")</f>
        <v>484726.33605659899</v>
      </c>
      <c r="E8" s="53">
        <f>+(D8/C8)-1</f>
        <v>0.15757995986656992</v>
      </c>
      <c r="G8" s="50">
        <f>COUNTIFS(Annualized_Complete_Unique!$H$3:$H$79,'annualized summary'!B8,Annualized_Complete_Unique!$O$3:$O$79,"new",Annualized_Complete_Unique!$W$3:$W$79,"&gt;"&amp;0)</f>
        <v>7</v>
      </c>
    </row>
    <row r="10" spans="1:7" ht="15.75" x14ac:dyDescent="0.25">
      <c r="A10" s="56" t="s">
        <v>314</v>
      </c>
    </row>
    <row r="11" spans="1:7" ht="30" x14ac:dyDescent="0.25">
      <c r="C11" s="54" t="s">
        <v>320</v>
      </c>
      <c r="D11" s="55" t="s">
        <v>321</v>
      </c>
      <c r="E11" s="55" t="s">
        <v>11</v>
      </c>
      <c r="G11" s="54" t="s">
        <v>322</v>
      </c>
    </row>
    <row r="12" spans="1:7" x14ac:dyDescent="0.25">
      <c r="A12" s="42" t="s">
        <v>317</v>
      </c>
      <c r="B12" s="43" t="s">
        <v>13</v>
      </c>
      <c r="C12" s="44">
        <f>SUMIFS(Annualized_Complete_Unique!$W$3:$W$79,Annualized_Complete_Unique!$H$3:$H$79,'annualized summary'!B12)</f>
        <v>4481102.9842079291</v>
      </c>
      <c r="D12" s="44">
        <f>SUMIFS(Annualized_Complete_Unique!$X$3:$X$79,Annualized_Complete_Unique!$H$3:$H$79,'annualized summary'!B12)</f>
        <v>6217723.9805670837</v>
      </c>
      <c r="E12" s="51">
        <f>+(D12/C12)-1</f>
        <v>0.38754320141252374</v>
      </c>
      <c r="G12" s="44">
        <f>COUNTIFS(Annualized_Complete_Unique!$H$3:$H$79,'annualized summary'!B12,Annualized_Complete_Unique!$W$3:$W$79,"&gt;"&amp;0)</f>
        <v>20</v>
      </c>
    </row>
    <row r="13" spans="1:7" x14ac:dyDescent="0.25">
      <c r="A13" s="45" t="s">
        <v>318</v>
      </c>
      <c r="B13" s="46" t="s">
        <v>33</v>
      </c>
      <c r="C13" s="47">
        <f>SUMIFS(Annualized_Complete_Unique!$W$3:$W$79,Annualized_Complete_Unique!$H$3:$H$79,'annualized summary'!B13)</f>
        <v>1517689.8614065589</v>
      </c>
      <c r="D13" s="47">
        <f>SUMIFS(Annualized_Complete_Unique!$X$3:$X$79,Annualized_Complete_Unique!$H$3:$H$79,'annualized summary'!B13)</f>
        <v>2044745.8839285623</v>
      </c>
      <c r="E13" s="52">
        <f>+(D13/C13)-1</f>
        <v>0.34727518179079109</v>
      </c>
      <c r="G13" s="47">
        <f>COUNTIFS(Annualized_Complete_Unique!$H$3:$H$79,'annualized summary'!B13,Annualized_Complete_Unique!$W$3:$W$79,"&gt;"&amp;0)</f>
        <v>21</v>
      </c>
    </row>
    <row r="14" spans="1:7" x14ac:dyDescent="0.25">
      <c r="A14" s="48" t="s">
        <v>319</v>
      </c>
      <c r="B14" s="49" t="s">
        <v>18</v>
      </c>
      <c r="C14" s="50">
        <f>SUMIFS(Annualized_Complete_Unique!$W$3:$W$79,Annualized_Complete_Unique!$H$3:$H$79,'annualized summary'!B14)</f>
        <v>418741.12619613047</v>
      </c>
      <c r="D14" s="50">
        <f>SUMIFS(Annualized_Complete_Unique!$X$3:$X$79,Annualized_Complete_Unique!$H$3:$H$79,'annualized summary'!B14)</f>
        <v>484726.33605659899</v>
      </c>
      <c r="E14" s="53">
        <f>+(D14/C14)-1</f>
        <v>0.15757995986656992</v>
      </c>
      <c r="G14" s="50">
        <f>COUNTIFS(Annualized_Complete_Unique!$H$3:$H$79,'annualized summary'!B14,Annualized_Complete_Unique!$W$3:$W$79,"&gt;"&amp;0)</f>
        <v>7</v>
      </c>
    </row>
  </sheetData>
  <pageMargins left="0.7" right="0.7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1"/>
  <sheetViews>
    <sheetView zoomScale="85" zoomScaleNormal="85" workbookViewId="0">
      <selection activeCell="AB5" sqref="AB5"/>
    </sheetView>
  </sheetViews>
  <sheetFormatPr defaultRowHeight="15" x14ac:dyDescent="0.25"/>
  <cols>
    <col min="1" max="1" width="6.5703125" customWidth="1"/>
    <col min="2" max="2" width="5.5703125" customWidth="1"/>
    <col min="3" max="17" width="6.7109375" customWidth="1"/>
    <col min="18" max="20" width="9.140625" customWidth="1"/>
    <col min="21" max="26" width="9.140625" hidden="1" customWidth="1"/>
    <col min="27" max="27" width="3.42578125" customWidth="1"/>
    <col min="28" max="29" width="11.5703125" bestFit="1" customWidth="1"/>
    <col min="30" max="30" width="6.42578125" customWidth="1"/>
    <col min="31" max="31" width="4.42578125" customWidth="1"/>
    <col min="32" max="37" width="7.7109375" hidden="1" customWidth="1"/>
    <col min="38" max="39" width="7.7109375" customWidth="1"/>
    <col min="40" max="40" width="7.7109375" hidden="1" customWidth="1"/>
    <col min="41" max="41" width="7.7109375" customWidth="1"/>
    <col min="42" max="42" width="15.85546875" customWidth="1"/>
    <col min="43" max="46" width="7.7109375" hidden="1" customWidth="1"/>
    <col min="47" max="48" width="7.85546875" hidden="1" customWidth="1"/>
    <col min="49" max="49" width="2.85546875" hidden="1" customWidth="1"/>
    <col min="50" max="50" width="16.85546875" customWidth="1"/>
    <col min="57" max="57" width="0" hidden="1" customWidth="1"/>
    <col min="60" max="65" width="0" hidden="1" customWidth="1"/>
  </cols>
  <sheetData>
    <row r="1" spans="1:65" x14ac:dyDescent="0.25">
      <c r="B1" s="169" t="s">
        <v>396</v>
      </c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AB1" s="170" t="s">
        <v>2733</v>
      </c>
      <c r="AC1" s="170"/>
      <c r="AD1" s="170"/>
      <c r="AF1" s="169" t="s">
        <v>2732</v>
      </c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  <c r="AS1" s="169"/>
      <c r="AT1" s="169"/>
      <c r="AU1" s="169"/>
      <c r="AV1" s="169"/>
      <c r="AY1" s="170" t="s">
        <v>2734</v>
      </c>
      <c r="AZ1" s="170"/>
      <c r="BA1" s="170"/>
      <c r="BC1" s="169"/>
      <c r="BD1" s="169"/>
      <c r="BE1" s="169"/>
      <c r="BF1" s="169"/>
      <c r="BG1" s="169"/>
      <c r="BH1" s="169"/>
      <c r="BI1" s="169"/>
      <c r="BJ1" s="169"/>
      <c r="BK1" s="169"/>
      <c r="BL1" s="169"/>
      <c r="BM1" s="169"/>
    </row>
    <row r="2" spans="1:65" ht="120" x14ac:dyDescent="0.25">
      <c r="A2" s="85" t="s">
        <v>367</v>
      </c>
      <c r="B2" s="85" t="s">
        <v>368</v>
      </c>
      <c r="C2" s="85" t="s">
        <v>369</v>
      </c>
      <c r="D2" s="85" t="s">
        <v>370</v>
      </c>
      <c r="E2" s="85" t="s">
        <v>371</v>
      </c>
      <c r="F2" s="85" t="s">
        <v>372</v>
      </c>
      <c r="G2" s="85" t="s">
        <v>373</v>
      </c>
      <c r="H2" s="85" t="s">
        <v>374</v>
      </c>
      <c r="I2" s="85" t="s">
        <v>375</v>
      </c>
      <c r="J2" s="85" t="s">
        <v>376</v>
      </c>
      <c r="K2" s="85" t="s">
        <v>377</v>
      </c>
      <c r="L2" s="85" t="s">
        <v>378</v>
      </c>
      <c r="M2" s="85" t="s">
        <v>379</v>
      </c>
      <c r="N2" s="85" t="s">
        <v>380</v>
      </c>
      <c r="O2" s="85" t="s">
        <v>381</v>
      </c>
      <c r="P2" s="85" t="s">
        <v>382</v>
      </c>
      <c r="Q2" s="85" t="s">
        <v>383</v>
      </c>
      <c r="R2" s="85" t="s">
        <v>384</v>
      </c>
      <c r="S2" s="85" t="s">
        <v>385</v>
      </c>
      <c r="T2" s="85" t="s">
        <v>386</v>
      </c>
      <c r="U2" s="84" t="s">
        <v>387</v>
      </c>
      <c r="V2" s="84" t="s">
        <v>388</v>
      </c>
      <c r="W2" s="84" t="s">
        <v>389</v>
      </c>
      <c r="X2" s="84" t="s">
        <v>390</v>
      </c>
      <c r="Y2" s="84" t="s">
        <v>391</v>
      </c>
      <c r="Z2" s="84" t="s">
        <v>392</v>
      </c>
      <c r="AB2" s="86" t="s">
        <v>398</v>
      </c>
      <c r="AC2" s="86" t="s">
        <v>394</v>
      </c>
      <c r="AD2" s="89" t="s">
        <v>395</v>
      </c>
      <c r="AF2" s="85" t="s">
        <v>369</v>
      </c>
      <c r="AG2" s="85" t="s">
        <v>370</v>
      </c>
      <c r="AH2" s="85" t="s">
        <v>371</v>
      </c>
      <c r="AI2" s="85" t="s">
        <v>372</v>
      </c>
      <c r="AJ2" s="85" t="s">
        <v>373</v>
      </c>
      <c r="AK2" s="85" t="s">
        <v>374</v>
      </c>
      <c r="AL2" s="85" t="s">
        <v>375</v>
      </c>
      <c r="AM2" s="85" t="s">
        <v>376</v>
      </c>
      <c r="AN2" s="85" t="s">
        <v>377</v>
      </c>
      <c r="AO2" s="85" t="s">
        <v>378</v>
      </c>
      <c r="AP2" s="85" t="s">
        <v>379</v>
      </c>
      <c r="AQ2" s="85" t="s">
        <v>380</v>
      </c>
      <c r="AR2" s="85" t="s">
        <v>381</v>
      </c>
      <c r="AS2" s="85" t="s">
        <v>382</v>
      </c>
      <c r="AT2" s="85" t="s">
        <v>383</v>
      </c>
      <c r="AU2" s="85" t="s">
        <v>384</v>
      </c>
      <c r="AV2" s="85" t="s">
        <v>385</v>
      </c>
      <c r="AW2" s="85" t="s">
        <v>386</v>
      </c>
      <c r="AY2" s="86" t="s">
        <v>398</v>
      </c>
      <c r="AZ2" s="86" t="s">
        <v>394</v>
      </c>
      <c r="BA2" s="89" t="s">
        <v>395</v>
      </c>
      <c r="BC2" s="85" t="s">
        <v>375</v>
      </c>
      <c r="BD2" s="85" t="s">
        <v>376</v>
      </c>
      <c r="BE2" s="85" t="s">
        <v>377</v>
      </c>
      <c r="BF2" s="85" t="s">
        <v>378</v>
      </c>
      <c r="BG2" s="85" t="s">
        <v>379</v>
      </c>
      <c r="BH2" s="85" t="s">
        <v>380</v>
      </c>
      <c r="BI2" s="85" t="s">
        <v>381</v>
      </c>
      <c r="BJ2" s="85" t="s">
        <v>382</v>
      </c>
      <c r="BK2" s="85" t="s">
        <v>383</v>
      </c>
      <c r="BL2" s="85" t="s">
        <v>384</v>
      </c>
      <c r="BM2" s="85" t="s">
        <v>385</v>
      </c>
    </row>
    <row r="3" spans="1:65" x14ac:dyDescent="0.25">
      <c r="A3">
        <v>4</v>
      </c>
      <c r="B3">
        <v>1.1299999999999999</v>
      </c>
      <c r="C3" s="88">
        <v>77.67</v>
      </c>
      <c r="D3" s="88">
        <v>83.33</v>
      </c>
      <c r="E3" s="88">
        <v>7.3</v>
      </c>
      <c r="F3" s="88">
        <v>6</v>
      </c>
      <c r="G3" s="88">
        <v>8.67</v>
      </c>
      <c r="H3" s="88">
        <v>44.44</v>
      </c>
      <c r="I3" s="88">
        <v>15.33</v>
      </c>
      <c r="J3" s="88">
        <v>20.67</v>
      </c>
      <c r="K3" s="88">
        <v>34.78</v>
      </c>
      <c r="L3" s="88">
        <v>1.67</v>
      </c>
      <c r="M3" s="88">
        <v>1.67</v>
      </c>
      <c r="N3" s="88">
        <v>0</v>
      </c>
      <c r="O3" s="88">
        <v>37</v>
      </c>
      <c r="P3" s="88">
        <v>38</v>
      </c>
      <c r="Q3" s="88">
        <v>2.7</v>
      </c>
      <c r="R3">
        <v>3.33</v>
      </c>
      <c r="S3">
        <v>5.33</v>
      </c>
      <c r="T3">
        <v>60</v>
      </c>
      <c r="U3">
        <v>25.33</v>
      </c>
      <c r="V3">
        <v>24.67</v>
      </c>
      <c r="W3">
        <v>-2.63</v>
      </c>
      <c r="X3">
        <v>1</v>
      </c>
      <c r="Y3">
        <v>1.67</v>
      </c>
      <c r="Z3">
        <v>66.67</v>
      </c>
      <c r="AB3" t="str">
        <f>IFERROR(VLOOKUP(A3,Annualized_Complete_Unique!$E$3:$X$79,19,FALSE)/100000,"")</f>
        <v/>
      </c>
      <c r="AC3" t="str">
        <f>IFERROR(VLOOKUP(A3,Annualized_Complete_Unique!$E$3:$X$79,20,FALSE)/100000,"")</f>
        <v/>
      </c>
      <c r="AD3" t="str">
        <f>_xlfn.IFNA(VLOOKUP(A3,Annualized_Complete_Unique!$E$3:$X$79,4,FALSE),"")</f>
        <v/>
      </c>
      <c r="AF3" t="str">
        <f>+IFERROR(C3/$AB3,"")</f>
        <v/>
      </c>
      <c r="AG3" t="str">
        <f>+IFERROR(D3/$AC3,"")</f>
        <v/>
      </c>
      <c r="AI3" t="str">
        <f>+IFERROR(F3/$AB3,"")</f>
        <v/>
      </c>
      <c r="AJ3" t="str">
        <f>+IFERROR(G3/$AC3,"")</f>
        <v/>
      </c>
      <c r="AL3" t="str">
        <f>+IFERROR(I3/$AB3,"")</f>
        <v/>
      </c>
      <c r="AM3" t="str">
        <f>+IFERROR(J3/$AC3,"")</f>
        <v/>
      </c>
      <c r="AO3" t="str">
        <f>+IFERROR(L3/$AB3,"")</f>
        <v/>
      </c>
      <c r="AP3" t="str">
        <f>+IFERROR(M3/$AC3,"")</f>
        <v/>
      </c>
      <c r="AR3" t="str">
        <f>+IFERROR(O3/$AB3,"")</f>
        <v/>
      </c>
      <c r="AS3" t="str">
        <f>+IFERROR(P3/$AC3,"")</f>
        <v/>
      </c>
      <c r="AU3" t="str">
        <f>+IFERROR(R3/$AB3,"")</f>
        <v/>
      </c>
      <c r="AV3" t="str">
        <f>+IFERROR(S3/$AC3,"")</f>
        <v/>
      </c>
      <c r="AY3" t="str">
        <f>IFERROR(VLOOKUP(A3,Annualized_Complete_Unique!$E$3:$AI$79,30,FALSE)/100000,"")</f>
        <v/>
      </c>
      <c r="AZ3" t="str">
        <f>IFERROR(VLOOKUP(A3,Annualized_Complete_Unique!$E$3:$AI$79,31,FALSE)/100000,"")</f>
        <v/>
      </c>
      <c r="BA3" t="str">
        <f>_xlfn.IFNA(VLOOKUP(A3,Annualized_Complete_Unique!$E$3:$X$79,4,FALSE),"")</f>
        <v/>
      </c>
      <c r="BC3" t="str">
        <f>+IFERROR(I3/$AY3,"")</f>
        <v/>
      </c>
      <c r="BD3" t="str">
        <f>+IFERROR(J3/$AZ3,"")</f>
        <v/>
      </c>
      <c r="BF3" t="str">
        <f>+IFERROR(L3/$AY3,"")</f>
        <v/>
      </c>
      <c r="BG3" t="str">
        <f>+IFERROR(M3/$AZ3,"")</f>
        <v/>
      </c>
    </row>
    <row r="4" spans="1:65" x14ac:dyDescent="0.25">
      <c r="A4">
        <v>18</v>
      </c>
      <c r="B4">
        <v>0.55000000000000004</v>
      </c>
      <c r="C4" s="88">
        <v>41.33</v>
      </c>
      <c r="D4" s="88">
        <v>37.67</v>
      </c>
      <c r="E4" s="88">
        <v>-8.8699999999999992</v>
      </c>
      <c r="F4" s="88">
        <v>3.67</v>
      </c>
      <c r="G4" s="88">
        <v>3.33</v>
      </c>
      <c r="H4" s="88">
        <v>-9.09</v>
      </c>
      <c r="I4" s="88">
        <v>9.67</v>
      </c>
      <c r="J4" s="88">
        <v>6.33</v>
      </c>
      <c r="K4" s="88">
        <v>-34.479999999999997</v>
      </c>
      <c r="L4" s="88">
        <v>0.67</v>
      </c>
      <c r="M4" s="88">
        <v>1</v>
      </c>
      <c r="N4" s="88">
        <v>50</v>
      </c>
      <c r="O4" s="88">
        <v>17.670000000000002</v>
      </c>
      <c r="P4" s="88">
        <v>14.33</v>
      </c>
      <c r="Q4" s="88">
        <v>-18.87</v>
      </c>
      <c r="R4">
        <v>2</v>
      </c>
      <c r="S4">
        <v>2</v>
      </c>
      <c r="T4">
        <v>0</v>
      </c>
      <c r="U4">
        <v>14</v>
      </c>
      <c r="V4">
        <v>17</v>
      </c>
      <c r="W4">
        <v>21.43</v>
      </c>
      <c r="X4">
        <v>1</v>
      </c>
      <c r="Y4">
        <v>0.33</v>
      </c>
      <c r="Z4">
        <v>-66.67</v>
      </c>
      <c r="AB4" t="str">
        <f>IFERROR(VLOOKUP(A4,Annualized_Complete_Unique!$E$3:$X$79,19,FALSE)/100000,"")</f>
        <v/>
      </c>
      <c r="AC4" t="str">
        <f>IFERROR(VLOOKUP(A4,Annualized_Complete_Unique!$E$3:$X$79,20,FALSE)/100000,"")</f>
        <v/>
      </c>
      <c r="AD4" t="str">
        <f>_xlfn.IFNA(VLOOKUP(A4,Annualized_Complete_Unique!$E$3:$X$79,4,FALSE),"")</f>
        <v/>
      </c>
      <c r="AF4" s="74" t="str">
        <f t="shared" ref="AF4:AF67" si="0">+IFERROR(C4/$AB4,"")</f>
        <v/>
      </c>
      <c r="AG4" s="74" t="str">
        <f t="shared" ref="AG4:AG67" si="1">+IFERROR(D4/$AC4,"")</f>
        <v/>
      </c>
      <c r="AH4" s="74"/>
      <c r="AI4" s="74" t="str">
        <f t="shared" ref="AI4:AI67" si="2">+IFERROR(F4/$AB4,"")</f>
        <v/>
      </c>
      <c r="AJ4" s="74" t="str">
        <f t="shared" ref="AJ4:AJ67" si="3">+IFERROR(G4/$AC4,"")</f>
        <v/>
      </c>
      <c r="AK4" s="74"/>
      <c r="AL4" s="74" t="str">
        <f t="shared" ref="AL4:AL67" si="4">+IFERROR(I4/$AB4,"")</f>
        <v/>
      </c>
      <c r="AM4" s="74" t="str">
        <f t="shared" ref="AM4:AM67" si="5">+IFERROR(J4/$AC4,"")</f>
        <v/>
      </c>
      <c r="AN4" s="74"/>
      <c r="AO4" s="74" t="str">
        <f t="shared" ref="AO4:AO67" si="6">+IFERROR(L4/$AB4,"")</f>
        <v/>
      </c>
      <c r="AP4" s="74" t="str">
        <f t="shared" ref="AP4:AP67" si="7">+IFERROR(M4/$AC4,"")</f>
        <v/>
      </c>
      <c r="AQ4" s="74"/>
      <c r="AR4" s="74" t="str">
        <f t="shared" ref="AR4:AR67" si="8">+IFERROR(O4/$AB4,"")</f>
        <v/>
      </c>
      <c r="AS4" s="74" t="str">
        <f t="shared" ref="AS4:AS67" si="9">+IFERROR(P4/$AC4,"")</f>
        <v/>
      </c>
      <c r="AU4" t="str">
        <f t="shared" ref="AU4:AU10" si="10">+IFERROR(R4/$AB4,"")</f>
        <v/>
      </c>
      <c r="AV4" t="str">
        <f t="shared" ref="AV4:AV10" si="11">+IFERROR(S4/$AC4,"")</f>
        <v/>
      </c>
      <c r="AY4" t="str">
        <f>IFERROR(VLOOKUP(A4,Annualized_Complete_Unique!$E$3:$AI$79,30,FALSE)/100000,"")</f>
        <v/>
      </c>
      <c r="AZ4" t="str">
        <f>IFERROR(VLOOKUP(A4,Annualized_Complete_Unique!$E$3:$AI$79,31,FALSE)/100000,"")</f>
        <v/>
      </c>
      <c r="BA4" t="str">
        <f>_xlfn.IFNA(VLOOKUP(A4,Annualized_Complete_Unique!$E$3:$X$79,4,FALSE),"")</f>
        <v/>
      </c>
      <c r="BC4" t="str">
        <f t="shared" ref="BC4:BC67" si="12">+IFERROR(I4/$AY4,"")</f>
        <v/>
      </c>
      <c r="BD4" t="str">
        <f t="shared" ref="BD4:BD67" si="13">+IFERROR(J4/$AZ4,"")</f>
        <v/>
      </c>
      <c r="BF4" t="str">
        <f t="shared" ref="BF4:BF67" si="14">+IFERROR(L4/$AY4,"")</f>
        <v/>
      </c>
      <c r="BG4" t="str">
        <f t="shared" ref="BG4:BG67" si="15">+IFERROR(M4/$AZ4,"")</f>
        <v/>
      </c>
    </row>
    <row r="5" spans="1:65" x14ac:dyDescent="0.25">
      <c r="A5">
        <v>27</v>
      </c>
      <c r="B5">
        <v>0.86</v>
      </c>
      <c r="C5" s="88">
        <v>53.33</v>
      </c>
      <c r="D5" s="88">
        <v>40.33</v>
      </c>
      <c r="E5" s="88">
        <v>-24.38</v>
      </c>
      <c r="F5" s="88">
        <v>1.33</v>
      </c>
      <c r="G5" s="88">
        <v>3.67</v>
      </c>
      <c r="H5" s="88">
        <v>175</v>
      </c>
      <c r="I5" s="88">
        <v>6.67</v>
      </c>
      <c r="J5" s="88">
        <v>4.67</v>
      </c>
      <c r="K5" s="88">
        <v>-30</v>
      </c>
      <c r="L5" s="88">
        <v>0</v>
      </c>
      <c r="M5" s="88">
        <v>0.67</v>
      </c>
      <c r="N5" s="88">
        <v>0</v>
      </c>
      <c r="O5" s="88">
        <v>21</v>
      </c>
      <c r="P5" s="88">
        <v>16.670000000000002</v>
      </c>
      <c r="Q5" s="88">
        <v>-20.63</v>
      </c>
      <c r="R5">
        <v>1.33</v>
      </c>
      <c r="S5">
        <v>2.33</v>
      </c>
      <c r="T5">
        <v>75</v>
      </c>
      <c r="U5">
        <v>25.67</v>
      </c>
      <c r="V5">
        <v>19</v>
      </c>
      <c r="W5">
        <v>-25.97</v>
      </c>
      <c r="X5">
        <v>0</v>
      </c>
      <c r="Y5">
        <v>0.67</v>
      </c>
      <c r="Z5">
        <v>0</v>
      </c>
      <c r="AB5" t="str">
        <f>IFERROR(VLOOKUP(A5,Annualized_Complete_Unique!$E$3:$X$79,19,FALSE)/100000,"")</f>
        <v/>
      </c>
      <c r="AC5" t="str">
        <f>IFERROR(VLOOKUP(A5,Annualized_Complete_Unique!$E$3:$X$79,20,FALSE)/100000,"")</f>
        <v/>
      </c>
      <c r="AD5" t="str">
        <f>_xlfn.IFNA(VLOOKUP(A5,Annualized_Complete_Unique!$E$3:$X$79,4,FALSE),"")</f>
        <v/>
      </c>
      <c r="AF5" s="74" t="str">
        <f t="shared" si="0"/>
        <v/>
      </c>
      <c r="AG5" s="74" t="str">
        <f t="shared" si="1"/>
        <v/>
      </c>
      <c r="AH5" s="74"/>
      <c r="AI5" s="74" t="str">
        <f t="shared" si="2"/>
        <v/>
      </c>
      <c r="AJ5" s="74" t="str">
        <f t="shared" si="3"/>
        <v/>
      </c>
      <c r="AK5" s="74"/>
      <c r="AL5" s="74" t="str">
        <f t="shared" si="4"/>
        <v/>
      </c>
      <c r="AM5" s="74" t="str">
        <f t="shared" si="5"/>
        <v/>
      </c>
      <c r="AN5" s="74"/>
      <c r="AO5" s="74" t="str">
        <f t="shared" si="6"/>
        <v/>
      </c>
      <c r="AP5" s="74" t="str">
        <f t="shared" si="7"/>
        <v/>
      </c>
      <c r="AQ5" s="74"/>
      <c r="AR5" s="74" t="str">
        <f t="shared" si="8"/>
        <v/>
      </c>
      <c r="AS5" s="74" t="str">
        <f t="shared" si="9"/>
        <v/>
      </c>
      <c r="AU5" t="str">
        <f t="shared" si="10"/>
        <v/>
      </c>
      <c r="AV5" t="str">
        <f t="shared" si="11"/>
        <v/>
      </c>
      <c r="AY5" t="str">
        <f>IFERROR(VLOOKUP(A5,Annualized_Complete_Unique!$E$3:$AI$79,30,FALSE)/100000,"")</f>
        <v/>
      </c>
      <c r="AZ5" t="str">
        <f>IFERROR(VLOOKUP(A5,Annualized_Complete_Unique!$E$3:$AI$79,31,FALSE)/100000,"")</f>
        <v/>
      </c>
      <c r="BA5" t="str">
        <f>_xlfn.IFNA(VLOOKUP(A5,Annualized_Complete_Unique!$E$3:$X$79,4,FALSE),"")</f>
        <v/>
      </c>
      <c r="BC5" t="str">
        <f t="shared" si="12"/>
        <v/>
      </c>
      <c r="BD5" t="str">
        <f t="shared" si="13"/>
        <v/>
      </c>
      <c r="BF5" t="str">
        <f t="shared" si="14"/>
        <v/>
      </c>
      <c r="BG5" t="str">
        <f t="shared" si="15"/>
        <v/>
      </c>
    </row>
    <row r="6" spans="1:65" x14ac:dyDescent="0.25">
      <c r="A6">
        <v>58</v>
      </c>
      <c r="B6">
        <v>0.64</v>
      </c>
      <c r="C6" s="88">
        <v>51</v>
      </c>
      <c r="D6" s="88">
        <v>38.67</v>
      </c>
      <c r="E6" s="88">
        <v>-24.18</v>
      </c>
      <c r="F6" s="88">
        <v>6</v>
      </c>
      <c r="G6" s="88">
        <v>3</v>
      </c>
      <c r="H6" s="88">
        <v>-50</v>
      </c>
      <c r="I6" s="88">
        <v>7.67</v>
      </c>
      <c r="J6" s="88">
        <v>7.33</v>
      </c>
      <c r="K6" s="88">
        <v>-4.3499999999999996</v>
      </c>
      <c r="L6" s="88">
        <v>1</v>
      </c>
      <c r="M6" s="88">
        <v>1</v>
      </c>
      <c r="N6" s="88">
        <v>0</v>
      </c>
      <c r="O6" s="88">
        <v>24.67</v>
      </c>
      <c r="P6" s="88">
        <v>18.329999999999998</v>
      </c>
      <c r="Q6" s="88">
        <v>-25.68</v>
      </c>
      <c r="R6">
        <v>3</v>
      </c>
      <c r="S6">
        <v>1.67</v>
      </c>
      <c r="T6">
        <v>-44.44</v>
      </c>
      <c r="U6">
        <v>18.670000000000002</v>
      </c>
      <c r="V6">
        <v>13</v>
      </c>
      <c r="W6">
        <v>-30.36</v>
      </c>
      <c r="X6">
        <v>2</v>
      </c>
      <c r="Y6">
        <v>0.33</v>
      </c>
      <c r="Z6">
        <v>-83.33</v>
      </c>
      <c r="AB6" t="str">
        <f>IFERROR(VLOOKUP(A6,Annualized_Complete_Unique!$E$3:$X$79,19,FALSE)/100000,"")</f>
        <v/>
      </c>
      <c r="AC6" t="str">
        <f>IFERROR(VLOOKUP(A6,Annualized_Complete_Unique!$E$3:$X$79,20,FALSE)/100000,"")</f>
        <v/>
      </c>
      <c r="AD6" t="str">
        <f>_xlfn.IFNA(VLOOKUP(A6,Annualized_Complete_Unique!$E$3:$X$79,4,FALSE),"")</f>
        <v/>
      </c>
      <c r="AF6" s="74" t="str">
        <f t="shared" si="0"/>
        <v/>
      </c>
      <c r="AG6" s="74" t="str">
        <f t="shared" si="1"/>
        <v/>
      </c>
      <c r="AH6" s="74"/>
      <c r="AI6" s="74" t="str">
        <f t="shared" si="2"/>
        <v/>
      </c>
      <c r="AJ6" s="74" t="str">
        <f t="shared" si="3"/>
        <v/>
      </c>
      <c r="AK6" s="74"/>
      <c r="AL6" s="74" t="str">
        <f t="shared" si="4"/>
        <v/>
      </c>
      <c r="AM6" s="74" t="str">
        <f t="shared" si="5"/>
        <v/>
      </c>
      <c r="AN6" s="74"/>
      <c r="AO6" s="74" t="str">
        <f t="shared" si="6"/>
        <v/>
      </c>
      <c r="AP6" s="74" t="str">
        <f t="shared" si="7"/>
        <v/>
      </c>
      <c r="AQ6" s="74"/>
      <c r="AR6" s="74" t="str">
        <f t="shared" si="8"/>
        <v/>
      </c>
      <c r="AS6" s="74" t="str">
        <f t="shared" si="9"/>
        <v/>
      </c>
      <c r="AU6" t="str">
        <f t="shared" si="10"/>
        <v/>
      </c>
      <c r="AV6" t="str">
        <f t="shared" si="11"/>
        <v/>
      </c>
      <c r="AY6" t="str">
        <f>IFERROR(VLOOKUP(A6,Annualized_Complete_Unique!$E$3:$AI$79,30,FALSE)/100000,"")</f>
        <v/>
      </c>
      <c r="AZ6" t="str">
        <f>IFERROR(VLOOKUP(A6,Annualized_Complete_Unique!$E$3:$AI$79,31,FALSE)/100000,"")</f>
        <v/>
      </c>
      <c r="BA6" t="str">
        <f>_xlfn.IFNA(VLOOKUP(A6,Annualized_Complete_Unique!$E$3:$X$79,4,FALSE),"")</f>
        <v/>
      </c>
      <c r="BC6" t="str">
        <f t="shared" si="12"/>
        <v/>
      </c>
      <c r="BD6" t="str">
        <f t="shared" si="13"/>
        <v/>
      </c>
      <c r="BF6" t="str">
        <f t="shared" si="14"/>
        <v/>
      </c>
      <c r="BG6" t="str">
        <f t="shared" si="15"/>
        <v/>
      </c>
    </row>
    <row r="7" spans="1:65" x14ac:dyDescent="0.25">
      <c r="A7">
        <v>118</v>
      </c>
      <c r="B7">
        <v>0.61</v>
      </c>
      <c r="C7" s="88">
        <v>28</v>
      </c>
      <c r="D7" s="88">
        <v>22</v>
      </c>
      <c r="E7" s="88">
        <v>-21.43</v>
      </c>
      <c r="F7" s="88">
        <v>2.67</v>
      </c>
      <c r="G7" s="88">
        <v>1.67</v>
      </c>
      <c r="H7" s="88">
        <v>-37.5</v>
      </c>
      <c r="I7" s="88">
        <v>3.33</v>
      </c>
      <c r="J7" s="88">
        <v>3.67</v>
      </c>
      <c r="K7" s="88">
        <v>10</v>
      </c>
      <c r="L7" s="88">
        <v>0</v>
      </c>
      <c r="M7" s="88">
        <v>0.33</v>
      </c>
      <c r="N7" s="88">
        <v>0</v>
      </c>
      <c r="O7" s="88">
        <v>17.329999999999998</v>
      </c>
      <c r="P7" s="88">
        <v>10</v>
      </c>
      <c r="Q7" s="88">
        <v>-42.31</v>
      </c>
      <c r="R7">
        <v>2.33</v>
      </c>
      <c r="S7">
        <v>1</v>
      </c>
      <c r="T7">
        <v>-57.14</v>
      </c>
      <c r="U7">
        <v>7.33</v>
      </c>
      <c r="V7">
        <v>8.33</v>
      </c>
      <c r="W7">
        <v>13.64</v>
      </c>
      <c r="X7">
        <v>0.33</v>
      </c>
      <c r="Y7">
        <v>0.33</v>
      </c>
      <c r="Z7">
        <v>0</v>
      </c>
      <c r="AB7" t="str">
        <f>IFERROR(VLOOKUP(A7,Annualized_Complete_Unique!$E$3:$X$79,19,FALSE)/100000,"")</f>
        <v/>
      </c>
      <c r="AC7" t="str">
        <f>IFERROR(VLOOKUP(A7,Annualized_Complete_Unique!$E$3:$X$79,20,FALSE)/100000,"")</f>
        <v/>
      </c>
      <c r="AD7" t="str">
        <f>_xlfn.IFNA(VLOOKUP(A7,Annualized_Complete_Unique!$E$3:$X$79,4,FALSE),"")</f>
        <v>I</v>
      </c>
      <c r="AF7" s="74" t="str">
        <f t="shared" si="0"/>
        <v/>
      </c>
      <c r="AG7" s="74" t="str">
        <f t="shared" si="1"/>
        <v/>
      </c>
      <c r="AH7" s="74"/>
      <c r="AI7" s="74" t="str">
        <f t="shared" si="2"/>
        <v/>
      </c>
      <c r="AJ7" s="74" t="str">
        <f t="shared" si="3"/>
        <v/>
      </c>
      <c r="AK7" s="74"/>
      <c r="AL7" s="74" t="str">
        <f t="shared" si="4"/>
        <v/>
      </c>
      <c r="AM7" s="74" t="str">
        <f t="shared" si="5"/>
        <v/>
      </c>
      <c r="AN7" s="74"/>
      <c r="AO7" s="74" t="str">
        <f t="shared" si="6"/>
        <v/>
      </c>
      <c r="AP7" s="74" t="str">
        <f t="shared" si="7"/>
        <v/>
      </c>
      <c r="AQ7" s="74"/>
      <c r="AR7" s="74" t="str">
        <f t="shared" si="8"/>
        <v/>
      </c>
      <c r="AS7" s="74" t="str">
        <f t="shared" si="9"/>
        <v/>
      </c>
      <c r="AU7" t="str">
        <f t="shared" si="10"/>
        <v/>
      </c>
      <c r="AV7" t="str">
        <f t="shared" si="11"/>
        <v/>
      </c>
      <c r="AY7" t="str">
        <f>IFERROR(VLOOKUP(A7,Annualized_Complete_Unique!$E$3:$AI$79,30,FALSE)/100000,"")</f>
        <v/>
      </c>
      <c r="AZ7" t="str">
        <f>IFERROR(VLOOKUP(A7,Annualized_Complete_Unique!$E$3:$AI$79,31,FALSE)/100000,"")</f>
        <v/>
      </c>
      <c r="BA7" t="str">
        <f>_xlfn.IFNA(VLOOKUP(A7,Annualized_Complete_Unique!$E$3:$X$79,4,FALSE),"")</f>
        <v>I</v>
      </c>
      <c r="BC7" t="str">
        <f t="shared" si="12"/>
        <v/>
      </c>
      <c r="BD7" t="str">
        <f t="shared" si="13"/>
        <v/>
      </c>
      <c r="BF7" t="str">
        <f t="shared" si="14"/>
        <v/>
      </c>
      <c r="BG7" t="str">
        <f t="shared" si="15"/>
        <v/>
      </c>
    </row>
    <row r="8" spans="1:65" x14ac:dyDescent="0.25">
      <c r="A8">
        <v>211</v>
      </c>
      <c r="B8">
        <v>0.7</v>
      </c>
      <c r="C8" s="88">
        <v>23.33</v>
      </c>
      <c r="D8" s="88">
        <v>19.329999999999998</v>
      </c>
      <c r="E8" s="88">
        <v>-17.14</v>
      </c>
      <c r="F8" s="88">
        <v>2.33</v>
      </c>
      <c r="G8" s="88">
        <v>2</v>
      </c>
      <c r="H8" s="88">
        <v>-14.29</v>
      </c>
      <c r="I8" s="88">
        <v>2</v>
      </c>
      <c r="J8" s="88">
        <v>3.67</v>
      </c>
      <c r="K8" s="88">
        <v>83.33</v>
      </c>
      <c r="L8" s="88">
        <v>0.67</v>
      </c>
      <c r="M8" s="88">
        <v>0</v>
      </c>
      <c r="N8" s="88">
        <v>-100</v>
      </c>
      <c r="O8" s="88">
        <v>13</v>
      </c>
      <c r="P8" s="88">
        <v>8</v>
      </c>
      <c r="Q8" s="88">
        <v>-38.46</v>
      </c>
      <c r="R8">
        <v>1.67</v>
      </c>
      <c r="S8">
        <v>1</v>
      </c>
      <c r="T8">
        <v>-40</v>
      </c>
      <c r="U8">
        <v>8.33</v>
      </c>
      <c r="V8">
        <v>7.67</v>
      </c>
      <c r="W8">
        <v>-8</v>
      </c>
      <c r="X8">
        <v>0</v>
      </c>
      <c r="Y8">
        <v>1</v>
      </c>
      <c r="Z8">
        <v>0</v>
      </c>
      <c r="AB8" t="str">
        <f>IFERROR(VLOOKUP(A8,Annualized_Complete_Unique!$E$3:$X$79,19,FALSE)/100000,"")</f>
        <v/>
      </c>
      <c r="AC8" t="str">
        <f>IFERROR(VLOOKUP(A8,Annualized_Complete_Unique!$E$3:$X$79,20,FALSE)/100000,"")</f>
        <v/>
      </c>
      <c r="AD8" t="str">
        <f>_xlfn.IFNA(VLOOKUP(A8,Annualized_Complete_Unique!$E$3:$X$79,4,FALSE),"")</f>
        <v/>
      </c>
      <c r="AF8" s="74" t="str">
        <f t="shared" si="0"/>
        <v/>
      </c>
      <c r="AG8" s="74" t="str">
        <f t="shared" si="1"/>
        <v/>
      </c>
      <c r="AH8" s="74"/>
      <c r="AI8" s="74" t="str">
        <f t="shared" si="2"/>
        <v/>
      </c>
      <c r="AJ8" s="74" t="str">
        <f t="shared" si="3"/>
        <v/>
      </c>
      <c r="AK8" s="74"/>
      <c r="AL8" s="74" t="str">
        <f t="shared" si="4"/>
        <v/>
      </c>
      <c r="AM8" s="74" t="str">
        <f t="shared" si="5"/>
        <v/>
      </c>
      <c r="AN8" s="74"/>
      <c r="AO8" s="74" t="str">
        <f t="shared" si="6"/>
        <v/>
      </c>
      <c r="AP8" s="74" t="str">
        <f t="shared" si="7"/>
        <v/>
      </c>
      <c r="AQ8" s="74"/>
      <c r="AR8" s="74" t="str">
        <f t="shared" si="8"/>
        <v/>
      </c>
      <c r="AS8" s="74" t="str">
        <f t="shared" si="9"/>
        <v/>
      </c>
      <c r="AU8" t="str">
        <f t="shared" si="10"/>
        <v/>
      </c>
      <c r="AV8" t="str">
        <f t="shared" si="11"/>
        <v/>
      </c>
      <c r="AY8" t="str">
        <f>IFERROR(VLOOKUP(A8,Annualized_Complete_Unique!$E$3:$AI$79,30,FALSE)/100000,"")</f>
        <v/>
      </c>
      <c r="AZ8" t="str">
        <f>IFERROR(VLOOKUP(A8,Annualized_Complete_Unique!$E$3:$AI$79,31,FALSE)/100000,"")</f>
        <v/>
      </c>
      <c r="BA8" t="str">
        <f>_xlfn.IFNA(VLOOKUP(A8,Annualized_Complete_Unique!$E$3:$X$79,4,FALSE),"")</f>
        <v/>
      </c>
      <c r="BC8" t="str">
        <f t="shared" si="12"/>
        <v/>
      </c>
      <c r="BD8" t="str">
        <f t="shared" si="13"/>
        <v/>
      </c>
      <c r="BF8" t="str">
        <f t="shared" si="14"/>
        <v/>
      </c>
      <c r="BG8" t="str">
        <f t="shared" si="15"/>
        <v/>
      </c>
    </row>
    <row r="9" spans="1:65" x14ac:dyDescent="0.25">
      <c r="A9">
        <v>213</v>
      </c>
      <c r="B9">
        <v>0.41</v>
      </c>
      <c r="C9" s="88">
        <v>13.33</v>
      </c>
      <c r="D9" s="88">
        <v>11</v>
      </c>
      <c r="E9" s="88">
        <v>-17.5</v>
      </c>
      <c r="F9" s="88">
        <v>2</v>
      </c>
      <c r="G9" s="88">
        <v>1.67</v>
      </c>
      <c r="H9" s="88">
        <v>-16.670000000000002</v>
      </c>
      <c r="I9" s="88">
        <v>2.67</v>
      </c>
      <c r="J9" s="88">
        <v>1.33</v>
      </c>
      <c r="K9" s="88">
        <v>-50</v>
      </c>
      <c r="L9" s="88">
        <v>0.33</v>
      </c>
      <c r="M9" s="88">
        <v>0.33</v>
      </c>
      <c r="N9" s="88">
        <v>0</v>
      </c>
      <c r="O9" s="88">
        <v>8</v>
      </c>
      <c r="P9" s="88">
        <v>5</v>
      </c>
      <c r="Q9" s="88">
        <v>-37.5</v>
      </c>
      <c r="R9">
        <v>1.67</v>
      </c>
      <c r="S9">
        <v>1.33</v>
      </c>
      <c r="T9">
        <v>-20</v>
      </c>
      <c r="U9">
        <v>2.67</v>
      </c>
      <c r="V9">
        <v>4.67</v>
      </c>
      <c r="W9">
        <v>75</v>
      </c>
      <c r="X9">
        <v>0</v>
      </c>
      <c r="Y9">
        <v>0</v>
      </c>
      <c r="Z9">
        <v>0</v>
      </c>
      <c r="AB9" t="str">
        <f>IFERROR(VLOOKUP(A9,Annualized_Complete_Unique!$E$3:$X$79,19,FALSE)/100000,"")</f>
        <v/>
      </c>
      <c r="AC9" t="str">
        <f>IFERROR(VLOOKUP(A9,Annualized_Complete_Unique!$E$3:$X$79,20,FALSE)/100000,"")</f>
        <v/>
      </c>
      <c r="AD9" t="str">
        <f>_xlfn.IFNA(VLOOKUP(A9,Annualized_Complete_Unique!$E$3:$X$79,4,FALSE),"")</f>
        <v/>
      </c>
      <c r="AF9" s="74" t="str">
        <f t="shared" si="0"/>
        <v/>
      </c>
      <c r="AG9" s="74" t="str">
        <f t="shared" si="1"/>
        <v/>
      </c>
      <c r="AH9" s="74"/>
      <c r="AI9" s="74" t="str">
        <f t="shared" si="2"/>
        <v/>
      </c>
      <c r="AJ9" s="74" t="str">
        <f t="shared" si="3"/>
        <v/>
      </c>
      <c r="AK9" s="74"/>
      <c r="AL9" s="74" t="str">
        <f t="shared" si="4"/>
        <v/>
      </c>
      <c r="AM9" s="74" t="str">
        <f t="shared" si="5"/>
        <v/>
      </c>
      <c r="AN9" s="74"/>
      <c r="AO9" s="74" t="str">
        <f t="shared" si="6"/>
        <v/>
      </c>
      <c r="AP9" s="74" t="str">
        <f t="shared" si="7"/>
        <v/>
      </c>
      <c r="AQ9" s="74"/>
      <c r="AR9" s="74" t="str">
        <f t="shared" si="8"/>
        <v/>
      </c>
      <c r="AS9" s="74" t="str">
        <f t="shared" si="9"/>
        <v/>
      </c>
      <c r="AU9" t="str">
        <f t="shared" si="10"/>
        <v/>
      </c>
      <c r="AV9" t="str">
        <f t="shared" si="11"/>
        <v/>
      </c>
      <c r="AY9" t="str">
        <f>IFERROR(VLOOKUP(A9,Annualized_Complete_Unique!$E$3:$AI$79,30,FALSE)/100000,"")</f>
        <v/>
      </c>
      <c r="AZ9" t="str">
        <f>IFERROR(VLOOKUP(A9,Annualized_Complete_Unique!$E$3:$AI$79,31,FALSE)/100000,"")</f>
        <v/>
      </c>
      <c r="BA9" t="str">
        <f>_xlfn.IFNA(VLOOKUP(A9,Annualized_Complete_Unique!$E$3:$X$79,4,FALSE),"")</f>
        <v/>
      </c>
      <c r="BC9" t="str">
        <f t="shared" si="12"/>
        <v/>
      </c>
      <c r="BD9" t="str">
        <f t="shared" si="13"/>
        <v/>
      </c>
      <c r="BF9" t="str">
        <f t="shared" si="14"/>
        <v/>
      </c>
      <c r="BG9" t="str">
        <f t="shared" si="15"/>
        <v/>
      </c>
    </row>
    <row r="10" spans="1:65" x14ac:dyDescent="0.25">
      <c r="A10">
        <v>214</v>
      </c>
      <c r="B10">
        <v>0.91</v>
      </c>
      <c r="C10" s="88">
        <v>36.67</v>
      </c>
      <c r="D10" s="88">
        <v>27</v>
      </c>
      <c r="E10" s="88">
        <v>-26.36</v>
      </c>
      <c r="F10" s="88">
        <v>4</v>
      </c>
      <c r="G10" s="88">
        <v>1.67</v>
      </c>
      <c r="H10" s="88">
        <v>-58.33</v>
      </c>
      <c r="I10" s="88">
        <v>4.33</v>
      </c>
      <c r="J10" s="88">
        <v>2.33</v>
      </c>
      <c r="K10" s="88">
        <v>-46.15</v>
      </c>
      <c r="L10" s="88">
        <v>0.33</v>
      </c>
      <c r="M10" s="88">
        <v>0</v>
      </c>
      <c r="N10" s="88">
        <v>-100</v>
      </c>
      <c r="O10" s="88">
        <v>19.670000000000002</v>
      </c>
      <c r="P10" s="88">
        <v>13.33</v>
      </c>
      <c r="Q10" s="88">
        <v>-32.200000000000003</v>
      </c>
      <c r="R10">
        <v>2</v>
      </c>
      <c r="S10">
        <v>1</v>
      </c>
      <c r="T10">
        <v>-50</v>
      </c>
      <c r="U10">
        <v>12.67</v>
      </c>
      <c r="V10">
        <v>11.33</v>
      </c>
      <c r="W10">
        <v>-10.53</v>
      </c>
      <c r="X10">
        <v>1.67</v>
      </c>
      <c r="Y10">
        <v>0.67</v>
      </c>
      <c r="Z10">
        <v>-60</v>
      </c>
      <c r="AB10" t="str">
        <f>IFERROR(VLOOKUP(A10,Annualized_Complete_Unique!$E$3:$X$79,19,FALSE)/100000,"")</f>
        <v/>
      </c>
      <c r="AC10" t="str">
        <f>IFERROR(VLOOKUP(A10,Annualized_Complete_Unique!$E$3:$X$79,20,FALSE)/100000,"")</f>
        <v/>
      </c>
      <c r="AD10" t="str">
        <f>_xlfn.IFNA(VLOOKUP(A10,Annualized_Complete_Unique!$E$3:$X$79,4,FALSE),"")</f>
        <v/>
      </c>
      <c r="AF10" s="74" t="str">
        <f t="shared" si="0"/>
        <v/>
      </c>
      <c r="AG10" s="74" t="str">
        <f t="shared" si="1"/>
        <v/>
      </c>
      <c r="AH10" s="74"/>
      <c r="AI10" s="74" t="str">
        <f t="shared" si="2"/>
        <v/>
      </c>
      <c r="AJ10" s="74" t="str">
        <f t="shared" si="3"/>
        <v/>
      </c>
      <c r="AK10" s="74"/>
      <c r="AL10" s="74" t="str">
        <f t="shared" si="4"/>
        <v/>
      </c>
      <c r="AM10" s="74" t="str">
        <f t="shared" si="5"/>
        <v/>
      </c>
      <c r="AN10" s="74"/>
      <c r="AO10" s="74" t="str">
        <f t="shared" si="6"/>
        <v/>
      </c>
      <c r="AP10" s="74" t="str">
        <f t="shared" si="7"/>
        <v/>
      </c>
      <c r="AQ10" s="74"/>
      <c r="AR10" s="74" t="str">
        <f t="shared" si="8"/>
        <v/>
      </c>
      <c r="AS10" s="74" t="str">
        <f t="shared" si="9"/>
        <v/>
      </c>
      <c r="AU10" t="str">
        <f t="shared" si="10"/>
        <v/>
      </c>
      <c r="AV10" t="str">
        <f t="shared" si="11"/>
        <v/>
      </c>
      <c r="AY10" t="str">
        <f>IFERROR(VLOOKUP(A10,Annualized_Complete_Unique!$E$3:$AI$79,30,FALSE)/100000,"")</f>
        <v/>
      </c>
      <c r="AZ10" t="str">
        <f>IFERROR(VLOOKUP(A10,Annualized_Complete_Unique!$E$3:$AI$79,31,FALSE)/100000,"")</f>
        <v/>
      </c>
      <c r="BA10" t="str">
        <f>_xlfn.IFNA(VLOOKUP(A10,Annualized_Complete_Unique!$E$3:$X$79,4,FALSE),"")</f>
        <v/>
      </c>
      <c r="BC10" t="str">
        <f t="shared" si="12"/>
        <v/>
      </c>
      <c r="BD10" t="str">
        <f t="shared" si="13"/>
        <v/>
      </c>
      <c r="BF10" t="str">
        <f t="shared" si="14"/>
        <v/>
      </c>
      <c r="BG10" t="str">
        <f t="shared" si="15"/>
        <v/>
      </c>
    </row>
    <row r="11" spans="1:65" x14ac:dyDescent="0.25">
      <c r="A11">
        <v>359</v>
      </c>
      <c r="B11">
        <v>0.36</v>
      </c>
      <c r="C11" s="88">
        <v>0.67</v>
      </c>
      <c r="D11" s="88">
        <v>2.5</v>
      </c>
      <c r="E11" s="88">
        <v>275</v>
      </c>
      <c r="F11" s="88">
        <v>0.33</v>
      </c>
      <c r="G11" s="88">
        <v>0</v>
      </c>
      <c r="H11" s="88">
        <v>-100</v>
      </c>
      <c r="I11" s="88">
        <v>0.33</v>
      </c>
      <c r="J11" s="88">
        <v>0.5</v>
      </c>
      <c r="K11" s="88">
        <v>50</v>
      </c>
      <c r="L11" s="88">
        <v>0.33</v>
      </c>
      <c r="M11" s="88">
        <v>0</v>
      </c>
      <c r="N11" s="88">
        <v>-100</v>
      </c>
      <c r="O11" s="88">
        <v>0</v>
      </c>
      <c r="P11" s="88">
        <v>0</v>
      </c>
      <c r="Q11" s="88">
        <v>0</v>
      </c>
      <c r="R11">
        <v>0</v>
      </c>
      <c r="S11">
        <v>0</v>
      </c>
      <c r="T11">
        <v>0</v>
      </c>
      <c r="U11">
        <v>0.33</v>
      </c>
      <c r="V11">
        <v>2</v>
      </c>
      <c r="W11">
        <v>500</v>
      </c>
      <c r="X11">
        <v>0</v>
      </c>
      <c r="Y11">
        <v>0</v>
      </c>
      <c r="Z11">
        <v>0</v>
      </c>
      <c r="AB11">
        <f>IFERROR(VLOOKUP(A11,Annualized_Complete_Unique!$E$3:$X$79,19,FALSE)/100000,"")</f>
        <v>0.62398291557346353</v>
      </c>
      <c r="AC11">
        <f>IFERROR(VLOOKUP(A11,Annualized_Complete_Unique!$E$3:$X$79,20,FALSE)/100000,"")</f>
        <v>0.38831630762012748</v>
      </c>
      <c r="AD11" t="str">
        <f>_xlfn.IFNA(VLOOKUP(A11,Annualized_Complete_Unique!$E$3:$X$79,4,FALSE),"")</f>
        <v>I</v>
      </c>
      <c r="AF11" s="87">
        <f t="shared" si="0"/>
        <v>1.0737473467270255</v>
      </c>
      <c r="AG11" s="87">
        <f t="shared" si="1"/>
        <v>6.4380505040381628</v>
      </c>
      <c r="AH11" s="87"/>
      <c r="AI11" s="87">
        <f t="shared" si="2"/>
        <v>0.52886063346256484</v>
      </c>
      <c r="AJ11" s="87">
        <f t="shared" si="3"/>
        <v>0</v>
      </c>
      <c r="AK11" s="87"/>
      <c r="AL11" s="87">
        <f t="shared" si="4"/>
        <v>0.52886063346256484</v>
      </c>
      <c r="AM11" s="87">
        <f t="shared" si="5"/>
        <v>1.2876101008076326</v>
      </c>
      <c r="AN11" s="87"/>
      <c r="AO11" s="87">
        <f t="shared" si="6"/>
        <v>0.52886063346256484</v>
      </c>
      <c r="AP11" s="87">
        <f t="shared" si="7"/>
        <v>0</v>
      </c>
      <c r="AQ11" s="87"/>
      <c r="AR11" s="87">
        <f t="shared" si="8"/>
        <v>0</v>
      </c>
      <c r="AS11" s="87">
        <f>+IFERROR(P11/$AC11,"")</f>
        <v>0</v>
      </c>
      <c r="AU11" s="87">
        <f>+IFERROR(R11/$AB11,"")</f>
        <v>0</v>
      </c>
      <c r="AV11" s="87">
        <f>+IFERROR(S11/$AC11,"")</f>
        <v>0</v>
      </c>
      <c r="AY11">
        <f>IFERROR(VLOOKUP(A11,Annualized_Complete_Unique!$E$3:$AI$79,30,FALSE)/100000,"")</f>
        <v>0.64605412480262003</v>
      </c>
      <c r="AZ11">
        <f>IFERROR(VLOOKUP(A11,Annualized_Complete_Unique!$E$3:$AI$79,31,FALSE)/100000,"")</f>
        <v>0.45863693705310044</v>
      </c>
      <c r="BA11" t="str">
        <f>_xlfn.IFNA(VLOOKUP(A11,Annualized_Complete_Unique!$E$3:$X$79,4,FALSE),"")</f>
        <v>I</v>
      </c>
      <c r="BC11">
        <f t="shared" si="12"/>
        <v>0.51079311675445205</v>
      </c>
      <c r="BD11">
        <f t="shared" si="13"/>
        <v>1.0901869422307575</v>
      </c>
      <c r="BF11">
        <f t="shared" si="14"/>
        <v>0.51079311675445205</v>
      </c>
      <c r="BG11">
        <f t="shared" si="15"/>
        <v>0</v>
      </c>
    </row>
    <row r="12" spans="1:65" x14ac:dyDescent="0.25">
      <c r="A12">
        <v>379</v>
      </c>
      <c r="B12">
        <v>0.6</v>
      </c>
      <c r="C12" s="88">
        <v>16.329999999999998</v>
      </c>
      <c r="D12" s="88">
        <v>21.33</v>
      </c>
      <c r="E12" s="88">
        <v>30.61</v>
      </c>
      <c r="F12" s="88">
        <v>1.33</v>
      </c>
      <c r="G12" s="88">
        <v>2.33</v>
      </c>
      <c r="H12" s="88">
        <v>75</v>
      </c>
      <c r="I12" s="88">
        <v>3</v>
      </c>
      <c r="J12" s="88">
        <v>5.67</v>
      </c>
      <c r="K12" s="88">
        <v>88.89</v>
      </c>
      <c r="L12" s="88">
        <v>0.33</v>
      </c>
      <c r="M12" s="88">
        <v>1</v>
      </c>
      <c r="N12" s="88">
        <v>200</v>
      </c>
      <c r="O12" s="88">
        <v>8</v>
      </c>
      <c r="P12" s="88">
        <v>9.67</v>
      </c>
      <c r="Q12" s="88">
        <v>20.83</v>
      </c>
      <c r="R12">
        <v>1</v>
      </c>
      <c r="S12">
        <v>1</v>
      </c>
      <c r="T12">
        <v>0</v>
      </c>
      <c r="U12">
        <v>5.33</v>
      </c>
      <c r="V12">
        <v>6</v>
      </c>
      <c r="W12">
        <v>12.5</v>
      </c>
      <c r="X12">
        <v>0</v>
      </c>
      <c r="Y12">
        <v>0.33</v>
      </c>
      <c r="Z12">
        <v>0</v>
      </c>
      <c r="AB12" t="str">
        <f>IFERROR(VLOOKUP(A12,Annualized_Complete_Unique!$E$3:$X$79,19,FALSE)/100000,"")</f>
        <v/>
      </c>
      <c r="AC12" t="str">
        <f>IFERROR(VLOOKUP(A12,Annualized_Complete_Unique!$E$3:$X$79,20,FALSE)/100000,"")</f>
        <v/>
      </c>
      <c r="AD12" t="str">
        <f>_xlfn.IFNA(VLOOKUP(A12,Annualized_Complete_Unique!$E$3:$X$79,4,FALSE),"")</f>
        <v/>
      </c>
      <c r="AF12" s="87" t="str">
        <f t="shared" si="0"/>
        <v/>
      </c>
      <c r="AG12" s="87" t="str">
        <f t="shared" si="1"/>
        <v/>
      </c>
      <c r="AH12" s="87"/>
      <c r="AI12" s="87" t="str">
        <f t="shared" si="2"/>
        <v/>
      </c>
      <c r="AJ12" s="87" t="str">
        <f t="shared" si="3"/>
        <v/>
      </c>
      <c r="AK12" s="87"/>
      <c r="AL12" s="87" t="str">
        <f t="shared" si="4"/>
        <v/>
      </c>
      <c r="AM12" s="87" t="str">
        <f t="shared" si="5"/>
        <v/>
      </c>
      <c r="AN12" s="87"/>
      <c r="AO12" s="87" t="str">
        <f t="shared" si="6"/>
        <v/>
      </c>
      <c r="AP12" s="87" t="str">
        <f t="shared" si="7"/>
        <v/>
      </c>
      <c r="AQ12" s="87"/>
      <c r="AR12" s="87" t="str">
        <f t="shared" si="8"/>
        <v/>
      </c>
      <c r="AS12" s="87" t="str">
        <f t="shared" si="9"/>
        <v/>
      </c>
      <c r="AU12" s="87" t="str">
        <f t="shared" ref="AU12:AU75" si="16">+IFERROR(R12/$AB12,"")</f>
        <v/>
      </c>
      <c r="AV12" s="87" t="str">
        <f t="shared" ref="AV12:AV75" si="17">+IFERROR(S12/$AC12,"")</f>
        <v/>
      </c>
      <c r="AY12" t="str">
        <f>IFERROR(VLOOKUP(A12,Annualized_Complete_Unique!$E$3:$AI$79,30,FALSE)/100000,"")</f>
        <v/>
      </c>
      <c r="AZ12" t="str">
        <f>IFERROR(VLOOKUP(A12,Annualized_Complete_Unique!$E$3:$AI$79,31,FALSE)/100000,"")</f>
        <v/>
      </c>
      <c r="BA12" t="str">
        <f>_xlfn.IFNA(VLOOKUP(A12,Annualized_Complete_Unique!$E$3:$X$79,4,FALSE),"")</f>
        <v/>
      </c>
      <c r="BC12" t="str">
        <f t="shared" si="12"/>
        <v/>
      </c>
      <c r="BD12" t="str">
        <f t="shared" si="13"/>
        <v/>
      </c>
      <c r="BF12" t="str">
        <f t="shared" si="14"/>
        <v/>
      </c>
      <c r="BG12" t="str">
        <f t="shared" si="15"/>
        <v/>
      </c>
    </row>
    <row r="13" spans="1:65" x14ac:dyDescent="0.25">
      <c r="A13">
        <v>405</v>
      </c>
      <c r="B13">
        <v>0.28000000000000003</v>
      </c>
      <c r="C13" s="88">
        <v>7.67</v>
      </c>
      <c r="D13" s="88">
        <v>6.33</v>
      </c>
      <c r="E13" s="88">
        <v>-17.39</v>
      </c>
      <c r="F13" s="88">
        <v>0.67</v>
      </c>
      <c r="G13" s="88">
        <v>0.67</v>
      </c>
      <c r="H13" s="88">
        <v>0</v>
      </c>
      <c r="I13" s="88">
        <v>2</v>
      </c>
      <c r="J13" s="88">
        <v>2.67</v>
      </c>
      <c r="K13" s="88">
        <v>33.33</v>
      </c>
      <c r="L13" s="88">
        <v>0</v>
      </c>
      <c r="M13" s="88">
        <v>0.33</v>
      </c>
      <c r="N13" s="88">
        <v>0</v>
      </c>
      <c r="O13" s="88">
        <v>3</v>
      </c>
      <c r="P13" s="88">
        <v>2.33</v>
      </c>
      <c r="Q13" s="88">
        <v>-22.22</v>
      </c>
      <c r="R13">
        <v>0.67</v>
      </c>
      <c r="S13">
        <v>0.33</v>
      </c>
      <c r="T13">
        <v>-50</v>
      </c>
      <c r="U13">
        <v>2.67</v>
      </c>
      <c r="V13">
        <v>1.33</v>
      </c>
      <c r="W13">
        <v>-50</v>
      </c>
      <c r="X13">
        <v>0</v>
      </c>
      <c r="Y13">
        <v>0</v>
      </c>
      <c r="Z13">
        <v>0</v>
      </c>
      <c r="AB13" t="str">
        <f>IFERROR(VLOOKUP(A13,Annualized_Complete_Unique!$E$3:$X$79,19,FALSE)/100000,"")</f>
        <v/>
      </c>
      <c r="AC13" t="str">
        <f>IFERROR(VLOOKUP(A13,Annualized_Complete_Unique!$E$3:$X$79,20,FALSE)/100000,"")</f>
        <v/>
      </c>
      <c r="AD13" t="str">
        <f>_xlfn.IFNA(VLOOKUP(A13,Annualized_Complete_Unique!$E$3:$X$79,4,FALSE),"")</f>
        <v>I</v>
      </c>
      <c r="AF13" s="87" t="str">
        <f t="shared" si="0"/>
        <v/>
      </c>
      <c r="AG13" s="87" t="str">
        <f t="shared" si="1"/>
        <v/>
      </c>
      <c r="AH13" s="87"/>
      <c r="AI13" s="87" t="str">
        <f t="shared" si="2"/>
        <v/>
      </c>
      <c r="AJ13" s="87" t="str">
        <f t="shared" si="3"/>
        <v/>
      </c>
      <c r="AK13" s="87"/>
      <c r="AL13" s="87" t="str">
        <f t="shared" si="4"/>
        <v/>
      </c>
      <c r="AM13" s="87" t="str">
        <f t="shared" si="5"/>
        <v/>
      </c>
      <c r="AN13" s="87"/>
      <c r="AO13" s="87" t="str">
        <f t="shared" si="6"/>
        <v/>
      </c>
      <c r="AP13" s="87" t="str">
        <f t="shared" si="7"/>
        <v/>
      </c>
      <c r="AQ13" s="87"/>
      <c r="AR13" s="87" t="str">
        <f t="shared" si="8"/>
        <v/>
      </c>
      <c r="AS13" s="87" t="str">
        <f t="shared" si="9"/>
        <v/>
      </c>
      <c r="AU13" s="87" t="str">
        <f t="shared" si="16"/>
        <v/>
      </c>
      <c r="AV13" s="87" t="str">
        <f t="shared" si="17"/>
        <v/>
      </c>
      <c r="AY13" t="str">
        <f>IFERROR(VLOOKUP(A13,Annualized_Complete_Unique!$E$3:$AI$79,30,FALSE)/100000,"")</f>
        <v/>
      </c>
      <c r="AZ13" t="str">
        <f>IFERROR(VLOOKUP(A13,Annualized_Complete_Unique!$E$3:$AI$79,31,FALSE)/100000,"")</f>
        <v/>
      </c>
      <c r="BA13" t="str">
        <f>_xlfn.IFNA(VLOOKUP(A13,Annualized_Complete_Unique!$E$3:$X$79,4,FALSE),"")</f>
        <v>I</v>
      </c>
      <c r="BC13" t="str">
        <f t="shared" si="12"/>
        <v/>
      </c>
      <c r="BD13" t="str">
        <f t="shared" si="13"/>
        <v/>
      </c>
      <c r="BF13" t="str">
        <f t="shared" si="14"/>
        <v/>
      </c>
      <c r="BG13" t="str">
        <f t="shared" si="15"/>
        <v/>
      </c>
    </row>
    <row r="14" spans="1:65" x14ac:dyDescent="0.25">
      <c r="A14">
        <v>406</v>
      </c>
      <c r="B14">
        <v>0.56999999999999995</v>
      </c>
      <c r="C14" s="88">
        <v>13</v>
      </c>
      <c r="D14" s="88">
        <v>7</v>
      </c>
      <c r="E14" s="88">
        <v>-46.15</v>
      </c>
      <c r="F14" s="88">
        <v>1.33</v>
      </c>
      <c r="G14" s="88">
        <v>1</v>
      </c>
      <c r="H14" s="88">
        <v>-25</v>
      </c>
      <c r="I14" s="88">
        <v>3.67</v>
      </c>
      <c r="J14" s="88">
        <v>0.67</v>
      </c>
      <c r="K14" s="88">
        <v>-81.819999999999993</v>
      </c>
      <c r="L14" s="88">
        <v>1</v>
      </c>
      <c r="M14" s="88">
        <v>0.33</v>
      </c>
      <c r="N14" s="88">
        <v>-66.67</v>
      </c>
      <c r="O14" s="88">
        <v>3.33</v>
      </c>
      <c r="P14" s="88">
        <v>3.67</v>
      </c>
      <c r="Q14" s="88">
        <v>10</v>
      </c>
      <c r="R14">
        <v>0</v>
      </c>
      <c r="S14">
        <v>0.67</v>
      </c>
      <c r="T14">
        <v>0</v>
      </c>
      <c r="U14">
        <v>6</v>
      </c>
      <c r="V14">
        <v>2.67</v>
      </c>
      <c r="W14">
        <v>-55.56</v>
      </c>
      <c r="X14">
        <v>0.33</v>
      </c>
      <c r="Y14">
        <v>0</v>
      </c>
      <c r="Z14">
        <v>-100</v>
      </c>
      <c r="AB14" t="str">
        <f>IFERROR(VLOOKUP(A14,Annualized_Complete_Unique!$E$3:$X$79,19,FALSE)/100000,"")</f>
        <v/>
      </c>
      <c r="AC14" t="str">
        <f>IFERROR(VLOOKUP(A14,Annualized_Complete_Unique!$E$3:$X$79,20,FALSE)/100000,"")</f>
        <v/>
      </c>
      <c r="AD14" t="str">
        <f>_xlfn.IFNA(VLOOKUP(A14,Annualized_Complete_Unique!$E$3:$X$79,4,FALSE),"")</f>
        <v>I</v>
      </c>
      <c r="AF14" s="87" t="str">
        <f t="shared" si="0"/>
        <v/>
      </c>
      <c r="AG14" s="87" t="str">
        <f t="shared" si="1"/>
        <v/>
      </c>
      <c r="AH14" s="87"/>
      <c r="AI14" s="87" t="str">
        <f t="shared" si="2"/>
        <v/>
      </c>
      <c r="AJ14" s="87" t="str">
        <f t="shared" si="3"/>
        <v/>
      </c>
      <c r="AK14" s="87"/>
      <c r="AL14" s="87" t="str">
        <f t="shared" si="4"/>
        <v/>
      </c>
      <c r="AM14" s="87" t="str">
        <f t="shared" si="5"/>
        <v/>
      </c>
      <c r="AN14" s="87"/>
      <c r="AO14" s="87" t="str">
        <f t="shared" si="6"/>
        <v/>
      </c>
      <c r="AP14" s="87" t="str">
        <f t="shared" si="7"/>
        <v/>
      </c>
      <c r="AQ14" s="87"/>
      <c r="AR14" s="87" t="str">
        <f t="shared" si="8"/>
        <v/>
      </c>
      <c r="AS14" s="87" t="str">
        <f t="shared" si="9"/>
        <v/>
      </c>
      <c r="AU14" s="87" t="str">
        <f t="shared" si="16"/>
        <v/>
      </c>
      <c r="AV14" s="87" t="str">
        <f t="shared" si="17"/>
        <v/>
      </c>
      <c r="AY14" t="str">
        <f>IFERROR(VLOOKUP(A14,Annualized_Complete_Unique!$E$3:$AI$79,30,FALSE)/100000,"")</f>
        <v/>
      </c>
      <c r="AZ14" t="str">
        <f>IFERROR(VLOOKUP(A14,Annualized_Complete_Unique!$E$3:$AI$79,31,FALSE)/100000,"")</f>
        <v/>
      </c>
      <c r="BA14" t="str">
        <f>_xlfn.IFNA(VLOOKUP(A14,Annualized_Complete_Unique!$E$3:$X$79,4,FALSE),"")</f>
        <v>I</v>
      </c>
      <c r="BC14" t="str">
        <f t="shared" si="12"/>
        <v/>
      </c>
      <c r="BD14" t="str">
        <f t="shared" si="13"/>
        <v/>
      </c>
      <c r="BF14" t="str">
        <f t="shared" si="14"/>
        <v/>
      </c>
      <c r="BG14" t="str">
        <f t="shared" si="15"/>
        <v/>
      </c>
    </row>
    <row r="15" spans="1:65" x14ac:dyDescent="0.25">
      <c r="A15">
        <v>1252</v>
      </c>
      <c r="B15">
        <v>0.46</v>
      </c>
      <c r="C15" s="88">
        <v>5</v>
      </c>
      <c r="D15" s="88">
        <v>4.33</v>
      </c>
      <c r="E15" s="88">
        <v>-13.33</v>
      </c>
      <c r="F15" s="88">
        <v>1.33</v>
      </c>
      <c r="G15" s="88">
        <v>0.33</v>
      </c>
      <c r="H15" s="88">
        <v>-75</v>
      </c>
      <c r="I15" s="88">
        <v>1.33</v>
      </c>
      <c r="J15" s="88">
        <v>1.67</v>
      </c>
      <c r="K15" s="88">
        <v>25</v>
      </c>
      <c r="L15" s="88">
        <v>0.33</v>
      </c>
      <c r="M15" s="88">
        <v>0</v>
      </c>
      <c r="N15" s="88">
        <v>-100</v>
      </c>
      <c r="O15" s="88">
        <v>0.67</v>
      </c>
      <c r="P15" s="88">
        <v>0.67</v>
      </c>
      <c r="Q15" s="88">
        <v>0</v>
      </c>
      <c r="R15">
        <v>0.33</v>
      </c>
      <c r="S15">
        <v>0</v>
      </c>
      <c r="T15">
        <v>-100</v>
      </c>
      <c r="U15">
        <v>3</v>
      </c>
      <c r="V15">
        <v>2</v>
      </c>
      <c r="W15">
        <v>-33.33</v>
      </c>
      <c r="X15">
        <v>0.67</v>
      </c>
      <c r="Y15">
        <v>0.33</v>
      </c>
      <c r="Z15">
        <v>-50</v>
      </c>
      <c r="AB15" t="str">
        <f>IFERROR(VLOOKUP(A15,Annualized_Complete_Unique!$E$3:$X$79,19,FALSE)/100000,"")</f>
        <v/>
      </c>
      <c r="AC15" t="str">
        <f>IFERROR(VLOOKUP(A15,Annualized_Complete_Unique!$E$3:$X$79,20,FALSE)/100000,"")</f>
        <v/>
      </c>
      <c r="AD15" t="str">
        <f>_xlfn.IFNA(VLOOKUP(A15,Annualized_Complete_Unique!$E$3:$X$79,4,FALSE),"")</f>
        <v/>
      </c>
      <c r="AF15" s="87" t="str">
        <f t="shared" si="0"/>
        <v/>
      </c>
      <c r="AG15" s="87" t="str">
        <f t="shared" si="1"/>
        <v/>
      </c>
      <c r="AH15" s="87"/>
      <c r="AI15" s="87" t="str">
        <f t="shared" si="2"/>
        <v/>
      </c>
      <c r="AJ15" s="87" t="str">
        <f t="shared" si="3"/>
        <v/>
      </c>
      <c r="AK15" s="87"/>
      <c r="AL15" s="87" t="str">
        <f t="shared" si="4"/>
        <v/>
      </c>
      <c r="AM15" s="87" t="str">
        <f t="shared" si="5"/>
        <v/>
      </c>
      <c r="AN15" s="87"/>
      <c r="AO15" s="87" t="str">
        <f t="shared" si="6"/>
        <v/>
      </c>
      <c r="AP15" s="87" t="str">
        <f t="shared" si="7"/>
        <v/>
      </c>
      <c r="AQ15" s="87"/>
      <c r="AR15" s="87" t="str">
        <f t="shared" si="8"/>
        <v/>
      </c>
      <c r="AS15" s="87" t="str">
        <f t="shared" si="9"/>
        <v/>
      </c>
      <c r="AU15" s="87" t="str">
        <f t="shared" si="16"/>
        <v/>
      </c>
      <c r="AV15" s="87" t="str">
        <f t="shared" si="17"/>
        <v/>
      </c>
      <c r="AY15" t="str">
        <f>IFERROR(VLOOKUP(A15,Annualized_Complete_Unique!$E$3:$AI$79,30,FALSE)/100000,"")</f>
        <v/>
      </c>
      <c r="AZ15" t="str">
        <f>IFERROR(VLOOKUP(A15,Annualized_Complete_Unique!$E$3:$AI$79,31,FALSE)/100000,"")</f>
        <v/>
      </c>
      <c r="BA15" t="str">
        <f>_xlfn.IFNA(VLOOKUP(A15,Annualized_Complete_Unique!$E$3:$X$79,4,FALSE),"")</f>
        <v/>
      </c>
      <c r="BC15" t="str">
        <f t="shared" si="12"/>
        <v/>
      </c>
      <c r="BD15" t="str">
        <f t="shared" si="13"/>
        <v/>
      </c>
      <c r="BF15" t="str">
        <f t="shared" si="14"/>
        <v/>
      </c>
      <c r="BG15" t="str">
        <f t="shared" si="15"/>
        <v/>
      </c>
    </row>
    <row r="16" spans="1:65" x14ac:dyDescent="0.25">
      <c r="A16">
        <v>1254</v>
      </c>
      <c r="B16">
        <v>1.1100000000000001</v>
      </c>
      <c r="C16" s="88">
        <v>8.33</v>
      </c>
      <c r="D16" s="88">
        <v>5.33</v>
      </c>
      <c r="E16" s="88">
        <v>-36</v>
      </c>
      <c r="F16" s="88">
        <v>0.67</v>
      </c>
      <c r="G16" s="88">
        <v>1</v>
      </c>
      <c r="H16" s="88">
        <v>50</v>
      </c>
      <c r="I16" s="88">
        <v>1.67</v>
      </c>
      <c r="J16" s="88">
        <v>1.67</v>
      </c>
      <c r="K16" s="88">
        <v>0</v>
      </c>
      <c r="L16" s="88">
        <v>0</v>
      </c>
      <c r="M16" s="88">
        <v>0.67</v>
      </c>
      <c r="N16" s="88">
        <v>0</v>
      </c>
      <c r="O16" s="88">
        <v>0.67</v>
      </c>
      <c r="P16" s="88">
        <v>0.33</v>
      </c>
      <c r="Q16" s="88">
        <v>-50</v>
      </c>
      <c r="R16">
        <v>0</v>
      </c>
      <c r="S16">
        <v>0</v>
      </c>
      <c r="T16">
        <v>0</v>
      </c>
      <c r="U16">
        <v>6</v>
      </c>
      <c r="V16">
        <v>3.33</v>
      </c>
      <c r="W16">
        <v>-44.44</v>
      </c>
      <c r="X16">
        <v>0.67</v>
      </c>
      <c r="Y16">
        <v>0.33</v>
      </c>
      <c r="Z16">
        <v>-50</v>
      </c>
      <c r="AB16" t="str">
        <f>IFERROR(VLOOKUP(A16,Annualized_Complete_Unique!$E$3:$X$79,19,FALSE)/100000,"")</f>
        <v/>
      </c>
      <c r="AC16" t="str">
        <f>IFERROR(VLOOKUP(A16,Annualized_Complete_Unique!$E$3:$X$79,20,FALSE)/100000,"")</f>
        <v/>
      </c>
      <c r="AD16" t="str">
        <f>_xlfn.IFNA(VLOOKUP(A16,Annualized_Complete_Unique!$E$3:$X$79,4,FALSE),"")</f>
        <v>I</v>
      </c>
      <c r="AF16" s="87" t="str">
        <f t="shared" si="0"/>
        <v/>
      </c>
      <c r="AG16" s="87" t="str">
        <f t="shared" si="1"/>
        <v/>
      </c>
      <c r="AH16" s="87"/>
      <c r="AI16" s="87" t="str">
        <f t="shared" si="2"/>
        <v/>
      </c>
      <c r="AJ16" s="87" t="str">
        <f t="shared" si="3"/>
        <v/>
      </c>
      <c r="AK16" s="87"/>
      <c r="AL16" s="87" t="str">
        <f t="shared" si="4"/>
        <v/>
      </c>
      <c r="AM16" s="87" t="str">
        <f t="shared" si="5"/>
        <v/>
      </c>
      <c r="AN16" s="87"/>
      <c r="AO16" s="87" t="str">
        <f t="shared" si="6"/>
        <v/>
      </c>
      <c r="AP16" s="87" t="str">
        <f t="shared" si="7"/>
        <v/>
      </c>
      <c r="AQ16" s="87"/>
      <c r="AR16" s="87" t="str">
        <f t="shared" si="8"/>
        <v/>
      </c>
      <c r="AS16" s="87" t="str">
        <f t="shared" si="9"/>
        <v/>
      </c>
      <c r="AU16" s="87" t="str">
        <f t="shared" si="16"/>
        <v/>
      </c>
      <c r="AV16" s="87" t="str">
        <f t="shared" si="17"/>
        <v/>
      </c>
      <c r="AY16" t="str">
        <f>IFERROR(VLOOKUP(A16,Annualized_Complete_Unique!$E$3:$AI$79,30,FALSE)/100000,"")</f>
        <v/>
      </c>
      <c r="AZ16" t="str">
        <f>IFERROR(VLOOKUP(A16,Annualized_Complete_Unique!$E$3:$AI$79,31,FALSE)/100000,"")</f>
        <v/>
      </c>
      <c r="BA16" t="str">
        <f>_xlfn.IFNA(VLOOKUP(A16,Annualized_Complete_Unique!$E$3:$X$79,4,FALSE),"")</f>
        <v>I</v>
      </c>
      <c r="BC16" t="str">
        <f t="shared" si="12"/>
        <v/>
      </c>
      <c r="BD16" t="str">
        <f t="shared" si="13"/>
        <v/>
      </c>
      <c r="BF16" t="str">
        <f t="shared" si="14"/>
        <v/>
      </c>
      <c r="BG16" t="str">
        <f t="shared" si="15"/>
        <v/>
      </c>
    </row>
    <row r="17" spans="1:59" x14ac:dyDescent="0.25">
      <c r="A17">
        <v>1361</v>
      </c>
      <c r="B17">
        <v>0.76</v>
      </c>
      <c r="C17" s="88">
        <v>2.67</v>
      </c>
      <c r="D17" s="88">
        <v>1.67</v>
      </c>
      <c r="E17" s="88">
        <v>-37.5</v>
      </c>
      <c r="F17" s="88">
        <v>0.33</v>
      </c>
      <c r="G17" s="88">
        <v>0</v>
      </c>
      <c r="H17" s="88">
        <v>-100</v>
      </c>
      <c r="I17" s="88">
        <v>0</v>
      </c>
      <c r="J17" s="88">
        <v>0</v>
      </c>
      <c r="K17" s="88">
        <v>0</v>
      </c>
      <c r="L17" s="88">
        <v>0</v>
      </c>
      <c r="M17" s="88">
        <v>0</v>
      </c>
      <c r="N17" s="88">
        <v>0</v>
      </c>
      <c r="O17" s="88">
        <v>0.33</v>
      </c>
      <c r="P17" s="88">
        <v>0.33</v>
      </c>
      <c r="Q17" s="88">
        <v>0</v>
      </c>
      <c r="R17">
        <v>0.33</v>
      </c>
      <c r="S17">
        <v>0</v>
      </c>
      <c r="T17">
        <v>-100</v>
      </c>
      <c r="U17">
        <v>2.33</v>
      </c>
      <c r="V17">
        <v>1.33</v>
      </c>
      <c r="W17">
        <v>-42.86</v>
      </c>
      <c r="X17">
        <v>0</v>
      </c>
      <c r="Y17">
        <v>0</v>
      </c>
      <c r="Z17">
        <v>0</v>
      </c>
      <c r="AB17">
        <f>IFERROR(VLOOKUP(A17,Annualized_Complete_Unique!$E$3:$X$79,19,FALSE)/100000,"")</f>
        <v>0.1253732653061225</v>
      </c>
      <c r="AC17">
        <f>IFERROR(VLOOKUP(A17,Annualized_Complete_Unique!$E$3:$X$79,20,FALSE)/100000,"")</f>
        <v>0.33151901064670602</v>
      </c>
      <c r="AD17" t="str">
        <f>_xlfn.IFNA(VLOOKUP(A17,Annualized_Complete_Unique!$E$3:$X$79,4,FALSE),"")</f>
        <v>I</v>
      </c>
      <c r="AF17" s="87">
        <f t="shared" si="0"/>
        <v>21.296406322996301</v>
      </c>
      <c r="AG17" s="87">
        <f t="shared" si="1"/>
        <v>5.0374185080435385</v>
      </c>
      <c r="AH17" s="87"/>
      <c r="AI17" s="87">
        <f t="shared" si="2"/>
        <v>2.6321401073366215</v>
      </c>
      <c r="AJ17" s="87">
        <f t="shared" si="3"/>
        <v>0</v>
      </c>
      <c r="AK17" s="87"/>
      <c r="AL17" s="87">
        <f t="shared" si="4"/>
        <v>0</v>
      </c>
      <c r="AM17" s="87">
        <f t="shared" si="5"/>
        <v>0</v>
      </c>
      <c r="AN17" s="87"/>
      <c r="AO17" s="87">
        <f t="shared" si="6"/>
        <v>0</v>
      </c>
      <c r="AP17" s="87">
        <f t="shared" si="7"/>
        <v>0</v>
      </c>
      <c r="AQ17" s="87"/>
      <c r="AR17" s="87">
        <f t="shared" si="8"/>
        <v>2.6321401073366215</v>
      </c>
      <c r="AS17" s="87">
        <f t="shared" si="9"/>
        <v>0.99541802853554973</v>
      </c>
      <c r="AU17" s="87">
        <f>+IFERROR(R17/$AB17,"")</f>
        <v>2.6321401073366215</v>
      </c>
      <c r="AV17" s="87">
        <f>+IFERROR(S17/$AC17,"")</f>
        <v>0</v>
      </c>
      <c r="AY17">
        <f>IFERROR(VLOOKUP(A17,Annualized_Complete_Unique!$E$3:$AI$79,30,FALSE)/100000,"")</f>
        <v>0.13977937957193173</v>
      </c>
      <c r="AZ17">
        <f>IFERROR(VLOOKUP(A17,Annualized_Complete_Unique!$E$3:$AI$79,31,FALSE)/100000,"")</f>
        <v>0.36406709868062936</v>
      </c>
      <c r="BA17" t="str">
        <f>_xlfn.IFNA(VLOOKUP(A17,Annualized_Complete_Unique!$E$3:$X$79,4,FALSE),"")</f>
        <v>I</v>
      </c>
      <c r="BC17">
        <f>+IFERROR(I17/$AY17,"")</f>
        <v>0</v>
      </c>
      <c r="BD17">
        <f>+IFERROR(J17/$AZ17,"")</f>
        <v>0</v>
      </c>
      <c r="BF17">
        <f t="shared" si="14"/>
        <v>0</v>
      </c>
      <c r="BG17">
        <f t="shared" si="15"/>
        <v>0</v>
      </c>
    </row>
    <row r="18" spans="1:59" x14ac:dyDescent="0.25">
      <c r="A18">
        <v>1394</v>
      </c>
      <c r="B18">
        <v>0.94</v>
      </c>
      <c r="C18" s="88">
        <v>6</v>
      </c>
      <c r="D18" s="88">
        <v>5</v>
      </c>
      <c r="E18" s="88">
        <v>-16.670000000000002</v>
      </c>
      <c r="F18" s="88">
        <v>0.67</v>
      </c>
      <c r="G18" s="88">
        <v>0.33</v>
      </c>
      <c r="H18" s="88">
        <v>-50</v>
      </c>
      <c r="I18" s="88">
        <v>1.33</v>
      </c>
      <c r="J18" s="88">
        <v>1.33</v>
      </c>
      <c r="K18" s="88">
        <v>0</v>
      </c>
      <c r="L18" s="88">
        <v>0</v>
      </c>
      <c r="M18" s="88">
        <v>0</v>
      </c>
      <c r="N18" s="88">
        <v>0</v>
      </c>
      <c r="O18" s="88">
        <v>1.67</v>
      </c>
      <c r="P18" s="88">
        <v>1.33</v>
      </c>
      <c r="Q18" s="88">
        <v>-20</v>
      </c>
      <c r="R18">
        <v>0.67</v>
      </c>
      <c r="S18">
        <v>0.33</v>
      </c>
      <c r="T18">
        <v>-50</v>
      </c>
      <c r="U18">
        <v>3</v>
      </c>
      <c r="V18">
        <v>2.33</v>
      </c>
      <c r="W18">
        <v>-22.22</v>
      </c>
      <c r="X18">
        <v>0</v>
      </c>
      <c r="Y18">
        <v>0</v>
      </c>
      <c r="Z18">
        <v>0</v>
      </c>
      <c r="AB18" t="str">
        <f>IFERROR(VLOOKUP(A18,Annualized_Complete_Unique!$E$3:$X$79,19,FALSE)/100000,"")</f>
        <v/>
      </c>
      <c r="AC18" t="str">
        <f>IFERROR(VLOOKUP(A18,Annualized_Complete_Unique!$E$3:$X$79,20,FALSE)/100000,"")</f>
        <v/>
      </c>
      <c r="AD18" t="str">
        <f>_xlfn.IFNA(VLOOKUP(A18,Annualized_Complete_Unique!$E$3:$X$79,4,FALSE),"")</f>
        <v/>
      </c>
      <c r="AF18" s="87" t="str">
        <f t="shared" si="0"/>
        <v/>
      </c>
      <c r="AG18" s="87" t="str">
        <f t="shared" si="1"/>
        <v/>
      </c>
      <c r="AH18" s="87"/>
      <c r="AI18" s="87" t="str">
        <f t="shared" si="2"/>
        <v/>
      </c>
      <c r="AJ18" s="87" t="str">
        <f t="shared" si="3"/>
        <v/>
      </c>
      <c r="AK18" s="87"/>
      <c r="AL18" s="87" t="str">
        <f t="shared" si="4"/>
        <v/>
      </c>
      <c r="AM18" s="87" t="str">
        <f t="shared" si="5"/>
        <v/>
      </c>
      <c r="AN18" s="87"/>
      <c r="AO18" s="87" t="str">
        <f t="shared" si="6"/>
        <v/>
      </c>
      <c r="AP18" s="87" t="str">
        <f t="shared" si="7"/>
        <v/>
      </c>
      <c r="AQ18" s="87"/>
      <c r="AR18" s="87" t="str">
        <f t="shared" si="8"/>
        <v/>
      </c>
      <c r="AS18" s="87" t="str">
        <f t="shared" si="9"/>
        <v/>
      </c>
      <c r="AU18" s="87" t="str">
        <f t="shared" si="16"/>
        <v/>
      </c>
      <c r="AV18" s="87" t="str">
        <f t="shared" si="17"/>
        <v/>
      </c>
      <c r="AY18" t="str">
        <f>IFERROR(VLOOKUP(A18,Annualized_Complete_Unique!$E$3:$AI$79,30,FALSE)/100000,"")</f>
        <v/>
      </c>
      <c r="AZ18" t="str">
        <f>IFERROR(VLOOKUP(A18,Annualized_Complete_Unique!$E$3:$AI$79,31,FALSE)/100000,"")</f>
        <v/>
      </c>
      <c r="BA18" t="str">
        <f>_xlfn.IFNA(VLOOKUP(A18,Annualized_Complete_Unique!$E$3:$X$79,4,FALSE),"")</f>
        <v/>
      </c>
      <c r="BC18" t="str">
        <f t="shared" si="12"/>
        <v/>
      </c>
      <c r="BD18" t="str">
        <f t="shared" si="13"/>
        <v/>
      </c>
      <c r="BF18" t="str">
        <f t="shared" si="14"/>
        <v/>
      </c>
      <c r="BG18" t="str">
        <f t="shared" si="15"/>
        <v/>
      </c>
    </row>
    <row r="19" spans="1:59" x14ac:dyDescent="0.25">
      <c r="A19">
        <v>1939</v>
      </c>
      <c r="B19">
        <v>0.27</v>
      </c>
      <c r="C19" s="88">
        <v>0</v>
      </c>
      <c r="D19" s="88">
        <v>0</v>
      </c>
      <c r="E19" s="88">
        <v>0</v>
      </c>
      <c r="F19" s="88">
        <v>0</v>
      </c>
      <c r="G19" s="88">
        <v>0</v>
      </c>
      <c r="H19" s="88">
        <v>0</v>
      </c>
      <c r="I19" s="88">
        <v>0</v>
      </c>
      <c r="J19" s="88">
        <v>0</v>
      </c>
      <c r="K19" s="88">
        <v>0</v>
      </c>
      <c r="L19" s="88">
        <v>0</v>
      </c>
      <c r="M19" s="88">
        <v>0</v>
      </c>
      <c r="N19" s="88">
        <v>0</v>
      </c>
      <c r="O19" s="88">
        <v>0</v>
      </c>
      <c r="P19" s="88">
        <v>0</v>
      </c>
      <c r="Q19" s="88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 t="str">
        <f>IFERROR(VLOOKUP(A19,Annualized_Complete_Unique!$E$3:$X$79,19,FALSE)/100000,"")</f>
        <v/>
      </c>
      <c r="AC19" t="str">
        <f>IFERROR(VLOOKUP(A19,Annualized_Complete_Unique!$E$3:$X$79,20,FALSE)/100000,"")</f>
        <v/>
      </c>
      <c r="AD19" t="str">
        <f>_xlfn.IFNA(VLOOKUP(A19,Annualized_Complete_Unique!$E$3:$X$79,4,FALSE),"")</f>
        <v/>
      </c>
      <c r="AF19" s="87" t="str">
        <f t="shared" si="0"/>
        <v/>
      </c>
      <c r="AG19" s="87" t="str">
        <f t="shared" si="1"/>
        <v/>
      </c>
      <c r="AH19" s="87"/>
      <c r="AI19" s="87" t="str">
        <f t="shared" si="2"/>
        <v/>
      </c>
      <c r="AJ19" s="87" t="str">
        <f t="shared" si="3"/>
        <v/>
      </c>
      <c r="AK19" s="87"/>
      <c r="AL19" s="87" t="str">
        <f t="shared" si="4"/>
        <v/>
      </c>
      <c r="AM19" s="87" t="str">
        <f t="shared" si="5"/>
        <v/>
      </c>
      <c r="AN19" s="87"/>
      <c r="AO19" s="87" t="str">
        <f t="shared" si="6"/>
        <v/>
      </c>
      <c r="AP19" s="87" t="str">
        <f t="shared" si="7"/>
        <v/>
      </c>
      <c r="AQ19" s="87"/>
      <c r="AR19" s="87" t="str">
        <f t="shared" si="8"/>
        <v/>
      </c>
      <c r="AS19" s="87" t="str">
        <f t="shared" si="9"/>
        <v/>
      </c>
      <c r="AU19" s="87" t="str">
        <f t="shared" si="16"/>
        <v/>
      </c>
      <c r="AV19" s="87" t="str">
        <f t="shared" si="17"/>
        <v/>
      </c>
      <c r="AY19" t="str">
        <f>IFERROR(VLOOKUP(A19,Annualized_Complete_Unique!$E$3:$AI$79,30,FALSE)/100000,"")</f>
        <v/>
      </c>
      <c r="AZ19" t="str">
        <f>IFERROR(VLOOKUP(A19,Annualized_Complete_Unique!$E$3:$AI$79,31,FALSE)/100000,"")</f>
        <v/>
      </c>
      <c r="BA19" t="str">
        <f>_xlfn.IFNA(VLOOKUP(A19,Annualized_Complete_Unique!$E$3:$X$79,4,FALSE),"")</f>
        <v/>
      </c>
      <c r="BC19" t="str">
        <f t="shared" si="12"/>
        <v/>
      </c>
      <c r="BD19" t="str">
        <f t="shared" si="13"/>
        <v/>
      </c>
      <c r="BF19" t="str">
        <f t="shared" si="14"/>
        <v/>
      </c>
      <c r="BG19" t="str">
        <f t="shared" si="15"/>
        <v/>
      </c>
    </row>
    <row r="20" spans="1:59" x14ac:dyDescent="0.25">
      <c r="A20">
        <v>2145</v>
      </c>
      <c r="B20">
        <v>0.36</v>
      </c>
      <c r="C20" s="88">
        <v>3.33</v>
      </c>
      <c r="D20" s="88">
        <v>2</v>
      </c>
      <c r="E20" s="88">
        <v>-40</v>
      </c>
      <c r="F20" s="88">
        <v>1</v>
      </c>
      <c r="G20" s="88">
        <v>0</v>
      </c>
      <c r="H20" s="88">
        <v>-100</v>
      </c>
      <c r="I20" s="88">
        <v>1</v>
      </c>
      <c r="J20" s="88">
        <v>0.5</v>
      </c>
      <c r="K20" s="88">
        <v>-50</v>
      </c>
      <c r="L20" s="88">
        <v>0.33</v>
      </c>
      <c r="M20" s="88">
        <v>0</v>
      </c>
      <c r="N20" s="88">
        <v>-100</v>
      </c>
      <c r="O20" s="88">
        <v>1.67</v>
      </c>
      <c r="P20" s="88">
        <v>0</v>
      </c>
      <c r="Q20" s="88">
        <v>-100</v>
      </c>
      <c r="R20">
        <v>0.67</v>
      </c>
      <c r="S20">
        <v>0</v>
      </c>
      <c r="T20">
        <v>-100</v>
      </c>
      <c r="U20">
        <v>0.67</v>
      </c>
      <c r="V20">
        <v>1.5</v>
      </c>
      <c r="W20">
        <v>125</v>
      </c>
      <c r="X20">
        <v>0</v>
      </c>
      <c r="Y20">
        <v>0</v>
      </c>
      <c r="Z20">
        <v>0</v>
      </c>
      <c r="AB20">
        <f>IFERROR(VLOOKUP(A20,Annualized_Complete_Unique!$E$3:$X$79,19,FALSE)/100000,"")</f>
        <v>0.57200872241399792</v>
      </c>
      <c r="AC20">
        <f>IFERROR(VLOOKUP(A20,Annualized_Complete_Unique!$E$3:$X$79,20,FALSE)/100000,"")</f>
        <v>0.55039180510661401</v>
      </c>
      <c r="AD20" t="str">
        <f>_xlfn.IFNA(VLOOKUP(A20,Annualized_Complete_Unique!$E$3:$X$79,4,FALSE),"")</f>
        <v>I</v>
      </c>
      <c r="AF20" s="87">
        <f t="shared" si="0"/>
        <v>5.8215895484018061</v>
      </c>
      <c r="AG20" s="87">
        <f t="shared" si="1"/>
        <v>3.6337750334283934</v>
      </c>
      <c r="AH20" s="87"/>
      <c r="AI20" s="87">
        <f t="shared" si="2"/>
        <v>1.7482250896101519</v>
      </c>
      <c r="AJ20" s="87">
        <f t="shared" si="3"/>
        <v>0</v>
      </c>
      <c r="AK20" s="87"/>
      <c r="AL20" s="87">
        <f t="shared" si="4"/>
        <v>1.7482250896101519</v>
      </c>
      <c r="AM20" s="87">
        <f t="shared" si="5"/>
        <v>0.90844375835709834</v>
      </c>
      <c r="AN20" s="87"/>
      <c r="AO20" s="87">
        <f t="shared" si="6"/>
        <v>0.57691427957135011</v>
      </c>
      <c r="AP20" s="87">
        <f t="shared" si="7"/>
        <v>0</v>
      </c>
      <c r="AQ20" s="87"/>
      <c r="AR20" s="87">
        <f t="shared" si="8"/>
        <v>2.9195358996489533</v>
      </c>
      <c r="AS20" s="87">
        <f t="shared" si="9"/>
        <v>0</v>
      </c>
      <c r="AU20" s="87">
        <f t="shared" si="16"/>
        <v>1.1713108100388019</v>
      </c>
      <c r="AV20" s="87">
        <f t="shared" si="17"/>
        <v>0</v>
      </c>
      <c r="AY20">
        <f>IFERROR(VLOOKUP(A20,Annualized_Complete_Unique!$E$3:$AI$79,30,FALSE)/100000,"")</f>
        <v>0.66013834346706479</v>
      </c>
      <c r="AZ20">
        <f>IFERROR(VLOOKUP(A20,Annualized_Complete_Unique!$E$3:$AI$79,31,FALSE)/100000,"")</f>
        <v>0.61342408644913693</v>
      </c>
      <c r="BA20" t="str">
        <f>_xlfn.IFNA(VLOOKUP(A20,Annualized_Complete_Unique!$E$3:$X$79,4,FALSE),"")</f>
        <v>I</v>
      </c>
      <c r="BC20">
        <f t="shared" si="12"/>
        <v>1.5148339888090312</v>
      </c>
      <c r="BD20">
        <f t="shared" si="13"/>
        <v>0.81509678384867001</v>
      </c>
      <c r="BF20">
        <f t="shared" si="14"/>
        <v>0.49989521630698031</v>
      </c>
      <c r="BG20">
        <f t="shared" si="15"/>
        <v>0</v>
      </c>
    </row>
    <row r="21" spans="1:59" x14ac:dyDescent="0.25">
      <c r="A21">
        <v>2149</v>
      </c>
      <c r="B21">
        <v>0.27</v>
      </c>
      <c r="C21" s="88">
        <v>7.33</v>
      </c>
      <c r="D21" s="88">
        <v>4.5</v>
      </c>
      <c r="E21" s="88">
        <v>-38.64</v>
      </c>
      <c r="F21" s="88">
        <v>0.67</v>
      </c>
      <c r="G21" s="88">
        <v>0.5</v>
      </c>
      <c r="H21" s="88">
        <v>-25</v>
      </c>
      <c r="I21" s="88">
        <v>1.33</v>
      </c>
      <c r="J21" s="88">
        <v>0</v>
      </c>
      <c r="K21" s="88">
        <v>-100</v>
      </c>
      <c r="L21" s="88">
        <v>0</v>
      </c>
      <c r="M21" s="88">
        <v>0</v>
      </c>
      <c r="N21" s="88">
        <v>0</v>
      </c>
      <c r="O21" s="88">
        <v>2.67</v>
      </c>
      <c r="P21" s="88">
        <v>1</v>
      </c>
      <c r="Q21" s="88">
        <v>-62.5</v>
      </c>
      <c r="R21">
        <v>0</v>
      </c>
      <c r="S21">
        <v>0</v>
      </c>
      <c r="T21">
        <v>0</v>
      </c>
      <c r="U21">
        <v>3.33</v>
      </c>
      <c r="V21">
        <v>3.5</v>
      </c>
      <c r="W21">
        <v>5</v>
      </c>
      <c r="X21">
        <v>0.67</v>
      </c>
      <c r="Y21">
        <v>0.5</v>
      </c>
      <c r="Z21">
        <v>-25</v>
      </c>
      <c r="AB21">
        <f>IFERROR(VLOOKUP(A21,Annualized_Complete_Unique!$E$3:$X$79,19,FALSE)/100000,"")</f>
        <v>0.80576228686202589</v>
      </c>
      <c r="AC21">
        <f>IFERROR(VLOOKUP(A21,Annualized_Complete_Unique!$E$3:$X$79,20,FALSE)/100000,"")</f>
        <v>1.6448125042781472</v>
      </c>
      <c r="AD21" t="str">
        <f>_xlfn.IFNA(VLOOKUP(A21,Annualized_Complete_Unique!$E$3:$X$79,4,FALSE),"")</f>
        <v>I</v>
      </c>
      <c r="AF21" s="87">
        <f t="shared" si="0"/>
        <v>9.0969757700451268</v>
      </c>
      <c r="AG21" s="87">
        <f t="shared" si="1"/>
        <v>2.7358741426731181</v>
      </c>
      <c r="AH21" s="87"/>
      <c r="AI21" s="87">
        <f t="shared" si="2"/>
        <v>0.83151074569307437</v>
      </c>
      <c r="AJ21" s="87">
        <f t="shared" si="3"/>
        <v>0.30398601585256868</v>
      </c>
      <c r="AK21" s="87"/>
      <c r="AL21" s="87">
        <f t="shared" si="4"/>
        <v>1.6506108832414759</v>
      </c>
      <c r="AM21" s="87">
        <f t="shared" si="5"/>
        <v>0</v>
      </c>
      <c r="AN21" s="87"/>
      <c r="AO21" s="87">
        <f t="shared" si="6"/>
        <v>0</v>
      </c>
      <c r="AP21" s="87">
        <f t="shared" si="7"/>
        <v>0</v>
      </c>
      <c r="AQ21" s="87"/>
      <c r="AR21" s="87">
        <f t="shared" si="8"/>
        <v>3.3136323746276246</v>
      </c>
      <c r="AS21" s="87">
        <f t="shared" si="9"/>
        <v>0.60797203170513736</v>
      </c>
      <c r="AU21" s="87">
        <f t="shared" si="16"/>
        <v>0</v>
      </c>
      <c r="AV21" s="87">
        <f t="shared" si="17"/>
        <v>0</v>
      </c>
      <c r="AY21">
        <f>IFERROR(VLOOKUP(A21,Annualized_Complete_Unique!$E$3:$AI$79,30,FALSE)/100000,"")</f>
        <v>0.92990641651850947</v>
      </c>
      <c r="AZ21">
        <f>IFERROR(VLOOKUP(A21,Annualized_Complete_Unique!$E$3:$AI$79,31,FALSE)/100000,"")</f>
        <v>1.8331806514115827</v>
      </c>
      <c r="BA21" t="str">
        <f>_xlfn.IFNA(VLOOKUP(A21,Annualized_Complete_Unique!$E$3:$X$79,4,FALSE),"")</f>
        <v>I</v>
      </c>
      <c r="BC21">
        <f t="shared" si="12"/>
        <v>1.4302514493656329</v>
      </c>
      <c r="BD21">
        <f t="shared" si="13"/>
        <v>0</v>
      </c>
      <c r="BF21">
        <f t="shared" si="14"/>
        <v>0</v>
      </c>
      <c r="BG21">
        <f t="shared" si="15"/>
        <v>0</v>
      </c>
    </row>
    <row r="22" spans="1:59" x14ac:dyDescent="0.25">
      <c r="A22">
        <v>2155</v>
      </c>
      <c r="B22">
        <v>0</v>
      </c>
      <c r="C22" s="88">
        <v>18.670000000000002</v>
      </c>
      <c r="D22" s="88">
        <v>5</v>
      </c>
      <c r="E22" s="88">
        <v>-73.209999999999994</v>
      </c>
      <c r="F22" s="88">
        <v>1.67</v>
      </c>
      <c r="G22" s="88">
        <v>0.5</v>
      </c>
      <c r="H22" s="88">
        <v>-70</v>
      </c>
      <c r="I22" s="88">
        <v>1.67</v>
      </c>
      <c r="J22" s="88">
        <v>1</v>
      </c>
      <c r="K22" s="88">
        <v>-40</v>
      </c>
      <c r="L22" s="88">
        <v>0.33</v>
      </c>
      <c r="M22" s="88">
        <v>0</v>
      </c>
      <c r="N22" s="88">
        <v>-100</v>
      </c>
      <c r="O22" s="88">
        <v>3</v>
      </c>
      <c r="P22" s="88">
        <v>0</v>
      </c>
      <c r="Q22" s="88">
        <v>-100</v>
      </c>
      <c r="R22">
        <v>0.67</v>
      </c>
      <c r="S22">
        <v>0</v>
      </c>
      <c r="T22">
        <v>-100</v>
      </c>
      <c r="U22">
        <v>14</v>
      </c>
      <c r="V22">
        <v>4</v>
      </c>
      <c r="W22">
        <v>-71.430000000000007</v>
      </c>
      <c r="X22">
        <v>0.67</v>
      </c>
      <c r="Y22">
        <v>0.5</v>
      </c>
      <c r="Z22">
        <v>-25</v>
      </c>
      <c r="AB22">
        <f>IFERROR(VLOOKUP(A22,Annualized_Complete_Unique!$E$3:$X$79,19,FALSE)/100000,"")</f>
        <v>2.3309763067165652</v>
      </c>
      <c r="AC22">
        <f>IFERROR(VLOOKUP(A22,Annualized_Complete_Unique!$E$3:$X$79,20,FALSE)/100000,"")</f>
        <v>5.7447308830993649</v>
      </c>
      <c r="AD22" t="str">
        <f>_xlfn.IFNA(VLOOKUP(A22,Annualized_Complete_Unique!$E$3:$X$79,4,FALSE),"")</f>
        <v>I</v>
      </c>
      <c r="AF22" s="87">
        <f t="shared" si="0"/>
        <v>8.0095194216275569</v>
      </c>
      <c r="AG22" s="87">
        <f t="shared" si="1"/>
        <v>0.87036279013690332</v>
      </c>
      <c r="AH22" s="87"/>
      <c r="AI22" s="87">
        <f t="shared" si="2"/>
        <v>0.71643799861371282</v>
      </c>
      <c r="AJ22" s="87">
        <f t="shared" si="3"/>
        <v>8.7036279013690335E-2</v>
      </c>
      <c r="AK22" s="87"/>
      <c r="AL22" s="87">
        <f t="shared" si="4"/>
        <v>0.71643799861371282</v>
      </c>
      <c r="AM22" s="87">
        <f t="shared" si="5"/>
        <v>0.17407255802738067</v>
      </c>
      <c r="AN22" s="87"/>
      <c r="AO22" s="87">
        <f t="shared" si="6"/>
        <v>0.14157158056438637</v>
      </c>
      <c r="AP22" s="87">
        <f t="shared" si="7"/>
        <v>0</v>
      </c>
      <c r="AQ22" s="87"/>
      <c r="AR22" s="87">
        <f t="shared" si="8"/>
        <v>1.2870143687671487</v>
      </c>
      <c r="AS22" s="87">
        <f t="shared" si="9"/>
        <v>0</v>
      </c>
      <c r="AU22" s="87">
        <f t="shared" si="16"/>
        <v>0.28743320902466324</v>
      </c>
      <c r="AV22" s="87">
        <f t="shared" si="17"/>
        <v>0</v>
      </c>
      <c r="AY22">
        <f>IFERROR(VLOOKUP(A22,Annualized_Complete_Unique!$E$3:$AI$79,30,FALSE)/100000,"")</f>
        <v>2.9179634423952909</v>
      </c>
      <c r="AZ22">
        <f>IFERROR(VLOOKUP(A22,Annualized_Complete_Unique!$E$3:$AI$79,31,FALSE)/100000,"")</f>
        <v>6.4162776101127452</v>
      </c>
      <c r="BA22" t="str">
        <f>_xlfn.IFNA(VLOOKUP(A22,Annualized_Complete_Unique!$E$3:$X$79,4,FALSE),"")</f>
        <v>I</v>
      </c>
      <c r="BC22">
        <f t="shared" si="12"/>
        <v>0.57231697139739846</v>
      </c>
      <c r="BD22">
        <f t="shared" si="13"/>
        <v>0.15585360558961667</v>
      </c>
      <c r="BF22">
        <f t="shared" si="14"/>
        <v>0.11309257518631227</v>
      </c>
      <c r="BG22">
        <f t="shared" si="15"/>
        <v>0</v>
      </c>
    </row>
    <row r="23" spans="1:59" x14ac:dyDescent="0.25">
      <c r="A23">
        <v>2194</v>
      </c>
      <c r="B23">
        <v>0.27</v>
      </c>
      <c r="C23" s="88">
        <v>5.67</v>
      </c>
      <c r="D23" s="88">
        <v>8</v>
      </c>
      <c r="E23" s="88">
        <v>41.18</v>
      </c>
      <c r="F23" s="88">
        <v>0.67</v>
      </c>
      <c r="G23" s="88">
        <v>1</v>
      </c>
      <c r="H23" s="88">
        <v>50</v>
      </c>
      <c r="I23" s="88">
        <v>1.33</v>
      </c>
      <c r="J23" s="88">
        <v>2</v>
      </c>
      <c r="K23" s="88">
        <v>50</v>
      </c>
      <c r="L23" s="88">
        <v>0.33</v>
      </c>
      <c r="M23" s="88">
        <v>0</v>
      </c>
      <c r="N23" s="88">
        <v>-100</v>
      </c>
      <c r="O23" s="88">
        <v>2.67</v>
      </c>
      <c r="P23" s="88">
        <v>5.5</v>
      </c>
      <c r="Q23" s="88">
        <v>106.25</v>
      </c>
      <c r="R23">
        <v>0.33</v>
      </c>
      <c r="S23">
        <v>1</v>
      </c>
      <c r="T23">
        <v>200</v>
      </c>
      <c r="U23">
        <v>1.67</v>
      </c>
      <c r="V23">
        <v>0.5</v>
      </c>
      <c r="W23">
        <v>-70</v>
      </c>
      <c r="X23">
        <v>0</v>
      </c>
      <c r="Y23">
        <v>0</v>
      </c>
      <c r="Z23">
        <v>0</v>
      </c>
      <c r="AB23">
        <f>IFERROR(VLOOKUP(A23,Annualized_Complete_Unique!$E$3:$X$79,19,FALSE)/100000,"")</f>
        <v>0.52787301269589981</v>
      </c>
      <c r="AC23">
        <f>IFERROR(VLOOKUP(A23,Annualized_Complete_Unique!$E$3:$X$79,20,FALSE)/100000,"")</f>
        <v>1.5355842996678426</v>
      </c>
      <c r="AD23" t="str">
        <f>_xlfn.IFNA(VLOOKUP(A23,Annualized_Complete_Unique!$E$3:$X$79,4,FALSE),"")</f>
        <v>I</v>
      </c>
      <c r="AF23" s="87">
        <f t="shared" si="0"/>
        <v>10.74121969418885</v>
      </c>
      <c r="AG23" s="87">
        <f t="shared" si="1"/>
        <v>5.209743289072736</v>
      </c>
      <c r="AH23" s="87"/>
      <c r="AI23" s="87">
        <f t="shared" si="2"/>
        <v>1.2692446552216103</v>
      </c>
      <c r="AJ23" s="87">
        <f t="shared" si="3"/>
        <v>0.651217911134092</v>
      </c>
      <c r="AK23" s="87"/>
      <c r="AL23" s="87">
        <f t="shared" si="4"/>
        <v>2.519545360365286</v>
      </c>
      <c r="AM23" s="87">
        <f t="shared" si="5"/>
        <v>1.302435822268184</v>
      </c>
      <c r="AN23" s="87"/>
      <c r="AO23" s="87">
        <f t="shared" si="6"/>
        <v>0.62515035257183782</v>
      </c>
      <c r="AP23" s="87">
        <f t="shared" si="7"/>
        <v>0</v>
      </c>
      <c r="AQ23" s="87"/>
      <c r="AR23" s="87">
        <f t="shared" si="8"/>
        <v>5.0580346708085058</v>
      </c>
      <c r="AS23" s="87">
        <f t="shared" si="9"/>
        <v>3.5816985112375059</v>
      </c>
      <c r="AU23" s="87">
        <f t="shared" si="16"/>
        <v>0.62515035257183782</v>
      </c>
      <c r="AV23" s="87">
        <f t="shared" si="17"/>
        <v>0.651217911134092</v>
      </c>
      <c r="AY23">
        <f>IFERROR(VLOOKUP(A23,Annualized_Complete_Unique!$E$3:$AI$79,30,FALSE)/100000,"")</f>
        <v>0.54081392994431399</v>
      </c>
      <c r="AZ23">
        <f>IFERROR(VLOOKUP(A23,Annualized_Complete_Unique!$E$3:$AI$79,31,FALSE)/100000,"")</f>
        <v>1.7548332627456418</v>
      </c>
      <c r="BA23" t="str">
        <f>_xlfn.IFNA(VLOOKUP(A23,Annualized_Complete_Unique!$E$3:$X$79,4,FALSE),"")</f>
        <v>I</v>
      </c>
      <c r="BC23">
        <f t="shared" si="12"/>
        <v>2.4592561810250455</v>
      </c>
      <c r="BD23">
        <f t="shared" si="13"/>
        <v>1.1397094199541022</v>
      </c>
      <c r="BF23">
        <f t="shared" si="14"/>
        <v>0.6101913832618534</v>
      </c>
      <c r="BG23">
        <f t="shared" si="15"/>
        <v>0</v>
      </c>
    </row>
    <row r="24" spans="1:59" x14ac:dyDescent="0.25">
      <c r="A24">
        <v>2277</v>
      </c>
      <c r="B24">
        <v>0.33</v>
      </c>
      <c r="C24" s="88">
        <v>0</v>
      </c>
      <c r="D24" s="88">
        <v>0</v>
      </c>
      <c r="E24" s="88">
        <v>0</v>
      </c>
      <c r="F24" s="88">
        <v>0</v>
      </c>
      <c r="G24" s="88">
        <v>0</v>
      </c>
      <c r="H24" s="88">
        <v>0</v>
      </c>
      <c r="I24" s="88">
        <v>0</v>
      </c>
      <c r="J24" s="88">
        <v>0</v>
      </c>
      <c r="K24" s="88">
        <v>0</v>
      </c>
      <c r="L24" s="88">
        <v>0</v>
      </c>
      <c r="M24" s="88">
        <v>0</v>
      </c>
      <c r="N24" s="88">
        <v>0</v>
      </c>
      <c r="O24" s="88">
        <v>0</v>
      </c>
      <c r="P24" s="88">
        <v>0</v>
      </c>
      <c r="Q24" s="88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f>IFERROR(VLOOKUP(A24,Annualized_Complete_Unique!$E$3:$X$79,19,FALSE)/100000,"")</f>
        <v>0.21175322897056656</v>
      </c>
      <c r="AC24">
        <f>IFERROR(VLOOKUP(A24,Annualized_Complete_Unique!$E$3:$X$79,20,FALSE)/100000,"")</f>
        <v>0.10318723536220194</v>
      </c>
      <c r="AD24" t="str">
        <f>_xlfn.IFNA(VLOOKUP(A24,Annualized_Complete_Unique!$E$3:$X$79,4,FALSE),"")</f>
        <v>I</v>
      </c>
      <c r="AF24" s="87">
        <f t="shared" si="0"/>
        <v>0</v>
      </c>
      <c r="AG24" s="87">
        <f t="shared" si="1"/>
        <v>0</v>
      </c>
      <c r="AH24" s="87"/>
      <c r="AI24" s="87">
        <f t="shared" si="2"/>
        <v>0</v>
      </c>
      <c r="AJ24" s="87">
        <f t="shared" si="3"/>
        <v>0</v>
      </c>
      <c r="AK24" s="87"/>
      <c r="AL24" s="87">
        <f t="shared" si="4"/>
        <v>0</v>
      </c>
      <c r="AM24" s="87">
        <f t="shared" si="5"/>
        <v>0</v>
      </c>
      <c r="AN24" s="87"/>
      <c r="AO24" s="87">
        <f t="shared" si="6"/>
        <v>0</v>
      </c>
      <c r="AP24" s="87">
        <f t="shared" si="7"/>
        <v>0</v>
      </c>
      <c r="AQ24" s="87"/>
      <c r="AR24" s="87">
        <f t="shared" si="8"/>
        <v>0</v>
      </c>
      <c r="AS24" s="87">
        <f t="shared" si="9"/>
        <v>0</v>
      </c>
      <c r="AU24" s="87">
        <f t="shared" si="16"/>
        <v>0</v>
      </c>
      <c r="AV24" s="87">
        <f t="shared" si="17"/>
        <v>0</v>
      </c>
      <c r="AY24" t="str">
        <f>IFERROR(VLOOKUP(A24,Annualized_Complete_Unique!$E$3:$AI$79,30,FALSE)/100000,"")</f>
        <v/>
      </c>
      <c r="AZ24" t="str">
        <f>IFERROR(VLOOKUP(A24,Annualized_Complete_Unique!$E$3:$AI$79,31,FALSE)/100000,"")</f>
        <v/>
      </c>
      <c r="BA24" t="str">
        <f>_xlfn.IFNA(VLOOKUP(A24,Annualized_Complete_Unique!$E$3:$X$79,4,FALSE),"")</f>
        <v>I</v>
      </c>
      <c r="BC24" t="str">
        <f t="shared" si="12"/>
        <v/>
      </c>
      <c r="BD24" t="str">
        <f t="shared" si="13"/>
        <v/>
      </c>
      <c r="BF24" t="str">
        <f t="shared" si="14"/>
        <v/>
      </c>
      <c r="BG24" t="str">
        <f t="shared" si="15"/>
        <v/>
      </c>
    </row>
    <row r="25" spans="1:59" x14ac:dyDescent="0.25">
      <c r="A25">
        <v>2287</v>
      </c>
      <c r="B25">
        <v>1.92</v>
      </c>
      <c r="C25" s="88">
        <v>49</v>
      </c>
      <c r="D25" s="88">
        <v>64</v>
      </c>
      <c r="E25" s="88">
        <v>30.61</v>
      </c>
      <c r="F25" s="88">
        <v>3.67</v>
      </c>
      <c r="G25" s="88">
        <v>7</v>
      </c>
      <c r="H25" s="88">
        <v>90.91</v>
      </c>
      <c r="I25" s="88">
        <v>9.33</v>
      </c>
      <c r="J25" s="88">
        <v>11</v>
      </c>
      <c r="K25" s="88">
        <v>17.86</v>
      </c>
      <c r="L25" s="88">
        <v>0.33</v>
      </c>
      <c r="M25" s="88">
        <v>1</v>
      </c>
      <c r="N25" s="88">
        <v>200</v>
      </c>
      <c r="O25" s="88">
        <v>20</v>
      </c>
      <c r="P25" s="88">
        <v>34</v>
      </c>
      <c r="Q25" s="88">
        <v>70</v>
      </c>
      <c r="R25">
        <v>2.67</v>
      </c>
      <c r="S25">
        <v>5</v>
      </c>
      <c r="T25">
        <v>87.5</v>
      </c>
      <c r="U25">
        <v>19.670000000000002</v>
      </c>
      <c r="V25">
        <v>19</v>
      </c>
      <c r="W25">
        <v>-3.39</v>
      </c>
      <c r="X25">
        <v>0.67</v>
      </c>
      <c r="Y25">
        <v>1</v>
      </c>
      <c r="Z25">
        <v>50</v>
      </c>
      <c r="AB25" t="str">
        <f>IFERROR(VLOOKUP(A25,Annualized_Complete_Unique!$E$3:$X$79,19,FALSE)/100000,"")</f>
        <v/>
      </c>
      <c r="AC25" t="str">
        <f>IFERROR(VLOOKUP(A25,Annualized_Complete_Unique!$E$3:$X$79,20,FALSE)/100000,"")</f>
        <v/>
      </c>
      <c r="AD25" t="str">
        <f>_xlfn.IFNA(VLOOKUP(A25,Annualized_Complete_Unique!$E$3:$X$79,4,FALSE),"")</f>
        <v>I</v>
      </c>
      <c r="AF25" s="87" t="str">
        <f t="shared" si="0"/>
        <v/>
      </c>
      <c r="AG25" s="87" t="str">
        <f t="shared" si="1"/>
        <v/>
      </c>
      <c r="AH25" s="87"/>
      <c r="AI25" s="87" t="str">
        <f t="shared" si="2"/>
        <v/>
      </c>
      <c r="AJ25" s="87" t="str">
        <f t="shared" si="3"/>
        <v/>
      </c>
      <c r="AK25" s="87"/>
      <c r="AL25" s="87" t="str">
        <f t="shared" si="4"/>
        <v/>
      </c>
      <c r="AM25" s="87" t="str">
        <f t="shared" si="5"/>
        <v/>
      </c>
      <c r="AN25" s="87"/>
      <c r="AO25" s="87" t="str">
        <f t="shared" si="6"/>
        <v/>
      </c>
      <c r="AP25" s="87" t="str">
        <f t="shared" si="7"/>
        <v/>
      </c>
      <c r="AQ25" s="87"/>
      <c r="AR25" s="87" t="str">
        <f t="shared" si="8"/>
        <v/>
      </c>
      <c r="AS25" s="87" t="str">
        <f t="shared" si="9"/>
        <v/>
      </c>
      <c r="AU25" s="87" t="str">
        <f t="shared" si="16"/>
        <v/>
      </c>
      <c r="AV25" s="87" t="str">
        <f t="shared" si="17"/>
        <v/>
      </c>
      <c r="AY25" t="str">
        <f>IFERROR(VLOOKUP(A25,Annualized_Complete_Unique!$E$3:$AI$79,30,FALSE)/100000,"")</f>
        <v/>
      </c>
      <c r="AZ25" t="str">
        <f>IFERROR(VLOOKUP(A25,Annualized_Complete_Unique!$E$3:$AI$79,31,FALSE)/100000,"")</f>
        <v/>
      </c>
      <c r="BA25" t="str">
        <f>_xlfn.IFNA(VLOOKUP(A25,Annualized_Complete_Unique!$E$3:$X$79,4,FALSE),"")</f>
        <v>I</v>
      </c>
      <c r="BC25" t="str">
        <f t="shared" si="12"/>
        <v/>
      </c>
      <c r="BD25" t="str">
        <f t="shared" si="13"/>
        <v/>
      </c>
      <c r="BF25" t="str">
        <f t="shared" si="14"/>
        <v/>
      </c>
      <c r="BG25" t="str">
        <f t="shared" si="15"/>
        <v/>
      </c>
    </row>
    <row r="26" spans="1:59" x14ac:dyDescent="0.25">
      <c r="A26">
        <v>2312</v>
      </c>
      <c r="B26">
        <v>0.77</v>
      </c>
      <c r="C26" s="88">
        <v>2.67</v>
      </c>
      <c r="D26" s="88">
        <v>4</v>
      </c>
      <c r="E26" s="88">
        <v>50</v>
      </c>
      <c r="F26" s="88">
        <v>1</v>
      </c>
      <c r="G26" s="88">
        <v>1</v>
      </c>
      <c r="H26" s="88">
        <v>0</v>
      </c>
      <c r="I26" s="88">
        <v>0</v>
      </c>
      <c r="J26" s="88">
        <v>1</v>
      </c>
      <c r="K26" s="88">
        <v>0</v>
      </c>
      <c r="L26" s="88">
        <v>0</v>
      </c>
      <c r="M26" s="88">
        <v>1</v>
      </c>
      <c r="N26" s="88">
        <v>0</v>
      </c>
      <c r="O26" s="88">
        <v>0.33</v>
      </c>
      <c r="P26" s="88">
        <v>0</v>
      </c>
      <c r="Q26" s="88">
        <v>-100</v>
      </c>
      <c r="R26">
        <v>0</v>
      </c>
      <c r="S26">
        <v>0</v>
      </c>
      <c r="T26">
        <v>0</v>
      </c>
      <c r="U26">
        <v>2.33</v>
      </c>
      <c r="V26">
        <v>3</v>
      </c>
      <c r="W26">
        <v>28.57</v>
      </c>
      <c r="X26">
        <v>1</v>
      </c>
      <c r="Y26">
        <v>0</v>
      </c>
      <c r="Z26">
        <v>-100</v>
      </c>
      <c r="AB26">
        <f>IFERROR(VLOOKUP(A26,Annualized_Complete_Unique!$E$3:$X$79,19,FALSE)/100000,"")</f>
        <v>0.47443680148515871</v>
      </c>
      <c r="AC26">
        <f>IFERROR(VLOOKUP(A26,Annualized_Complete_Unique!$E$3:$X$79,20,FALSE)/100000,"")</f>
        <v>0.51519133263147965</v>
      </c>
      <c r="AD26" t="str">
        <f>_xlfn.IFNA(VLOOKUP(A26,Annualized_Complete_Unique!$E$3:$X$79,4,FALSE),"")</f>
        <v>I</v>
      </c>
      <c r="AF26" s="87">
        <f t="shared" si="0"/>
        <v>5.6277253190349796</v>
      </c>
      <c r="AG26" s="87">
        <f t="shared" si="1"/>
        <v>7.7641057732258689</v>
      </c>
      <c r="AH26" s="87"/>
      <c r="AI26" s="87">
        <f t="shared" si="2"/>
        <v>2.1077622917734007</v>
      </c>
      <c r="AJ26" s="87">
        <f t="shared" si="3"/>
        <v>1.9410264433064672</v>
      </c>
      <c r="AK26" s="87"/>
      <c r="AL26" s="87">
        <f t="shared" si="4"/>
        <v>0</v>
      </c>
      <c r="AM26" s="87">
        <f t="shared" si="5"/>
        <v>1.9410264433064672</v>
      </c>
      <c r="AN26" s="87"/>
      <c r="AO26" s="87">
        <f t="shared" si="6"/>
        <v>0</v>
      </c>
      <c r="AP26" s="87">
        <f t="shared" si="7"/>
        <v>1.9410264433064672</v>
      </c>
      <c r="AQ26" s="87"/>
      <c r="AR26" s="87">
        <f t="shared" si="8"/>
        <v>0.6955615562852222</v>
      </c>
      <c r="AS26" s="87">
        <f t="shared" si="9"/>
        <v>0</v>
      </c>
      <c r="AU26" s="87">
        <f t="shared" si="16"/>
        <v>0</v>
      </c>
      <c r="AV26" s="87">
        <f t="shared" si="17"/>
        <v>0</v>
      </c>
      <c r="AY26" t="str">
        <f>IFERROR(VLOOKUP(A26,Annualized_Complete_Unique!$E$3:$AI$79,30,FALSE)/100000,"")</f>
        <v/>
      </c>
      <c r="AZ26" t="str">
        <f>IFERROR(VLOOKUP(A26,Annualized_Complete_Unique!$E$3:$AI$79,31,FALSE)/100000,"")</f>
        <v/>
      </c>
      <c r="BA26" t="str">
        <f>_xlfn.IFNA(VLOOKUP(A26,Annualized_Complete_Unique!$E$3:$X$79,4,FALSE),"")</f>
        <v>I</v>
      </c>
      <c r="BC26" t="str">
        <f t="shared" si="12"/>
        <v/>
      </c>
      <c r="BD26" t="str">
        <f t="shared" si="13"/>
        <v/>
      </c>
      <c r="BF26" t="str">
        <f t="shared" si="14"/>
        <v/>
      </c>
      <c r="BG26" t="str">
        <f t="shared" si="15"/>
        <v/>
      </c>
    </row>
    <row r="27" spans="1:59" x14ac:dyDescent="0.25">
      <c r="A27">
        <v>2334</v>
      </c>
      <c r="B27">
        <v>1.01</v>
      </c>
      <c r="C27" s="88">
        <v>46</v>
      </c>
      <c r="D27" s="88">
        <v>41</v>
      </c>
      <c r="E27" s="88">
        <v>-10.87</v>
      </c>
      <c r="F27" s="88">
        <v>3.67</v>
      </c>
      <c r="G27" s="88">
        <v>3</v>
      </c>
      <c r="H27" s="88">
        <v>-18.18</v>
      </c>
      <c r="I27" s="88">
        <v>7.67</v>
      </c>
      <c r="J27" s="88">
        <v>8</v>
      </c>
      <c r="K27" s="88">
        <v>4.3499999999999996</v>
      </c>
      <c r="L27" s="88">
        <v>0.33</v>
      </c>
      <c r="M27" s="88">
        <v>1</v>
      </c>
      <c r="N27" s="88">
        <v>200</v>
      </c>
      <c r="O27" s="88">
        <v>16</v>
      </c>
      <c r="P27" s="88">
        <v>16</v>
      </c>
      <c r="Q27" s="88">
        <v>0</v>
      </c>
      <c r="R27">
        <v>2</v>
      </c>
      <c r="S27">
        <v>1</v>
      </c>
      <c r="T27">
        <v>-50</v>
      </c>
      <c r="U27">
        <v>22.33</v>
      </c>
      <c r="V27">
        <v>17</v>
      </c>
      <c r="W27">
        <v>-23.88</v>
      </c>
      <c r="X27">
        <v>1.33</v>
      </c>
      <c r="Y27">
        <v>1</v>
      </c>
      <c r="Z27">
        <v>-25</v>
      </c>
      <c r="AB27">
        <f>IFERROR(VLOOKUP(A27,Annualized_Complete_Unique!$E$3:$X$79,19,FALSE)/100000,"")</f>
        <v>2.6180887755102051</v>
      </c>
      <c r="AC27">
        <f>IFERROR(VLOOKUP(A27,Annualized_Complete_Unique!$E$3:$X$79,20,FALSE)/100000,"")</f>
        <v>5.3285954352962985</v>
      </c>
      <c r="AD27" t="str">
        <f>_xlfn.IFNA(VLOOKUP(A27,Annualized_Complete_Unique!$E$3:$X$79,4,FALSE),"")</f>
        <v>I</v>
      </c>
      <c r="AF27" s="87">
        <f t="shared" si="0"/>
        <v>17.570068834291405</v>
      </c>
      <c r="AG27" s="87">
        <f t="shared" si="1"/>
        <v>7.6943353080285366</v>
      </c>
      <c r="AH27" s="87"/>
      <c r="AI27" s="87">
        <f t="shared" si="2"/>
        <v>1.4017859265619446</v>
      </c>
      <c r="AJ27" s="87">
        <f t="shared" si="3"/>
        <v>0.56300014448989288</v>
      </c>
      <c r="AK27" s="87"/>
      <c r="AL27" s="87">
        <f t="shared" si="4"/>
        <v>2.9296179991090234</v>
      </c>
      <c r="AM27" s="87">
        <f t="shared" si="5"/>
        <v>1.5013337186397144</v>
      </c>
      <c r="AN27" s="87"/>
      <c r="AO27" s="87">
        <f t="shared" si="6"/>
        <v>0.126046145985134</v>
      </c>
      <c r="AP27" s="87">
        <f t="shared" si="7"/>
        <v>0.1876667148299643</v>
      </c>
      <c r="AQ27" s="87"/>
      <c r="AR27" s="87">
        <f t="shared" si="8"/>
        <v>6.1113282901883146</v>
      </c>
      <c r="AS27" s="87">
        <f t="shared" si="9"/>
        <v>3.0026674372794289</v>
      </c>
      <c r="AU27" s="87">
        <f t="shared" si="16"/>
        <v>0.76391603627353932</v>
      </c>
      <c r="AV27" s="87">
        <f t="shared" si="17"/>
        <v>0.1876667148299643</v>
      </c>
      <c r="AY27">
        <f>IFERROR(VLOOKUP(A27,Annualized_Complete_Unique!$E$3:$AI$79,30,FALSE)/100000,"")</f>
        <v>2.9189223381197507</v>
      </c>
      <c r="AZ27">
        <f>IFERROR(VLOOKUP(A27,Annualized_Complete_Unique!$E$3:$AI$79,31,FALSE)/100000,"")</f>
        <v>6.5054087536614782</v>
      </c>
      <c r="BA27" t="str">
        <f>_xlfn.IFNA(VLOOKUP(A27,Annualized_Complete_Unique!$E$3:$X$79,4,FALSE),"")</f>
        <v>I</v>
      </c>
      <c r="BC27">
        <f t="shared" si="12"/>
        <v>2.6276821071370806</v>
      </c>
      <c r="BD27">
        <f t="shared" si="13"/>
        <v>1.2297459395610326</v>
      </c>
      <c r="BF27">
        <f t="shared" si="14"/>
        <v>0.11305542312323814</v>
      </c>
      <c r="BG27">
        <f t="shared" si="15"/>
        <v>0.15371824244512908</v>
      </c>
    </row>
    <row r="28" spans="1:59" x14ac:dyDescent="0.25">
      <c r="A28">
        <v>2353</v>
      </c>
      <c r="B28">
        <v>0</v>
      </c>
      <c r="C28" s="88">
        <v>24.33</v>
      </c>
      <c r="D28" s="88">
        <v>14</v>
      </c>
      <c r="E28" s="88">
        <v>-42.47</v>
      </c>
      <c r="F28" s="88">
        <v>1</v>
      </c>
      <c r="G28" s="88">
        <v>0</v>
      </c>
      <c r="H28" s="88">
        <v>-100</v>
      </c>
      <c r="I28" s="88">
        <v>1</v>
      </c>
      <c r="J28" s="88">
        <v>2</v>
      </c>
      <c r="K28" s="88">
        <v>100</v>
      </c>
      <c r="L28" s="88">
        <v>0</v>
      </c>
      <c r="M28" s="88">
        <v>0</v>
      </c>
      <c r="N28" s="88">
        <v>0</v>
      </c>
      <c r="O28" s="88">
        <v>6</v>
      </c>
      <c r="P28" s="88">
        <v>1</v>
      </c>
      <c r="Q28" s="88">
        <v>-83.33</v>
      </c>
      <c r="R28">
        <v>0.67</v>
      </c>
      <c r="S28">
        <v>0</v>
      </c>
      <c r="T28">
        <v>-100</v>
      </c>
      <c r="U28">
        <v>17.329999999999998</v>
      </c>
      <c r="V28">
        <v>11</v>
      </c>
      <c r="W28">
        <v>-36.54</v>
      </c>
      <c r="X28">
        <v>0.33</v>
      </c>
      <c r="Y28">
        <v>0</v>
      </c>
      <c r="Z28">
        <v>-100</v>
      </c>
      <c r="AB28" t="str">
        <f>IFERROR(VLOOKUP(A28,Annualized_Complete_Unique!$E$3:$X$79,19,FALSE)/100000,"")</f>
        <v/>
      </c>
      <c r="AC28" t="str">
        <f>IFERROR(VLOOKUP(A28,Annualized_Complete_Unique!$E$3:$X$79,20,FALSE)/100000,"")</f>
        <v/>
      </c>
      <c r="AD28" t="str">
        <f>_xlfn.IFNA(VLOOKUP(A28,Annualized_Complete_Unique!$E$3:$X$79,4,FALSE),"")</f>
        <v/>
      </c>
      <c r="AF28" s="87" t="str">
        <f t="shared" si="0"/>
        <v/>
      </c>
      <c r="AG28" s="87" t="str">
        <f t="shared" si="1"/>
        <v/>
      </c>
      <c r="AH28" s="87"/>
      <c r="AI28" s="87" t="str">
        <f t="shared" si="2"/>
        <v/>
      </c>
      <c r="AJ28" s="87" t="str">
        <f t="shared" si="3"/>
        <v/>
      </c>
      <c r="AK28" s="87"/>
      <c r="AL28" s="87" t="str">
        <f t="shared" si="4"/>
        <v/>
      </c>
      <c r="AM28" s="87" t="str">
        <f t="shared" si="5"/>
        <v/>
      </c>
      <c r="AN28" s="87"/>
      <c r="AO28" s="87" t="str">
        <f t="shared" si="6"/>
        <v/>
      </c>
      <c r="AP28" s="87" t="str">
        <f t="shared" si="7"/>
        <v/>
      </c>
      <c r="AQ28" s="87"/>
      <c r="AR28" s="87" t="str">
        <f t="shared" si="8"/>
        <v/>
      </c>
      <c r="AS28" s="87" t="str">
        <f t="shared" si="9"/>
        <v/>
      </c>
      <c r="AU28" s="87" t="str">
        <f t="shared" si="16"/>
        <v/>
      </c>
      <c r="AV28" s="87" t="str">
        <f t="shared" si="17"/>
        <v/>
      </c>
      <c r="AY28" t="str">
        <f>IFERROR(VLOOKUP(A28,Annualized_Complete_Unique!$E$3:$AI$79,30,FALSE)/100000,"")</f>
        <v/>
      </c>
      <c r="AZ28" t="str">
        <f>IFERROR(VLOOKUP(A28,Annualized_Complete_Unique!$E$3:$AI$79,31,FALSE)/100000,"")</f>
        <v/>
      </c>
      <c r="BA28" t="str">
        <f>_xlfn.IFNA(VLOOKUP(A28,Annualized_Complete_Unique!$E$3:$X$79,4,FALSE),"")</f>
        <v/>
      </c>
      <c r="BC28" t="str">
        <f t="shared" si="12"/>
        <v/>
      </c>
      <c r="BD28" t="str">
        <f t="shared" si="13"/>
        <v/>
      </c>
      <c r="BF28" t="str">
        <f t="shared" si="14"/>
        <v/>
      </c>
      <c r="BG28" t="str">
        <f t="shared" si="15"/>
        <v/>
      </c>
    </row>
    <row r="29" spans="1:59" x14ac:dyDescent="0.25">
      <c r="A29">
        <v>2377</v>
      </c>
      <c r="B29">
        <v>0.88</v>
      </c>
      <c r="C29" s="88">
        <v>82.33</v>
      </c>
      <c r="D29" s="88">
        <v>69</v>
      </c>
      <c r="E29" s="88">
        <v>-16.190000000000001</v>
      </c>
      <c r="F29" s="88">
        <v>9</v>
      </c>
      <c r="G29" s="88">
        <v>6</v>
      </c>
      <c r="H29" s="88">
        <v>-33.33</v>
      </c>
      <c r="I29" s="88">
        <v>18.670000000000002</v>
      </c>
      <c r="J29" s="88">
        <v>22</v>
      </c>
      <c r="K29" s="88">
        <v>17.86</v>
      </c>
      <c r="L29" s="88">
        <v>1.67</v>
      </c>
      <c r="M29" s="88">
        <v>2</v>
      </c>
      <c r="N29" s="88">
        <v>20</v>
      </c>
      <c r="O29" s="88">
        <v>38.67</v>
      </c>
      <c r="P29" s="88">
        <v>22</v>
      </c>
      <c r="Q29" s="88">
        <v>-43.1</v>
      </c>
      <c r="R29">
        <v>7.33</v>
      </c>
      <c r="S29">
        <v>3</v>
      </c>
      <c r="T29">
        <v>-59.09</v>
      </c>
      <c r="U29">
        <v>25</v>
      </c>
      <c r="V29">
        <v>25</v>
      </c>
      <c r="W29">
        <v>0</v>
      </c>
      <c r="X29">
        <v>0</v>
      </c>
      <c r="Y29">
        <v>1</v>
      </c>
      <c r="Z29">
        <v>0</v>
      </c>
      <c r="AB29">
        <f>IFERROR(VLOOKUP(A29,Annualized_Complete_Unique!$E$3:$X$79,19,FALSE)/100000,"")</f>
        <v>5.1095076779129442</v>
      </c>
      <c r="AC29">
        <f>IFERROR(VLOOKUP(A29,Annualized_Complete_Unique!$E$3:$X$79,20,FALSE)/100000,"")</f>
        <v>6.9694835216759685</v>
      </c>
      <c r="AD29" t="str">
        <f>_xlfn.IFNA(VLOOKUP(A29,Annualized_Complete_Unique!$E$3:$X$79,4,FALSE),"")</f>
        <v>I</v>
      </c>
      <c r="AF29" s="87">
        <f>+IFERROR(C29/$AB29,"")</f>
        <v>16.11309840200278</v>
      </c>
      <c r="AG29" s="87">
        <f t="shared" si="1"/>
        <v>9.9003031982788023</v>
      </c>
      <c r="AH29" s="87"/>
      <c r="AI29" s="87">
        <f t="shared" si="2"/>
        <v>1.761422150103547</v>
      </c>
      <c r="AJ29" s="87">
        <f t="shared" si="3"/>
        <v>0.86089593028511324</v>
      </c>
      <c r="AK29" s="87"/>
      <c r="AL29" s="87">
        <f t="shared" si="4"/>
        <v>3.6539723936036919</v>
      </c>
      <c r="AM29" s="87">
        <f t="shared" si="5"/>
        <v>3.156618411045415</v>
      </c>
      <c r="AN29" s="87"/>
      <c r="AO29" s="87">
        <f t="shared" si="6"/>
        <v>0.3268416656303248</v>
      </c>
      <c r="AP29" s="87">
        <f t="shared" si="7"/>
        <v>0.28696531009503773</v>
      </c>
      <c r="AQ29" s="87"/>
      <c r="AR29" s="87">
        <f t="shared" si="8"/>
        <v>7.5682438382782404</v>
      </c>
      <c r="AS29" s="87">
        <f t="shared" si="9"/>
        <v>3.156618411045415</v>
      </c>
      <c r="AU29" s="87">
        <f t="shared" si="16"/>
        <v>1.4345804844732222</v>
      </c>
      <c r="AV29" s="87">
        <f t="shared" si="17"/>
        <v>0.43044796514255662</v>
      </c>
      <c r="AY29" t="str">
        <f>IFERROR(VLOOKUP(A29,Annualized_Complete_Unique!$E$3:$AI$79,30,FALSE)/100000,"")</f>
        <v/>
      </c>
      <c r="AZ29" t="str">
        <f>IFERROR(VLOOKUP(A29,Annualized_Complete_Unique!$E$3:$AI$79,31,FALSE)/100000,"")</f>
        <v/>
      </c>
      <c r="BA29" t="str">
        <f>_xlfn.IFNA(VLOOKUP(A29,Annualized_Complete_Unique!$E$3:$X$79,4,FALSE),"")</f>
        <v>I</v>
      </c>
      <c r="BC29" t="str">
        <f t="shared" si="12"/>
        <v/>
      </c>
      <c r="BD29" t="str">
        <f t="shared" si="13"/>
        <v/>
      </c>
      <c r="BF29" t="str">
        <f t="shared" si="14"/>
        <v/>
      </c>
      <c r="BG29" t="str">
        <f t="shared" si="15"/>
        <v/>
      </c>
    </row>
    <row r="30" spans="1:59" x14ac:dyDescent="0.25">
      <c r="A30">
        <v>84</v>
      </c>
      <c r="B30">
        <v>0.56000000000000005</v>
      </c>
      <c r="C30" s="88">
        <v>13.67</v>
      </c>
      <c r="D30" s="88">
        <v>8</v>
      </c>
      <c r="E30" s="88">
        <v>-41.46</v>
      </c>
      <c r="F30" s="88">
        <v>2.67</v>
      </c>
      <c r="G30" s="88">
        <v>0</v>
      </c>
      <c r="H30" s="88">
        <v>-100</v>
      </c>
      <c r="I30" s="88">
        <v>1.33</v>
      </c>
      <c r="J30" s="88">
        <v>1</v>
      </c>
      <c r="K30" s="88">
        <v>-25</v>
      </c>
      <c r="L30" s="88">
        <v>0.33</v>
      </c>
      <c r="M30" s="88">
        <v>0</v>
      </c>
      <c r="N30" s="88">
        <v>-100</v>
      </c>
      <c r="O30" s="88">
        <v>7.67</v>
      </c>
      <c r="P30" s="88">
        <v>2</v>
      </c>
      <c r="Q30" s="88">
        <v>-73.91</v>
      </c>
      <c r="R30">
        <v>2.33</v>
      </c>
      <c r="S30">
        <v>0</v>
      </c>
      <c r="T30">
        <v>-100</v>
      </c>
      <c r="U30">
        <v>4.67</v>
      </c>
      <c r="V30">
        <v>5</v>
      </c>
      <c r="W30">
        <v>7.14</v>
      </c>
      <c r="X30">
        <v>0</v>
      </c>
      <c r="Y30">
        <v>0</v>
      </c>
      <c r="Z30">
        <v>0</v>
      </c>
      <c r="AB30" t="str">
        <f>IFERROR(VLOOKUP(A30,Annualized_Complete_Unique!$E$3:$X$79,19,FALSE)/100000,"")</f>
        <v/>
      </c>
      <c r="AC30" t="str">
        <f>IFERROR(VLOOKUP(A30,Annualized_Complete_Unique!$E$3:$X$79,20,FALSE)/100000,"")</f>
        <v/>
      </c>
      <c r="AD30" t="str">
        <f>_xlfn.IFNA(VLOOKUP(A30,Annualized_Complete_Unique!$E$3:$X$79,4,FALSE),"")</f>
        <v>II</v>
      </c>
      <c r="AF30" s="87" t="str">
        <f t="shared" si="0"/>
        <v/>
      </c>
      <c r="AG30" s="87" t="str">
        <f t="shared" si="1"/>
        <v/>
      </c>
      <c r="AH30" s="87"/>
      <c r="AI30" s="87" t="str">
        <f t="shared" si="2"/>
        <v/>
      </c>
      <c r="AJ30" s="87" t="str">
        <f t="shared" si="3"/>
        <v/>
      </c>
      <c r="AK30" s="87"/>
      <c r="AL30" s="87" t="str">
        <f t="shared" si="4"/>
        <v/>
      </c>
      <c r="AM30" s="87" t="str">
        <f t="shared" si="5"/>
        <v/>
      </c>
      <c r="AN30" s="87"/>
      <c r="AO30" s="87" t="str">
        <f t="shared" si="6"/>
        <v/>
      </c>
      <c r="AP30" s="87" t="str">
        <f t="shared" si="7"/>
        <v/>
      </c>
      <c r="AQ30" s="87"/>
      <c r="AR30" s="87" t="str">
        <f t="shared" si="8"/>
        <v/>
      </c>
      <c r="AS30" s="87" t="str">
        <f t="shared" si="9"/>
        <v/>
      </c>
      <c r="AU30" s="87" t="str">
        <f t="shared" si="16"/>
        <v/>
      </c>
      <c r="AV30" s="87" t="str">
        <f t="shared" si="17"/>
        <v/>
      </c>
      <c r="AY30" t="str">
        <f>IFERROR(VLOOKUP(A30,Annualized_Complete_Unique!$E$3:$AI$79,30,FALSE)/100000,"")</f>
        <v/>
      </c>
      <c r="AZ30" t="str">
        <f>IFERROR(VLOOKUP(A30,Annualized_Complete_Unique!$E$3:$AI$79,31,FALSE)/100000,"")</f>
        <v/>
      </c>
      <c r="BA30" t="str">
        <f>_xlfn.IFNA(VLOOKUP(A30,Annualized_Complete_Unique!$E$3:$X$79,4,FALSE),"")</f>
        <v>II</v>
      </c>
      <c r="BC30" t="str">
        <f t="shared" si="12"/>
        <v/>
      </c>
      <c r="BD30" t="str">
        <f t="shared" si="13"/>
        <v/>
      </c>
      <c r="BF30" t="str">
        <f t="shared" si="14"/>
        <v/>
      </c>
      <c r="BG30" t="str">
        <f t="shared" si="15"/>
        <v/>
      </c>
    </row>
    <row r="31" spans="1:59" x14ac:dyDescent="0.25">
      <c r="A31">
        <v>201</v>
      </c>
      <c r="B31">
        <v>0.31</v>
      </c>
      <c r="C31" s="88">
        <v>12</v>
      </c>
      <c r="D31" s="88">
        <v>10.33</v>
      </c>
      <c r="E31" s="88">
        <v>-13.89</v>
      </c>
      <c r="F31" s="88">
        <v>0.33</v>
      </c>
      <c r="G31" s="88">
        <v>0.67</v>
      </c>
      <c r="H31" s="88">
        <v>100</v>
      </c>
      <c r="I31" s="88">
        <v>1.67</v>
      </c>
      <c r="J31" s="88">
        <v>2.33</v>
      </c>
      <c r="K31" s="88">
        <v>40</v>
      </c>
      <c r="L31" s="88">
        <v>0</v>
      </c>
      <c r="M31" s="88">
        <v>0.33</v>
      </c>
      <c r="N31" s="88">
        <v>0</v>
      </c>
      <c r="O31" s="88">
        <v>7.33</v>
      </c>
      <c r="P31" s="88">
        <v>4.67</v>
      </c>
      <c r="Q31" s="88">
        <v>-36.36</v>
      </c>
      <c r="R31">
        <v>0</v>
      </c>
      <c r="S31">
        <v>0.33</v>
      </c>
      <c r="T31">
        <v>0</v>
      </c>
      <c r="U31">
        <v>3</v>
      </c>
      <c r="V31">
        <v>3.33</v>
      </c>
      <c r="W31">
        <v>11.11</v>
      </c>
      <c r="X31">
        <v>0.33</v>
      </c>
      <c r="Y31">
        <v>0</v>
      </c>
      <c r="Z31">
        <v>-100</v>
      </c>
      <c r="AB31" t="str">
        <f>IFERROR(VLOOKUP(A31,Annualized_Complete_Unique!$E$3:$X$79,19,FALSE)/100000,"")</f>
        <v/>
      </c>
      <c r="AC31" t="str">
        <f>IFERROR(VLOOKUP(A31,Annualized_Complete_Unique!$E$3:$X$79,20,FALSE)/100000,"")</f>
        <v/>
      </c>
      <c r="AD31" t="str">
        <f>_xlfn.IFNA(VLOOKUP(A31,Annualized_Complete_Unique!$E$3:$X$79,4,FALSE),"")</f>
        <v>II</v>
      </c>
      <c r="AF31" s="87" t="str">
        <f t="shared" si="0"/>
        <v/>
      </c>
      <c r="AG31" s="87" t="str">
        <f t="shared" si="1"/>
        <v/>
      </c>
      <c r="AH31" s="87"/>
      <c r="AI31" s="87" t="str">
        <f t="shared" si="2"/>
        <v/>
      </c>
      <c r="AJ31" s="87" t="str">
        <f t="shared" si="3"/>
        <v/>
      </c>
      <c r="AK31" s="87"/>
      <c r="AL31" s="87" t="str">
        <f t="shared" si="4"/>
        <v/>
      </c>
      <c r="AM31" s="87" t="str">
        <f t="shared" si="5"/>
        <v/>
      </c>
      <c r="AN31" s="87"/>
      <c r="AO31" s="87" t="str">
        <f t="shared" si="6"/>
        <v/>
      </c>
      <c r="AP31" s="87" t="str">
        <f t="shared" si="7"/>
        <v/>
      </c>
      <c r="AQ31" s="87"/>
      <c r="AR31" s="87" t="str">
        <f t="shared" si="8"/>
        <v/>
      </c>
      <c r="AS31" s="87" t="str">
        <f t="shared" si="9"/>
        <v/>
      </c>
      <c r="AU31" s="87" t="str">
        <f t="shared" si="16"/>
        <v/>
      </c>
      <c r="AV31" s="87" t="str">
        <f t="shared" si="17"/>
        <v/>
      </c>
      <c r="AY31" t="str">
        <f>IFERROR(VLOOKUP(A31,Annualized_Complete_Unique!$E$3:$AI$79,30,FALSE)/100000,"")</f>
        <v/>
      </c>
      <c r="AZ31" t="str">
        <f>IFERROR(VLOOKUP(A31,Annualized_Complete_Unique!$E$3:$AI$79,31,FALSE)/100000,"")</f>
        <v/>
      </c>
      <c r="BA31" t="str">
        <f>_xlfn.IFNA(VLOOKUP(A31,Annualized_Complete_Unique!$E$3:$X$79,4,FALSE),"")</f>
        <v>II</v>
      </c>
      <c r="BC31" t="str">
        <f t="shared" si="12"/>
        <v/>
      </c>
      <c r="BD31" t="str">
        <f t="shared" si="13"/>
        <v/>
      </c>
      <c r="BF31" t="str">
        <f t="shared" si="14"/>
        <v/>
      </c>
      <c r="BG31" t="str">
        <f t="shared" si="15"/>
        <v/>
      </c>
    </row>
    <row r="32" spans="1:59" x14ac:dyDescent="0.25">
      <c r="A32">
        <v>527</v>
      </c>
      <c r="B32">
        <v>0.39</v>
      </c>
      <c r="C32" s="88">
        <v>10.33</v>
      </c>
      <c r="D32" s="88">
        <v>6.67</v>
      </c>
      <c r="E32" s="88">
        <v>-35.479999999999997</v>
      </c>
      <c r="F32" s="88">
        <v>1</v>
      </c>
      <c r="G32" s="88">
        <v>1.33</v>
      </c>
      <c r="H32" s="88">
        <v>33.33</v>
      </c>
      <c r="I32" s="88">
        <v>1.67</v>
      </c>
      <c r="J32" s="88">
        <v>0.67</v>
      </c>
      <c r="K32" s="88">
        <v>-60</v>
      </c>
      <c r="L32" s="88">
        <v>0</v>
      </c>
      <c r="M32" s="88">
        <v>0</v>
      </c>
      <c r="N32" s="88">
        <v>0</v>
      </c>
      <c r="O32" s="88">
        <v>5.67</v>
      </c>
      <c r="P32" s="88">
        <v>1.67</v>
      </c>
      <c r="Q32" s="88">
        <v>-70.59</v>
      </c>
      <c r="R32">
        <v>1</v>
      </c>
      <c r="S32">
        <v>0</v>
      </c>
      <c r="T32">
        <v>-100</v>
      </c>
      <c r="U32">
        <v>3</v>
      </c>
      <c r="V32">
        <v>4.33</v>
      </c>
      <c r="W32">
        <v>44.44</v>
      </c>
      <c r="X32">
        <v>0</v>
      </c>
      <c r="Y32">
        <v>1.33</v>
      </c>
      <c r="Z32">
        <v>0</v>
      </c>
      <c r="AB32">
        <f>IFERROR(VLOOKUP(A32,Annualized_Complete_Unique!$E$3:$X$79,19,FALSE)/100000,"")</f>
        <v>0.38398948650674675</v>
      </c>
      <c r="AC32">
        <f>IFERROR(VLOOKUP(A32,Annualized_Complete_Unique!$E$3:$X$79,20,FALSE)/100000,"")</f>
        <v>0.75558669778948218</v>
      </c>
      <c r="AD32" t="str">
        <f>_xlfn.IFNA(VLOOKUP(A32,Annualized_Complete_Unique!$E$3:$X$79,4,FALSE),"")</f>
        <v>II</v>
      </c>
      <c r="AF32" s="87">
        <f t="shared" si="0"/>
        <v>26.901778207457511</v>
      </c>
      <c r="AG32" s="87">
        <f t="shared" si="1"/>
        <v>8.827577324367299</v>
      </c>
      <c r="AH32" s="87"/>
      <c r="AI32" s="87">
        <f t="shared" si="2"/>
        <v>2.6042379678080843</v>
      </c>
      <c r="AJ32" s="87">
        <f t="shared" si="3"/>
        <v>1.760221565428562</v>
      </c>
      <c r="AK32" s="87"/>
      <c r="AL32" s="87">
        <f t="shared" si="4"/>
        <v>4.349077406239501</v>
      </c>
      <c r="AM32" s="87">
        <f t="shared" si="5"/>
        <v>0.88672815702040342</v>
      </c>
      <c r="AN32" s="87"/>
      <c r="AO32" s="87">
        <f t="shared" si="6"/>
        <v>0</v>
      </c>
      <c r="AP32" s="87">
        <f t="shared" si="7"/>
        <v>0</v>
      </c>
      <c r="AQ32" s="87"/>
      <c r="AR32" s="87">
        <f t="shared" si="8"/>
        <v>14.766029277471839</v>
      </c>
      <c r="AS32" s="87">
        <f t="shared" si="9"/>
        <v>2.210203018244886</v>
      </c>
      <c r="AU32" s="87">
        <f t="shared" si="16"/>
        <v>2.6042379678080843</v>
      </c>
      <c r="AV32" s="87">
        <f t="shared" si="17"/>
        <v>0</v>
      </c>
      <c r="AY32">
        <f>IFERROR(VLOOKUP(A32,Annualized_Complete_Unique!$E$3:$AI$79,30,FALSE)/100000,"")</f>
        <v>0.39757176910930458</v>
      </c>
      <c r="AZ32">
        <f>IFERROR(VLOOKUP(A32,Annualized_Complete_Unique!$E$3:$AI$79,31,FALSE)/100000,"")</f>
        <v>0.90313299996367202</v>
      </c>
      <c r="BA32" t="str">
        <f>_xlfn.IFNA(VLOOKUP(A32,Annualized_Complete_Unique!$E$3:$X$79,4,FALSE),"")</f>
        <v>II</v>
      </c>
      <c r="BC32">
        <f t="shared" si="12"/>
        <v>4.2004994563405882</v>
      </c>
      <c r="BD32">
        <f t="shared" si="13"/>
        <v>0.74186194062995192</v>
      </c>
      <c r="BF32">
        <f t="shared" si="14"/>
        <v>0</v>
      </c>
      <c r="BG32">
        <f t="shared" si="15"/>
        <v>0</v>
      </c>
    </row>
    <row r="33" spans="1:59" x14ac:dyDescent="0.25">
      <c r="A33">
        <v>571</v>
      </c>
      <c r="B33">
        <v>0.35</v>
      </c>
      <c r="C33" s="88">
        <v>7.67</v>
      </c>
      <c r="D33" s="88">
        <v>9.33</v>
      </c>
      <c r="E33" s="88">
        <v>21.74</v>
      </c>
      <c r="F33" s="88">
        <v>1</v>
      </c>
      <c r="G33" s="88">
        <v>0</v>
      </c>
      <c r="H33" s="88">
        <v>-100</v>
      </c>
      <c r="I33" s="88">
        <v>1</v>
      </c>
      <c r="J33" s="88">
        <v>0.67</v>
      </c>
      <c r="K33" s="88">
        <v>-33.33</v>
      </c>
      <c r="L33" s="88">
        <v>0</v>
      </c>
      <c r="M33" s="88">
        <v>0</v>
      </c>
      <c r="N33" s="88">
        <v>0</v>
      </c>
      <c r="O33" s="88">
        <v>3.67</v>
      </c>
      <c r="P33" s="88">
        <v>4.67</v>
      </c>
      <c r="Q33" s="88">
        <v>27.27</v>
      </c>
      <c r="R33">
        <v>0</v>
      </c>
      <c r="S33">
        <v>0</v>
      </c>
      <c r="T33">
        <v>0</v>
      </c>
      <c r="U33">
        <v>3</v>
      </c>
      <c r="V33">
        <v>4</v>
      </c>
      <c r="W33">
        <v>33.33</v>
      </c>
      <c r="X33">
        <v>1</v>
      </c>
      <c r="Y33">
        <v>0</v>
      </c>
      <c r="Z33">
        <v>-100</v>
      </c>
      <c r="AB33" t="str">
        <f>IFERROR(VLOOKUP(A33,Annualized_Complete_Unique!$E$3:$X$79,19,FALSE)/100000,"")</f>
        <v/>
      </c>
      <c r="AC33" t="str">
        <f>IFERROR(VLOOKUP(A33,Annualized_Complete_Unique!$E$3:$X$79,20,FALSE)/100000,"")</f>
        <v/>
      </c>
      <c r="AD33" t="str">
        <f>_xlfn.IFNA(VLOOKUP(A33,Annualized_Complete_Unique!$E$3:$X$79,4,FALSE),"")</f>
        <v/>
      </c>
      <c r="AF33" s="87" t="str">
        <f t="shared" si="0"/>
        <v/>
      </c>
      <c r="AG33" s="87" t="str">
        <f t="shared" si="1"/>
        <v/>
      </c>
      <c r="AH33" s="87"/>
      <c r="AI33" s="87" t="str">
        <f t="shared" si="2"/>
        <v/>
      </c>
      <c r="AJ33" s="87" t="str">
        <f t="shared" si="3"/>
        <v/>
      </c>
      <c r="AK33" s="87"/>
      <c r="AL33" s="87" t="str">
        <f t="shared" si="4"/>
        <v/>
      </c>
      <c r="AM33" s="87" t="str">
        <f t="shared" si="5"/>
        <v/>
      </c>
      <c r="AN33" s="87"/>
      <c r="AO33" s="87" t="str">
        <f t="shared" si="6"/>
        <v/>
      </c>
      <c r="AP33" s="87" t="str">
        <f t="shared" si="7"/>
        <v/>
      </c>
      <c r="AQ33" s="87"/>
      <c r="AR33" s="87" t="str">
        <f t="shared" si="8"/>
        <v/>
      </c>
      <c r="AS33" s="87" t="str">
        <f t="shared" si="9"/>
        <v/>
      </c>
      <c r="AU33" s="87" t="str">
        <f t="shared" si="16"/>
        <v/>
      </c>
      <c r="AV33" s="87" t="str">
        <f t="shared" si="17"/>
        <v/>
      </c>
      <c r="AY33" t="str">
        <f>IFERROR(VLOOKUP(A33,Annualized_Complete_Unique!$E$3:$AI$79,30,FALSE)/100000,"")</f>
        <v/>
      </c>
      <c r="AZ33" t="str">
        <f>IFERROR(VLOOKUP(A33,Annualized_Complete_Unique!$E$3:$AI$79,31,FALSE)/100000,"")</f>
        <v/>
      </c>
      <c r="BA33" t="str">
        <f>_xlfn.IFNA(VLOOKUP(A33,Annualized_Complete_Unique!$E$3:$X$79,4,FALSE),"")</f>
        <v/>
      </c>
      <c r="BC33" t="str">
        <f t="shared" si="12"/>
        <v/>
      </c>
      <c r="BD33" t="str">
        <f t="shared" si="13"/>
        <v/>
      </c>
      <c r="BF33" t="str">
        <f t="shared" si="14"/>
        <v/>
      </c>
      <c r="BG33" t="str">
        <f t="shared" si="15"/>
        <v/>
      </c>
    </row>
    <row r="34" spans="1:59" x14ac:dyDescent="0.25">
      <c r="A34">
        <v>572</v>
      </c>
      <c r="B34">
        <v>0.3</v>
      </c>
      <c r="C34" s="88">
        <v>9.33</v>
      </c>
      <c r="D34" s="88">
        <v>6.67</v>
      </c>
      <c r="E34" s="88">
        <v>-28.57</v>
      </c>
      <c r="F34" s="88">
        <v>0.67</v>
      </c>
      <c r="G34" s="88">
        <v>0.33</v>
      </c>
      <c r="H34" s="88">
        <v>-50</v>
      </c>
      <c r="I34" s="88">
        <v>1</v>
      </c>
      <c r="J34" s="88">
        <v>1.33</v>
      </c>
      <c r="K34" s="88">
        <v>33.33</v>
      </c>
      <c r="L34" s="88">
        <v>0</v>
      </c>
      <c r="M34" s="88">
        <v>0</v>
      </c>
      <c r="N34" s="88">
        <v>0</v>
      </c>
      <c r="O34" s="88">
        <v>3</v>
      </c>
      <c r="P34" s="88">
        <v>3</v>
      </c>
      <c r="Q34" s="88">
        <v>0</v>
      </c>
      <c r="R34">
        <v>0.33</v>
      </c>
      <c r="S34">
        <v>0</v>
      </c>
      <c r="T34">
        <v>-100</v>
      </c>
      <c r="U34">
        <v>5.33</v>
      </c>
      <c r="V34">
        <v>2.33</v>
      </c>
      <c r="W34">
        <v>-56.25</v>
      </c>
      <c r="X34">
        <v>0.33</v>
      </c>
      <c r="Y34">
        <v>0.33</v>
      </c>
      <c r="Z34">
        <v>0</v>
      </c>
      <c r="AB34" t="str">
        <f>IFERROR(VLOOKUP(A34,Annualized_Complete_Unique!$E$3:$X$79,19,FALSE)/100000,"")</f>
        <v/>
      </c>
      <c r="AC34" t="str">
        <f>IFERROR(VLOOKUP(A34,Annualized_Complete_Unique!$E$3:$X$79,20,FALSE)/100000,"")</f>
        <v/>
      </c>
      <c r="AD34" t="str">
        <f>_xlfn.IFNA(VLOOKUP(A34,Annualized_Complete_Unique!$E$3:$X$79,4,FALSE),"")</f>
        <v/>
      </c>
      <c r="AF34" s="87" t="str">
        <f t="shared" si="0"/>
        <v/>
      </c>
      <c r="AG34" s="87" t="str">
        <f t="shared" si="1"/>
        <v/>
      </c>
      <c r="AH34" s="87"/>
      <c r="AI34" s="87" t="str">
        <f t="shared" si="2"/>
        <v/>
      </c>
      <c r="AJ34" s="87" t="str">
        <f t="shared" si="3"/>
        <v/>
      </c>
      <c r="AK34" s="87"/>
      <c r="AL34" s="87" t="str">
        <f t="shared" si="4"/>
        <v/>
      </c>
      <c r="AM34" s="87" t="str">
        <f t="shared" si="5"/>
        <v/>
      </c>
      <c r="AN34" s="87"/>
      <c r="AO34" s="87" t="str">
        <f t="shared" si="6"/>
        <v/>
      </c>
      <c r="AP34" s="87" t="str">
        <f t="shared" si="7"/>
        <v/>
      </c>
      <c r="AQ34" s="87"/>
      <c r="AR34" s="87" t="str">
        <f t="shared" si="8"/>
        <v/>
      </c>
      <c r="AS34" s="87" t="str">
        <f t="shared" si="9"/>
        <v/>
      </c>
      <c r="AU34" s="87" t="str">
        <f t="shared" si="16"/>
        <v/>
      </c>
      <c r="AV34" s="87" t="str">
        <f t="shared" si="17"/>
        <v/>
      </c>
      <c r="AY34" t="str">
        <f>IFERROR(VLOOKUP(A34,Annualized_Complete_Unique!$E$3:$AI$79,30,FALSE)/100000,"")</f>
        <v/>
      </c>
      <c r="AZ34" t="str">
        <f>IFERROR(VLOOKUP(A34,Annualized_Complete_Unique!$E$3:$AI$79,31,FALSE)/100000,"")</f>
        <v/>
      </c>
      <c r="BA34" t="str">
        <f>_xlfn.IFNA(VLOOKUP(A34,Annualized_Complete_Unique!$E$3:$X$79,4,FALSE),"")</f>
        <v/>
      </c>
      <c r="BC34" t="str">
        <f t="shared" si="12"/>
        <v/>
      </c>
      <c r="BD34" t="str">
        <f t="shared" si="13"/>
        <v/>
      </c>
      <c r="BF34" t="str">
        <f t="shared" si="14"/>
        <v/>
      </c>
      <c r="BG34" t="str">
        <f t="shared" si="15"/>
        <v/>
      </c>
    </row>
    <row r="35" spans="1:59" x14ac:dyDescent="0.25">
      <c r="A35">
        <v>584</v>
      </c>
      <c r="B35">
        <v>0.53</v>
      </c>
      <c r="C35" s="88">
        <v>14</v>
      </c>
      <c r="D35" s="88">
        <v>15</v>
      </c>
      <c r="E35" s="88">
        <v>7.14</v>
      </c>
      <c r="F35" s="88">
        <v>0.33</v>
      </c>
      <c r="G35" s="88">
        <v>1</v>
      </c>
      <c r="H35" s="88">
        <v>200</v>
      </c>
      <c r="I35" s="88">
        <v>2</v>
      </c>
      <c r="J35" s="88">
        <v>3</v>
      </c>
      <c r="K35" s="88">
        <v>50</v>
      </c>
      <c r="L35" s="88">
        <v>0</v>
      </c>
      <c r="M35" s="88">
        <v>0.33</v>
      </c>
      <c r="N35" s="88">
        <v>0</v>
      </c>
      <c r="O35" s="88">
        <v>7</v>
      </c>
      <c r="P35" s="88">
        <v>6.33</v>
      </c>
      <c r="Q35" s="88">
        <v>-9.52</v>
      </c>
      <c r="R35">
        <v>0</v>
      </c>
      <c r="S35">
        <v>0.67</v>
      </c>
      <c r="T35">
        <v>0</v>
      </c>
      <c r="U35">
        <v>5</v>
      </c>
      <c r="V35">
        <v>5.67</v>
      </c>
      <c r="W35">
        <v>13.33</v>
      </c>
      <c r="X35">
        <v>0.33</v>
      </c>
      <c r="Y35">
        <v>0</v>
      </c>
      <c r="Z35">
        <v>-100</v>
      </c>
      <c r="AB35" t="str">
        <f>IFERROR(VLOOKUP(A35,Annualized_Complete_Unique!$E$3:$X$79,19,FALSE)/100000,"")</f>
        <v/>
      </c>
      <c r="AC35" t="str">
        <f>IFERROR(VLOOKUP(A35,Annualized_Complete_Unique!$E$3:$X$79,20,FALSE)/100000,"")</f>
        <v/>
      </c>
      <c r="AD35" t="str">
        <f>_xlfn.IFNA(VLOOKUP(A35,Annualized_Complete_Unique!$E$3:$X$79,4,FALSE),"")</f>
        <v/>
      </c>
      <c r="AF35" s="87" t="str">
        <f t="shared" si="0"/>
        <v/>
      </c>
      <c r="AG35" s="87" t="str">
        <f t="shared" si="1"/>
        <v/>
      </c>
      <c r="AH35" s="87"/>
      <c r="AI35" s="87" t="str">
        <f t="shared" si="2"/>
        <v/>
      </c>
      <c r="AJ35" s="87" t="str">
        <f t="shared" si="3"/>
        <v/>
      </c>
      <c r="AK35" s="87"/>
      <c r="AL35" s="87" t="str">
        <f t="shared" si="4"/>
        <v/>
      </c>
      <c r="AM35" s="87" t="str">
        <f t="shared" si="5"/>
        <v/>
      </c>
      <c r="AN35" s="87"/>
      <c r="AO35" s="87" t="str">
        <f t="shared" si="6"/>
        <v/>
      </c>
      <c r="AP35" s="87" t="str">
        <f t="shared" si="7"/>
        <v/>
      </c>
      <c r="AQ35" s="87"/>
      <c r="AR35" s="87" t="str">
        <f t="shared" si="8"/>
        <v/>
      </c>
      <c r="AS35" s="87" t="str">
        <f t="shared" si="9"/>
        <v/>
      </c>
      <c r="AU35" s="87" t="str">
        <f t="shared" si="16"/>
        <v/>
      </c>
      <c r="AV35" s="87" t="str">
        <f t="shared" si="17"/>
        <v/>
      </c>
      <c r="AY35" t="str">
        <f>IFERROR(VLOOKUP(A35,Annualized_Complete_Unique!$E$3:$AI$79,30,FALSE)/100000,"")</f>
        <v/>
      </c>
      <c r="AZ35" t="str">
        <f>IFERROR(VLOOKUP(A35,Annualized_Complete_Unique!$E$3:$AI$79,31,FALSE)/100000,"")</f>
        <v/>
      </c>
      <c r="BA35" t="str">
        <f>_xlfn.IFNA(VLOOKUP(A35,Annualized_Complete_Unique!$E$3:$X$79,4,FALSE),"")</f>
        <v/>
      </c>
      <c r="BC35" t="str">
        <f t="shared" si="12"/>
        <v/>
      </c>
      <c r="BD35" t="str">
        <f t="shared" si="13"/>
        <v/>
      </c>
      <c r="BF35" t="str">
        <f t="shared" si="14"/>
        <v/>
      </c>
      <c r="BG35" t="str">
        <f t="shared" si="15"/>
        <v/>
      </c>
    </row>
    <row r="36" spans="1:59" x14ac:dyDescent="0.25">
      <c r="A36">
        <v>599</v>
      </c>
      <c r="B36">
        <v>0.32</v>
      </c>
      <c r="C36" s="88">
        <v>7</v>
      </c>
      <c r="D36" s="88">
        <v>6</v>
      </c>
      <c r="E36" s="88">
        <v>-14.29</v>
      </c>
      <c r="F36" s="88">
        <v>0.33</v>
      </c>
      <c r="G36" s="88">
        <v>1</v>
      </c>
      <c r="H36" s="88">
        <v>200</v>
      </c>
      <c r="I36" s="88">
        <v>0.67</v>
      </c>
      <c r="J36" s="88">
        <v>0.67</v>
      </c>
      <c r="K36" s="88">
        <v>0</v>
      </c>
      <c r="L36" s="88">
        <v>0</v>
      </c>
      <c r="M36" s="88">
        <v>0</v>
      </c>
      <c r="N36" s="88">
        <v>0</v>
      </c>
      <c r="O36" s="88">
        <v>4.67</v>
      </c>
      <c r="P36" s="88">
        <v>3</v>
      </c>
      <c r="Q36" s="88">
        <v>-35.71</v>
      </c>
      <c r="R36">
        <v>0.33</v>
      </c>
      <c r="S36">
        <v>0.33</v>
      </c>
      <c r="T36">
        <v>0</v>
      </c>
      <c r="U36">
        <v>1.67</v>
      </c>
      <c r="V36">
        <v>2.33</v>
      </c>
      <c r="W36">
        <v>40</v>
      </c>
      <c r="X36">
        <v>0</v>
      </c>
      <c r="Y36">
        <v>0.67</v>
      </c>
      <c r="Z36">
        <v>0</v>
      </c>
      <c r="AB36" t="str">
        <f>IFERROR(VLOOKUP(A36,Annualized_Complete_Unique!$E$3:$X$79,19,FALSE)/100000,"")</f>
        <v/>
      </c>
      <c r="AC36" t="str">
        <f>IFERROR(VLOOKUP(A36,Annualized_Complete_Unique!$E$3:$X$79,20,FALSE)/100000,"")</f>
        <v/>
      </c>
      <c r="AD36" t="str">
        <f>_xlfn.IFNA(VLOOKUP(A36,Annualized_Complete_Unique!$E$3:$X$79,4,FALSE),"")</f>
        <v>II</v>
      </c>
      <c r="AF36" s="87" t="str">
        <f t="shared" si="0"/>
        <v/>
      </c>
      <c r="AG36" s="87" t="str">
        <f t="shared" si="1"/>
        <v/>
      </c>
      <c r="AH36" s="87"/>
      <c r="AI36" s="87" t="str">
        <f t="shared" si="2"/>
        <v/>
      </c>
      <c r="AJ36" s="87" t="str">
        <f t="shared" si="3"/>
        <v/>
      </c>
      <c r="AK36" s="87"/>
      <c r="AL36" s="87" t="str">
        <f t="shared" si="4"/>
        <v/>
      </c>
      <c r="AM36" s="87" t="str">
        <f t="shared" si="5"/>
        <v/>
      </c>
      <c r="AN36" s="87"/>
      <c r="AO36" s="87" t="str">
        <f t="shared" si="6"/>
        <v/>
      </c>
      <c r="AP36" s="87" t="str">
        <f t="shared" si="7"/>
        <v/>
      </c>
      <c r="AQ36" s="87"/>
      <c r="AR36" s="87" t="str">
        <f t="shared" si="8"/>
        <v/>
      </c>
      <c r="AS36" s="87" t="str">
        <f t="shared" si="9"/>
        <v/>
      </c>
      <c r="AU36" s="87" t="str">
        <f t="shared" si="16"/>
        <v/>
      </c>
      <c r="AV36" s="87" t="str">
        <f t="shared" si="17"/>
        <v/>
      </c>
      <c r="AY36" t="str">
        <f>IFERROR(VLOOKUP(A36,Annualized_Complete_Unique!$E$3:$AI$79,30,FALSE)/100000,"")</f>
        <v/>
      </c>
      <c r="AZ36" t="str">
        <f>IFERROR(VLOOKUP(A36,Annualized_Complete_Unique!$E$3:$AI$79,31,FALSE)/100000,"")</f>
        <v/>
      </c>
      <c r="BA36" t="str">
        <f>_xlfn.IFNA(VLOOKUP(A36,Annualized_Complete_Unique!$E$3:$X$79,4,FALSE),"")</f>
        <v>II</v>
      </c>
      <c r="BC36" t="str">
        <f t="shared" si="12"/>
        <v/>
      </c>
      <c r="BD36" t="str">
        <f t="shared" si="13"/>
        <v/>
      </c>
      <c r="BF36" t="str">
        <f t="shared" si="14"/>
        <v/>
      </c>
      <c r="BG36" t="str">
        <f t="shared" si="15"/>
        <v/>
      </c>
    </row>
    <row r="37" spans="1:59" x14ac:dyDescent="0.25">
      <c r="A37">
        <v>623</v>
      </c>
      <c r="B37">
        <v>0.68</v>
      </c>
      <c r="C37" s="88">
        <v>12.67</v>
      </c>
      <c r="D37" s="88">
        <v>11.33</v>
      </c>
      <c r="E37" s="88">
        <v>-10.53</v>
      </c>
      <c r="F37" s="88">
        <v>1.67</v>
      </c>
      <c r="G37" s="88">
        <v>1.33</v>
      </c>
      <c r="H37" s="88">
        <v>-20</v>
      </c>
      <c r="I37" s="88">
        <v>1.67</v>
      </c>
      <c r="J37" s="88">
        <v>2.67</v>
      </c>
      <c r="K37" s="88">
        <v>60</v>
      </c>
      <c r="L37" s="88">
        <v>0.33</v>
      </c>
      <c r="M37" s="88">
        <v>0.33</v>
      </c>
      <c r="N37" s="88">
        <v>0</v>
      </c>
      <c r="O37" s="88">
        <v>6.33</v>
      </c>
      <c r="P37" s="88">
        <v>6</v>
      </c>
      <c r="Q37" s="88">
        <v>-5.26</v>
      </c>
      <c r="R37">
        <v>1</v>
      </c>
      <c r="S37">
        <v>0.33</v>
      </c>
      <c r="T37">
        <v>-66.67</v>
      </c>
      <c r="U37">
        <v>4.67</v>
      </c>
      <c r="V37">
        <v>2.67</v>
      </c>
      <c r="W37">
        <v>-42.86</v>
      </c>
      <c r="X37">
        <v>0.33</v>
      </c>
      <c r="Y37">
        <v>0.67</v>
      </c>
      <c r="Z37">
        <v>100</v>
      </c>
      <c r="AB37" t="str">
        <f>IFERROR(VLOOKUP(A37,Annualized_Complete_Unique!$E$3:$X$79,19,FALSE)/100000,"")</f>
        <v/>
      </c>
      <c r="AC37" t="str">
        <f>IFERROR(VLOOKUP(A37,Annualized_Complete_Unique!$E$3:$X$79,20,FALSE)/100000,"")</f>
        <v/>
      </c>
      <c r="AD37" t="str">
        <f>_xlfn.IFNA(VLOOKUP(A37,Annualized_Complete_Unique!$E$3:$X$79,4,FALSE),"")</f>
        <v/>
      </c>
      <c r="AF37" s="87" t="str">
        <f t="shared" si="0"/>
        <v/>
      </c>
      <c r="AG37" s="87" t="str">
        <f t="shared" si="1"/>
        <v/>
      </c>
      <c r="AH37" s="87"/>
      <c r="AI37" s="87" t="str">
        <f t="shared" si="2"/>
        <v/>
      </c>
      <c r="AJ37" s="87" t="str">
        <f t="shared" si="3"/>
        <v/>
      </c>
      <c r="AK37" s="87"/>
      <c r="AL37" s="87" t="str">
        <f t="shared" si="4"/>
        <v/>
      </c>
      <c r="AM37" s="87" t="str">
        <f t="shared" si="5"/>
        <v/>
      </c>
      <c r="AN37" s="87"/>
      <c r="AO37" s="87" t="str">
        <f t="shared" si="6"/>
        <v/>
      </c>
      <c r="AP37" s="87" t="str">
        <f t="shared" si="7"/>
        <v/>
      </c>
      <c r="AQ37" s="87"/>
      <c r="AR37" s="87" t="str">
        <f t="shared" si="8"/>
        <v/>
      </c>
      <c r="AS37" s="87" t="str">
        <f t="shared" si="9"/>
        <v/>
      </c>
      <c r="AU37" s="87" t="str">
        <f t="shared" si="16"/>
        <v/>
      </c>
      <c r="AV37" s="87" t="str">
        <f t="shared" si="17"/>
        <v/>
      </c>
      <c r="AY37" t="str">
        <f>IFERROR(VLOOKUP(A37,Annualized_Complete_Unique!$E$3:$AI$79,30,FALSE)/100000,"")</f>
        <v/>
      </c>
      <c r="AZ37" t="str">
        <f>IFERROR(VLOOKUP(A37,Annualized_Complete_Unique!$E$3:$AI$79,31,FALSE)/100000,"")</f>
        <v/>
      </c>
      <c r="BA37" t="str">
        <f>_xlfn.IFNA(VLOOKUP(A37,Annualized_Complete_Unique!$E$3:$X$79,4,FALSE),"")</f>
        <v/>
      </c>
      <c r="BC37" t="str">
        <f t="shared" si="12"/>
        <v/>
      </c>
      <c r="BD37" t="str">
        <f t="shared" si="13"/>
        <v/>
      </c>
      <c r="BF37" t="str">
        <f t="shared" si="14"/>
        <v/>
      </c>
      <c r="BG37" t="str">
        <f t="shared" si="15"/>
        <v/>
      </c>
    </row>
    <row r="38" spans="1:59" x14ac:dyDescent="0.25">
      <c r="A38">
        <v>629</v>
      </c>
      <c r="B38">
        <v>0.53</v>
      </c>
      <c r="C38" s="88">
        <v>9.67</v>
      </c>
      <c r="D38" s="88">
        <v>7</v>
      </c>
      <c r="E38" s="88">
        <v>-27.59</v>
      </c>
      <c r="F38" s="88">
        <v>0</v>
      </c>
      <c r="G38" s="88">
        <v>1</v>
      </c>
      <c r="H38" s="88">
        <v>0</v>
      </c>
      <c r="I38" s="88">
        <v>0.33</v>
      </c>
      <c r="J38" s="88">
        <v>0.33</v>
      </c>
      <c r="K38" s="88">
        <v>0</v>
      </c>
      <c r="L38" s="88">
        <v>0</v>
      </c>
      <c r="M38" s="88">
        <v>0.33</v>
      </c>
      <c r="N38" s="88">
        <v>0</v>
      </c>
      <c r="O38" s="88">
        <v>5</v>
      </c>
      <c r="P38" s="88">
        <v>3.33</v>
      </c>
      <c r="Q38" s="88">
        <v>-33.33</v>
      </c>
      <c r="R38">
        <v>0</v>
      </c>
      <c r="S38">
        <v>0.67</v>
      </c>
      <c r="T38">
        <v>0</v>
      </c>
      <c r="U38">
        <v>4.33</v>
      </c>
      <c r="V38">
        <v>3.33</v>
      </c>
      <c r="W38">
        <v>-23.08</v>
      </c>
      <c r="X38">
        <v>0</v>
      </c>
      <c r="Y38">
        <v>0</v>
      </c>
      <c r="Z38">
        <v>0</v>
      </c>
      <c r="AB38">
        <f>IFERROR(VLOOKUP(A38,Annualized_Complete_Unique!$E$3:$X$79,19,FALSE)/100000,"")</f>
        <v>8.685476480509749E-2</v>
      </c>
      <c r="AC38">
        <f>IFERROR(VLOOKUP(A38,Annualized_Complete_Unique!$E$3:$X$79,20,FALSE)/100000,"")</f>
        <v>0.29418587528705176</v>
      </c>
      <c r="AD38" t="str">
        <f>_xlfn.IFNA(VLOOKUP(A38,Annualized_Complete_Unique!$E$3:$X$79,4,FALSE),"")</f>
        <v>II</v>
      </c>
      <c r="AF38" s="87">
        <f t="shared" si="0"/>
        <v>111.3352850784816</v>
      </c>
      <c r="AG38" s="87">
        <f t="shared" si="1"/>
        <v>23.794480252220652</v>
      </c>
      <c r="AH38" s="87"/>
      <c r="AI38" s="87">
        <f t="shared" si="2"/>
        <v>0</v>
      </c>
      <c r="AJ38" s="87">
        <f t="shared" si="3"/>
        <v>3.3992114646029501</v>
      </c>
      <c r="AK38" s="87"/>
      <c r="AL38" s="87">
        <f t="shared" si="4"/>
        <v>3.7994461298757942</v>
      </c>
      <c r="AM38" s="87">
        <f t="shared" si="5"/>
        <v>1.1217397833189735</v>
      </c>
      <c r="AN38" s="87"/>
      <c r="AO38" s="87">
        <f t="shared" si="6"/>
        <v>0</v>
      </c>
      <c r="AP38" s="87">
        <f t="shared" si="7"/>
        <v>1.1217397833189735</v>
      </c>
      <c r="AQ38" s="87"/>
      <c r="AR38" s="87">
        <f t="shared" si="8"/>
        <v>57.567365604178704</v>
      </c>
      <c r="AS38" s="87">
        <f t="shared" si="9"/>
        <v>11.319374177127823</v>
      </c>
      <c r="AU38" s="87">
        <f t="shared" si="16"/>
        <v>0</v>
      </c>
      <c r="AV38" s="87">
        <f t="shared" si="17"/>
        <v>2.2774716812839766</v>
      </c>
      <c r="AY38" t="str">
        <f>IFERROR(VLOOKUP(A38,Annualized_Complete_Unique!$E$3:$AI$79,30,FALSE)/100000,"")</f>
        <v/>
      </c>
      <c r="AZ38" t="str">
        <f>IFERROR(VLOOKUP(A38,Annualized_Complete_Unique!$E$3:$AI$79,31,FALSE)/100000,"")</f>
        <v/>
      </c>
      <c r="BA38" t="str">
        <f>_xlfn.IFNA(VLOOKUP(A38,Annualized_Complete_Unique!$E$3:$X$79,4,FALSE),"")</f>
        <v>II</v>
      </c>
      <c r="BC38" t="str">
        <f t="shared" si="12"/>
        <v/>
      </c>
      <c r="BD38" t="str">
        <f t="shared" si="13"/>
        <v/>
      </c>
      <c r="BF38" t="str">
        <f t="shared" si="14"/>
        <v/>
      </c>
      <c r="BG38" t="str">
        <f t="shared" si="15"/>
        <v/>
      </c>
    </row>
    <row r="39" spans="1:59" x14ac:dyDescent="0.25">
      <c r="A39">
        <v>954</v>
      </c>
      <c r="B39">
        <v>0.46</v>
      </c>
      <c r="C39" s="88">
        <v>6.33</v>
      </c>
      <c r="D39" s="88">
        <v>6</v>
      </c>
      <c r="E39" s="88">
        <v>-5.26</v>
      </c>
      <c r="F39" s="88">
        <v>1</v>
      </c>
      <c r="G39" s="88">
        <v>0</v>
      </c>
      <c r="H39" s="88">
        <v>-100</v>
      </c>
      <c r="I39" s="88">
        <v>1</v>
      </c>
      <c r="J39" s="88">
        <v>1</v>
      </c>
      <c r="K39" s="88">
        <v>0</v>
      </c>
      <c r="L39" s="88">
        <v>0.33</v>
      </c>
      <c r="M39" s="88">
        <v>0</v>
      </c>
      <c r="N39" s="88">
        <v>-100</v>
      </c>
      <c r="O39" s="88">
        <v>3.33</v>
      </c>
      <c r="P39" s="88">
        <v>2.5</v>
      </c>
      <c r="Q39" s="88">
        <v>-25</v>
      </c>
      <c r="R39">
        <v>0.67</v>
      </c>
      <c r="S39">
        <v>0</v>
      </c>
      <c r="T39">
        <v>-100</v>
      </c>
      <c r="U39">
        <v>2</v>
      </c>
      <c r="V39">
        <v>2.5</v>
      </c>
      <c r="W39">
        <v>25</v>
      </c>
      <c r="X39">
        <v>0</v>
      </c>
      <c r="Y39">
        <v>0</v>
      </c>
      <c r="Z39">
        <v>0</v>
      </c>
      <c r="AB39" t="str">
        <f>IFERROR(VLOOKUP(A39,Annualized_Complete_Unique!$E$3:$X$79,19,FALSE)/100000,"")</f>
        <v/>
      </c>
      <c r="AC39" t="str">
        <f>IFERROR(VLOOKUP(A39,Annualized_Complete_Unique!$E$3:$X$79,20,FALSE)/100000,"")</f>
        <v/>
      </c>
      <c r="AD39" t="str">
        <f>_xlfn.IFNA(VLOOKUP(A39,Annualized_Complete_Unique!$E$3:$X$79,4,FALSE),"")</f>
        <v>II</v>
      </c>
      <c r="AF39" s="87" t="str">
        <f t="shared" si="0"/>
        <v/>
      </c>
      <c r="AG39" s="87" t="str">
        <f t="shared" si="1"/>
        <v/>
      </c>
      <c r="AH39" s="87"/>
      <c r="AI39" s="87" t="str">
        <f t="shared" si="2"/>
        <v/>
      </c>
      <c r="AJ39" s="87" t="str">
        <f t="shared" si="3"/>
        <v/>
      </c>
      <c r="AK39" s="87"/>
      <c r="AL39" s="87" t="str">
        <f t="shared" si="4"/>
        <v/>
      </c>
      <c r="AM39" s="87" t="str">
        <f t="shared" si="5"/>
        <v/>
      </c>
      <c r="AN39" s="87"/>
      <c r="AO39" s="87" t="str">
        <f t="shared" si="6"/>
        <v/>
      </c>
      <c r="AP39" s="87" t="str">
        <f t="shared" si="7"/>
        <v/>
      </c>
      <c r="AQ39" s="87"/>
      <c r="AR39" s="87" t="str">
        <f t="shared" si="8"/>
        <v/>
      </c>
      <c r="AS39" s="87" t="str">
        <f t="shared" si="9"/>
        <v/>
      </c>
      <c r="AU39" s="87" t="str">
        <f t="shared" si="16"/>
        <v/>
      </c>
      <c r="AV39" s="87" t="str">
        <f t="shared" si="17"/>
        <v/>
      </c>
      <c r="AY39" t="str">
        <f>IFERROR(VLOOKUP(A39,Annualized_Complete_Unique!$E$3:$AI$79,30,FALSE)/100000,"")</f>
        <v/>
      </c>
      <c r="AZ39" t="str">
        <f>IFERROR(VLOOKUP(A39,Annualized_Complete_Unique!$E$3:$AI$79,31,FALSE)/100000,"")</f>
        <v/>
      </c>
      <c r="BA39" t="str">
        <f>_xlfn.IFNA(VLOOKUP(A39,Annualized_Complete_Unique!$E$3:$X$79,4,FALSE),"")</f>
        <v>II</v>
      </c>
      <c r="BC39" t="str">
        <f t="shared" si="12"/>
        <v/>
      </c>
      <c r="BD39" t="str">
        <f t="shared" si="13"/>
        <v/>
      </c>
      <c r="BF39" t="str">
        <f t="shared" si="14"/>
        <v/>
      </c>
      <c r="BG39" t="str">
        <f t="shared" si="15"/>
        <v/>
      </c>
    </row>
    <row r="40" spans="1:59" x14ac:dyDescent="0.25">
      <c r="A40">
        <v>963</v>
      </c>
      <c r="B40">
        <v>0.75</v>
      </c>
      <c r="C40" s="88">
        <v>4.33</v>
      </c>
      <c r="D40" s="88">
        <v>5.5</v>
      </c>
      <c r="E40" s="88">
        <v>26.92</v>
      </c>
      <c r="F40" s="88">
        <v>1</v>
      </c>
      <c r="G40" s="88">
        <v>0.5</v>
      </c>
      <c r="H40" s="88">
        <v>-50</v>
      </c>
      <c r="I40" s="88">
        <v>0</v>
      </c>
      <c r="J40" s="88">
        <v>1</v>
      </c>
      <c r="K40" s="88">
        <v>0</v>
      </c>
      <c r="L40" s="88">
        <v>0</v>
      </c>
      <c r="M40" s="88">
        <v>0</v>
      </c>
      <c r="N40" s="88">
        <v>0</v>
      </c>
      <c r="O40" s="88">
        <v>2</v>
      </c>
      <c r="P40" s="88">
        <v>4</v>
      </c>
      <c r="Q40" s="88">
        <v>100</v>
      </c>
      <c r="R40">
        <v>0.33</v>
      </c>
      <c r="S40">
        <v>0.5</v>
      </c>
      <c r="T40">
        <v>50</v>
      </c>
      <c r="U40">
        <v>2.33</v>
      </c>
      <c r="V40">
        <v>0.5</v>
      </c>
      <c r="W40">
        <v>-78.569999999999993</v>
      </c>
      <c r="X40">
        <v>0.67</v>
      </c>
      <c r="Y40">
        <v>0</v>
      </c>
      <c r="Z40">
        <v>-100</v>
      </c>
      <c r="AB40" t="str">
        <f>IFERROR(VLOOKUP(A40,Annualized_Complete_Unique!$E$3:$X$79,19,FALSE)/100000,"")</f>
        <v/>
      </c>
      <c r="AC40" t="str">
        <f>IFERROR(VLOOKUP(A40,Annualized_Complete_Unique!$E$3:$X$79,20,FALSE)/100000,"")</f>
        <v/>
      </c>
      <c r="AD40" t="str">
        <f>_xlfn.IFNA(VLOOKUP(A40,Annualized_Complete_Unique!$E$3:$X$79,4,FALSE),"")</f>
        <v>II</v>
      </c>
      <c r="AF40" s="87" t="str">
        <f t="shared" si="0"/>
        <v/>
      </c>
      <c r="AG40" s="87" t="str">
        <f t="shared" si="1"/>
        <v/>
      </c>
      <c r="AH40" s="87"/>
      <c r="AI40" s="87" t="str">
        <f t="shared" si="2"/>
        <v/>
      </c>
      <c r="AJ40" s="87" t="str">
        <f t="shared" si="3"/>
        <v/>
      </c>
      <c r="AK40" s="87"/>
      <c r="AL40" s="87" t="str">
        <f t="shared" si="4"/>
        <v/>
      </c>
      <c r="AM40" s="87" t="str">
        <f t="shared" si="5"/>
        <v/>
      </c>
      <c r="AN40" s="87"/>
      <c r="AO40" s="87" t="str">
        <f t="shared" si="6"/>
        <v/>
      </c>
      <c r="AP40" s="87" t="str">
        <f t="shared" si="7"/>
        <v/>
      </c>
      <c r="AQ40" s="87"/>
      <c r="AR40" s="87" t="str">
        <f t="shared" si="8"/>
        <v/>
      </c>
      <c r="AS40" s="87" t="str">
        <f t="shared" si="9"/>
        <v/>
      </c>
      <c r="AU40" s="87" t="str">
        <f t="shared" si="16"/>
        <v/>
      </c>
      <c r="AV40" s="87" t="str">
        <f t="shared" si="17"/>
        <v/>
      </c>
      <c r="AY40" t="str">
        <f>IFERROR(VLOOKUP(A40,Annualized_Complete_Unique!$E$3:$AI$79,30,FALSE)/100000,"")</f>
        <v/>
      </c>
      <c r="AZ40" t="str">
        <f>IFERROR(VLOOKUP(A40,Annualized_Complete_Unique!$E$3:$AI$79,31,FALSE)/100000,"")</f>
        <v/>
      </c>
      <c r="BA40" t="str">
        <f>_xlfn.IFNA(VLOOKUP(A40,Annualized_Complete_Unique!$E$3:$X$79,4,FALSE),"")</f>
        <v>II</v>
      </c>
      <c r="BC40" t="str">
        <f t="shared" si="12"/>
        <v/>
      </c>
      <c r="BD40" t="str">
        <f t="shared" si="13"/>
        <v/>
      </c>
      <c r="BF40" t="str">
        <f t="shared" si="14"/>
        <v/>
      </c>
      <c r="BG40" t="str">
        <f t="shared" si="15"/>
        <v/>
      </c>
    </row>
    <row r="41" spans="1:59" x14ac:dyDescent="0.25">
      <c r="A41">
        <v>1124</v>
      </c>
      <c r="B41">
        <v>1.86</v>
      </c>
      <c r="C41" s="88">
        <v>36.33</v>
      </c>
      <c r="D41" s="88">
        <v>40.33</v>
      </c>
      <c r="E41" s="88">
        <v>11.01</v>
      </c>
      <c r="F41" s="88">
        <v>2.33</v>
      </c>
      <c r="G41" s="88">
        <v>2.67</v>
      </c>
      <c r="H41" s="88">
        <v>14.29</v>
      </c>
      <c r="I41" s="88">
        <v>5.67</v>
      </c>
      <c r="J41" s="88">
        <v>9.67</v>
      </c>
      <c r="K41" s="88">
        <v>70.59</v>
      </c>
      <c r="L41" s="88">
        <v>0.33</v>
      </c>
      <c r="M41" s="88">
        <v>0.33</v>
      </c>
      <c r="N41" s="88">
        <v>0</v>
      </c>
      <c r="O41" s="88">
        <v>11.33</v>
      </c>
      <c r="P41" s="88">
        <v>13</v>
      </c>
      <c r="Q41" s="88">
        <v>14.71</v>
      </c>
      <c r="R41">
        <v>0.67</v>
      </c>
      <c r="S41">
        <v>1.67</v>
      </c>
      <c r="T41">
        <v>150</v>
      </c>
      <c r="U41">
        <v>19.329999999999998</v>
      </c>
      <c r="V41">
        <v>17.670000000000002</v>
      </c>
      <c r="W41">
        <v>-8.6199999999999992</v>
      </c>
      <c r="X41">
        <v>1.33</v>
      </c>
      <c r="Y41">
        <v>0.67</v>
      </c>
      <c r="Z41">
        <v>-50</v>
      </c>
      <c r="AB41" t="str">
        <f>IFERROR(VLOOKUP(A41,Annualized_Complete_Unique!$E$3:$X$79,19,FALSE)/100000,"")</f>
        <v/>
      </c>
      <c r="AC41" t="str">
        <f>IFERROR(VLOOKUP(A41,Annualized_Complete_Unique!$E$3:$X$79,20,FALSE)/100000,"")</f>
        <v/>
      </c>
      <c r="AD41" t="str">
        <f>_xlfn.IFNA(VLOOKUP(A41,Annualized_Complete_Unique!$E$3:$X$79,4,FALSE),"")</f>
        <v/>
      </c>
      <c r="AF41" s="87" t="str">
        <f t="shared" si="0"/>
        <v/>
      </c>
      <c r="AG41" s="87" t="str">
        <f t="shared" si="1"/>
        <v/>
      </c>
      <c r="AH41" s="87"/>
      <c r="AI41" s="87" t="str">
        <f t="shared" si="2"/>
        <v/>
      </c>
      <c r="AJ41" s="87" t="str">
        <f t="shared" si="3"/>
        <v/>
      </c>
      <c r="AK41" s="87"/>
      <c r="AL41" s="87" t="str">
        <f t="shared" si="4"/>
        <v/>
      </c>
      <c r="AM41" s="87" t="str">
        <f t="shared" si="5"/>
        <v/>
      </c>
      <c r="AN41" s="87"/>
      <c r="AO41" s="87" t="str">
        <f t="shared" si="6"/>
        <v/>
      </c>
      <c r="AP41" s="87" t="str">
        <f t="shared" si="7"/>
        <v/>
      </c>
      <c r="AQ41" s="87"/>
      <c r="AR41" s="87" t="str">
        <f t="shared" si="8"/>
        <v/>
      </c>
      <c r="AS41" s="87" t="str">
        <f t="shared" si="9"/>
        <v/>
      </c>
      <c r="AU41" s="87" t="str">
        <f t="shared" si="16"/>
        <v/>
      </c>
      <c r="AV41" s="87" t="str">
        <f t="shared" si="17"/>
        <v/>
      </c>
      <c r="AY41" t="str">
        <f>IFERROR(VLOOKUP(A41,Annualized_Complete_Unique!$E$3:$AI$79,30,FALSE)/100000,"")</f>
        <v/>
      </c>
      <c r="AZ41" t="str">
        <f>IFERROR(VLOOKUP(A41,Annualized_Complete_Unique!$E$3:$AI$79,31,FALSE)/100000,"")</f>
        <v/>
      </c>
      <c r="BA41" t="str">
        <f>_xlfn.IFNA(VLOOKUP(A41,Annualized_Complete_Unique!$E$3:$X$79,4,FALSE),"")</f>
        <v/>
      </c>
      <c r="BC41" t="str">
        <f t="shared" si="12"/>
        <v/>
      </c>
      <c r="BD41" t="str">
        <f t="shared" si="13"/>
        <v/>
      </c>
      <c r="BF41" t="str">
        <f t="shared" si="14"/>
        <v/>
      </c>
      <c r="BG41" t="str">
        <f t="shared" si="15"/>
        <v/>
      </c>
    </row>
    <row r="42" spans="1:59" x14ac:dyDescent="0.25">
      <c r="A42">
        <v>1180</v>
      </c>
      <c r="B42">
        <v>0.31</v>
      </c>
      <c r="C42" s="88">
        <v>9.67</v>
      </c>
      <c r="D42" s="88">
        <v>6.33</v>
      </c>
      <c r="E42" s="88">
        <v>-34.479999999999997</v>
      </c>
      <c r="F42" s="88">
        <v>1</v>
      </c>
      <c r="G42" s="88">
        <v>0.33</v>
      </c>
      <c r="H42" s="88">
        <v>-66.67</v>
      </c>
      <c r="I42" s="88">
        <v>1.33</v>
      </c>
      <c r="J42" s="88">
        <v>0.33</v>
      </c>
      <c r="K42" s="88">
        <v>-75</v>
      </c>
      <c r="L42" s="88">
        <v>0</v>
      </c>
      <c r="M42" s="88">
        <v>0</v>
      </c>
      <c r="N42" s="88">
        <v>0</v>
      </c>
      <c r="O42" s="88">
        <v>2.67</v>
      </c>
      <c r="P42" s="88">
        <v>2</v>
      </c>
      <c r="Q42" s="88">
        <v>-25</v>
      </c>
      <c r="R42">
        <v>0.67</v>
      </c>
      <c r="S42">
        <v>0.33</v>
      </c>
      <c r="T42">
        <v>-50</v>
      </c>
      <c r="U42">
        <v>5.67</v>
      </c>
      <c r="V42">
        <v>4</v>
      </c>
      <c r="W42">
        <v>-29.41</v>
      </c>
      <c r="X42">
        <v>0.33</v>
      </c>
      <c r="Y42">
        <v>0</v>
      </c>
      <c r="Z42">
        <v>-100</v>
      </c>
      <c r="AB42">
        <f>IFERROR(VLOOKUP(A42,Annualized_Complete_Unique!$E$3:$X$79,19,FALSE)/100000,"")</f>
        <v>0.96162811797956416</v>
      </c>
      <c r="AC42">
        <f>IFERROR(VLOOKUP(A42,Annualized_Complete_Unique!$E$3:$X$79,20,FALSE)/100000,"")</f>
        <v>1.0390711151492846</v>
      </c>
      <c r="AD42" t="str">
        <f>_xlfn.IFNA(VLOOKUP(A42,Annualized_Complete_Unique!$E$3:$X$79,4,FALSE),"")</f>
        <v>II</v>
      </c>
      <c r="AF42" s="87">
        <f t="shared" si="0"/>
        <v>10.055862364254931</v>
      </c>
      <c r="AG42" s="87">
        <f t="shared" si="1"/>
        <v>6.0919795649314734</v>
      </c>
      <c r="AH42" s="87"/>
      <c r="AI42" s="87">
        <f t="shared" si="2"/>
        <v>1.0399030366344293</v>
      </c>
      <c r="AJ42" s="87">
        <f t="shared" si="3"/>
        <v>0.31759135172628539</v>
      </c>
      <c r="AK42" s="87"/>
      <c r="AL42" s="87">
        <f t="shared" si="4"/>
        <v>1.383071038723791</v>
      </c>
      <c r="AM42" s="87">
        <f t="shared" si="5"/>
        <v>0.31759135172628539</v>
      </c>
      <c r="AN42" s="87"/>
      <c r="AO42" s="87">
        <f t="shared" si="6"/>
        <v>0</v>
      </c>
      <c r="AP42" s="87">
        <f t="shared" si="7"/>
        <v>0</v>
      </c>
      <c r="AQ42" s="87"/>
      <c r="AR42" s="87">
        <f t="shared" si="8"/>
        <v>2.7765411078139262</v>
      </c>
      <c r="AS42" s="87">
        <f t="shared" si="9"/>
        <v>1.924796071068396</v>
      </c>
      <c r="AU42" s="87">
        <f t="shared" si="16"/>
        <v>0.69673503454506769</v>
      </c>
      <c r="AV42" s="87">
        <f t="shared" si="17"/>
        <v>0.31759135172628539</v>
      </c>
      <c r="AY42">
        <f>IFERROR(VLOOKUP(A42,Annualized_Complete_Unique!$E$3:$AI$79,30,FALSE)/100000,"")</f>
        <v>0.84405020858895707</v>
      </c>
      <c r="AZ42">
        <f>IFERROR(VLOOKUP(A42,Annualized_Complete_Unique!$E$3:$AI$79,31,FALSE)/100000,"")</f>
        <v>1.2043417848584541</v>
      </c>
      <c r="BA42" t="str">
        <f>_xlfn.IFNA(VLOOKUP(A42,Annualized_Complete_Unique!$E$3:$X$79,4,FALSE),"")</f>
        <v>II</v>
      </c>
      <c r="BC42">
        <f t="shared" si="12"/>
        <v>1.5757356451856468</v>
      </c>
      <c r="BD42">
        <f t="shared" si="13"/>
        <v>0.27400859469372707</v>
      </c>
      <c r="BF42">
        <f t="shared" si="14"/>
        <v>0</v>
      </c>
      <c r="BG42">
        <f t="shared" si="15"/>
        <v>0</v>
      </c>
    </row>
    <row r="43" spans="1:59" x14ac:dyDescent="0.25">
      <c r="A43">
        <v>1191</v>
      </c>
      <c r="B43">
        <v>0.35</v>
      </c>
      <c r="C43" s="88">
        <v>7.67</v>
      </c>
      <c r="D43" s="88">
        <v>6.5</v>
      </c>
      <c r="E43" s="88">
        <v>-15.22</v>
      </c>
      <c r="F43" s="88">
        <v>0.33</v>
      </c>
      <c r="G43" s="88">
        <v>0</v>
      </c>
      <c r="H43" s="88">
        <v>-100</v>
      </c>
      <c r="I43" s="88">
        <v>0.33</v>
      </c>
      <c r="J43" s="88">
        <v>0.5</v>
      </c>
      <c r="K43" s="88">
        <v>50</v>
      </c>
      <c r="L43" s="88">
        <v>0</v>
      </c>
      <c r="M43" s="88">
        <v>0</v>
      </c>
      <c r="N43" s="88">
        <v>0</v>
      </c>
      <c r="O43" s="88">
        <v>3.67</v>
      </c>
      <c r="P43" s="88">
        <v>3.5</v>
      </c>
      <c r="Q43" s="88">
        <v>-4.55</v>
      </c>
      <c r="R43">
        <v>0</v>
      </c>
      <c r="S43">
        <v>0</v>
      </c>
      <c r="T43">
        <v>0</v>
      </c>
      <c r="U43">
        <v>3.67</v>
      </c>
      <c r="V43">
        <v>2.5</v>
      </c>
      <c r="W43">
        <v>-31.82</v>
      </c>
      <c r="X43">
        <v>0.33</v>
      </c>
      <c r="Y43">
        <v>0</v>
      </c>
      <c r="Z43">
        <v>-100</v>
      </c>
      <c r="AB43" t="str">
        <f>IFERROR(VLOOKUP(A43,Annualized_Complete_Unique!$E$3:$X$79,19,FALSE)/100000,"")</f>
        <v/>
      </c>
      <c r="AC43" t="str">
        <f>IFERROR(VLOOKUP(A43,Annualized_Complete_Unique!$E$3:$X$79,20,FALSE)/100000,"")</f>
        <v/>
      </c>
      <c r="AD43" t="str">
        <f>_xlfn.IFNA(VLOOKUP(A43,Annualized_Complete_Unique!$E$3:$X$79,4,FALSE),"")</f>
        <v>II</v>
      </c>
      <c r="AF43" s="87" t="str">
        <f t="shared" si="0"/>
        <v/>
      </c>
      <c r="AG43" s="87" t="str">
        <f t="shared" si="1"/>
        <v/>
      </c>
      <c r="AH43" s="87"/>
      <c r="AI43" s="87" t="str">
        <f t="shared" si="2"/>
        <v/>
      </c>
      <c r="AJ43" s="87" t="str">
        <f t="shared" si="3"/>
        <v/>
      </c>
      <c r="AK43" s="87"/>
      <c r="AL43" s="87" t="str">
        <f t="shared" si="4"/>
        <v/>
      </c>
      <c r="AM43" s="87" t="str">
        <f t="shared" si="5"/>
        <v/>
      </c>
      <c r="AN43" s="87"/>
      <c r="AO43" s="87" t="str">
        <f t="shared" si="6"/>
        <v/>
      </c>
      <c r="AP43" s="87" t="str">
        <f t="shared" si="7"/>
        <v/>
      </c>
      <c r="AQ43" s="87"/>
      <c r="AR43" s="87" t="str">
        <f t="shared" si="8"/>
        <v/>
      </c>
      <c r="AS43" s="87" t="str">
        <f t="shared" si="9"/>
        <v/>
      </c>
      <c r="AU43" s="87" t="str">
        <f t="shared" si="16"/>
        <v/>
      </c>
      <c r="AV43" s="87" t="str">
        <f t="shared" si="17"/>
        <v/>
      </c>
      <c r="AY43" t="str">
        <f>IFERROR(VLOOKUP(A43,Annualized_Complete_Unique!$E$3:$AI$79,30,FALSE)/100000,"")</f>
        <v/>
      </c>
      <c r="AZ43" t="str">
        <f>IFERROR(VLOOKUP(A43,Annualized_Complete_Unique!$E$3:$AI$79,31,FALSE)/100000,"")</f>
        <v/>
      </c>
      <c r="BA43" t="str">
        <f>_xlfn.IFNA(VLOOKUP(A43,Annualized_Complete_Unique!$E$3:$X$79,4,FALSE),"")</f>
        <v>II</v>
      </c>
      <c r="BC43" t="str">
        <f t="shared" si="12"/>
        <v/>
      </c>
      <c r="BD43" t="str">
        <f t="shared" si="13"/>
        <v/>
      </c>
      <c r="BF43" t="str">
        <f t="shared" si="14"/>
        <v/>
      </c>
      <c r="BG43" t="str">
        <f t="shared" si="15"/>
        <v/>
      </c>
    </row>
    <row r="44" spans="1:59" x14ac:dyDescent="0.25">
      <c r="A44">
        <v>1260</v>
      </c>
      <c r="B44">
        <v>0.86</v>
      </c>
      <c r="C44" s="88">
        <v>18.329999999999998</v>
      </c>
      <c r="D44" s="88">
        <v>19</v>
      </c>
      <c r="E44" s="88">
        <v>3.64</v>
      </c>
      <c r="F44" s="88">
        <v>1</v>
      </c>
      <c r="G44" s="88">
        <v>0</v>
      </c>
      <c r="H44" s="88">
        <v>-100</v>
      </c>
      <c r="I44" s="88">
        <v>6</v>
      </c>
      <c r="J44" s="88">
        <v>6</v>
      </c>
      <c r="K44" s="88">
        <v>0</v>
      </c>
      <c r="L44" s="88">
        <v>0.33</v>
      </c>
      <c r="M44" s="88">
        <v>0</v>
      </c>
      <c r="N44" s="88">
        <v>-100</v>
      </c>
      <c r="O44" s="88">
        <v>3.33</v>
      </c>
      <c r="P44" s="88">
        <v>4</v>
      </c>
      <c r="Q44" s="88">
        <v>20</v>
      </c>
      <c r="R44">
        <v>0.33</v>
      </c>
      <c r="S44">
        <v>0</v>
      </c>
      <c r="T44">
        <v>-100</v>
      </c>
      <c r="U44">
        <v>9</v>
      </c>
      <c r="V44">
        <v>9</v>
      </c>
      <c r="W44">
        <v>0</v>
      </c>
      <c r="X44">
        <v>0.33</v>
      </c>
      <c r="Y44">
        <v>0</v>
      </c>
      <c r="Z44">
        <v>-100</v>
      </c>
      <c r="AB44">
        <f>IFERROR(VLOOKUP(A44,Annualized_Complete_Unique!$E$3:$X$79,19,FALSE)/100000,"")</f>
        <v>1.4075442064963479</v>
      </c>
      <c r="AC44">
        <f>IFERROR(VLOOKUP(A44,Annualized_Complete_Unique!$E$3:$X$79,20,FALSE)/100000,"")</f>
        <v>1.4112870276014133</v>
      </c>
      <c r="AD44" t="str">
        <f>_xlfn.IFNA(VLOOKUP(A44,Annualized_Complete_Unique!$E$3:$X$79,4,FALSE),"")</f>
        <v>II</v>
      </c>
      <c r="AF44" s="87">
        <f t="shared" si="0"/>
        <v>13.022681572202229</v>
      </c>
      <c r="AG44" s="87">
        <f t="shared" si="1"/>
        <v>13.462888575041964</v>
      </c>
      <c r="AH44" s="87"/>
      <c r="AI44" s="87">
        <f t="shared" si="2"/>
        <v>0.71045725980372232</v>
      </c>
      <c r="AJ44" s="87">
        <f t="shared" si="3"/>
        <v>0</v>
      </c>
      <c r="AK44" s="87"/>
      <c r="AL44" s="87">
        <f t="shared" si="4"/>
        <v>4.2627435588223337</v>
      </c>
      <c r="AM44" s="87">
        <f t="shared" si="5"/>
        <v>4.251438497381673</v>
      </c>
      <c r="AN44" s="87"/>
      <c r="AO44" s="87">
        <f t="shared" si="6"/>
        <v>0.23445089573522837</v>
      </c>
      <c r="AP44" s="87">
        <f t="shared" si="7"/>
        <v>0</v>
      </c>
      <c r="AQ44" s="87"/>
      <c r="AR44" s="87">
        <f t="shared" si="8"/>
        <v>2.3658226751463953</v>
      </c>
      <c r="AS44" s="87">
        <f t="shared" si="9"/>
        <v>2.8342923315877817</v>
      </c>
      <c r="AU44" s="87">
        <f t="shared" si="16"/>
        <v>0.23445089573522837</v>
      </c>
      <c r="AV44" s="87">
        <f t="shared" si="17"/>
        <v>0</v>
      </c>
      <c r="AY44" t="str">
        <f>IFERROR(VLOOKUP(A44,Annualized_Complete_Unique!$E$3:$AI$79,30,FALSE)/100000,"")</f>
        <v/>
      </c>
      <c r="AZ44" t="str">
        <f>IFERROR(VLOOKUP(A44,Annualized_Complete_Unique!$E$3:$AI$79,31,FALSE)/100000,"")</f>
        <v/>
      </c>
      <c r="BA44" t="str">
        <f>_xlfn.IFNA(VLOOKUP(A44,Annualized_Complete_Unique!$E$3:$X$79,4,FALSE),"")</f>
        <v>II</v>
      </c>
      <c r="BC44" t="str">
        <f t="shared" si="12"/>
        <v/>
      </c>
      <c r="BD44" t="str">
        <f t="shared" si="13"/>
        <v/>
      </c>
      <c r="BF44" t="str">
        <f t="shared" si="14"/>
        <v/>
      </c>
      <c r="BG44" t="str">
        <f t="shared" si="15"/>
        <v/>
      </c>
    </row>
    <row r="45" spans="1:59" x14ac:dyDescent="0.25">
      <c r="A45">
        <v>1643</v>
      </c>
      <c r="B45">
        <v>0.35</v>
      </c>
      <c r="C45" s="88">
        <v>6</v>
      </c>
      <c r="D45" s="88">
        <v>8</v>
      </c>
      <c r="E45" s="88">
        <v>33.33</v>
      </c>
      <c r="F45" s="88">
        <v>0.33</v>
      </c>
      <c r="G45" s="88">
        <v>0.67</v>
      </c>
      <c r="H45" s="88">
        <v>100</v>
      </c>
      <c r="I45" s="88">
        <v>0</v>
      </c>
      <c r="J45" s="88">
        <v>0.67</v>
      </c>
      <c r="K45" s="88">
        <v>0</v>
      </c>
      <c r="L45" s="88">
        <v>0</v>
      </c>
      <c r="M45" s="88">
        <v>0.33</v>
      </c>
      <c r="N45" s="88">
        <v>0</v>
      </c>
      <c r="O45" s="88">
        <v>1.33</v>
      </c>
      <c r="P45" s="88">
        <v>1.67</v>
      </c>
      <c r="Q45" s="88">
        <v>25</v>
      </c>
      <c r="R45">
        <v>0</v>
      </c>
      <c r="S45">
        <v>0</v>
      </c>
      <c r="T45">
        <v>0</v>
      </c>
      <c r="U45">
        <v>4.67</v>
      </c>
      <c r="V45">
        <v>5.67</v>
      </c>
      <c r="W45">
        <v>21.43</v>
      </c>
      <c r="X45">
        <v>0.33</v>
      </c>
      <c r="Y45">
        <v>0.33</v>
      </c>
      <c r="Z45">
        <v>0</v>
      </c>
      <c r="AB45" t="str">
        <f>IFERROR(VLOOKUP(A45,Annualized_Complete_Unique!$E$3:$X$79,19,FALSE)/100000,"")</f>
        <v/>
      </c>
      <c r="AC45" t="str">
        <f>IFERROR(VLOOKUP(A45,Annualized_Complete_Unique!$E$3:$X$79,20,FALSE)/100000,"")</f>
        <v/>
      </c>
      <c r="AD45" t="str">
        <f>_xlfn.IFNA(VLOOKUP(A45,Annualized_Complete_Unique!$E$3:$X$79,4,FALSE),"")</f>
        <v>II</v>
      </c>
      <c r="AF45" s="87" t="str">
        <f t="shared" si="0"/>
        <v/>
      </c>
      <c r="AG45" s="87" t="str">
        <f t="shared" si="1"/>
        <v/>
      </c>
      <c r="AH45" s="87"/>
      <c r="AI45" s="87" t="str">
        <f t="shared" si="2"/>
        <v/>
      </c>
      <c r="AJ45" s="87" t="str">
        <f t="shared" si="3"/>
        <v/>
      </c>
      <c r="AK45" s="87"/>
      <c r="AL45" s="87" t="str">
        <f t="shared" si="4"/>
        <v/>
      </c>
      <c r="AM45" s="87" t="str">
        <f t="shared" si="5"/>
        <v/>
      </c>
      <c r="AN45" s="87"/>
      <c r="AO45" s="87" t="str">
        <f t="shared" si="6"/>
        <v/>
      </c>
      <c r="AP45" s="87" t="str">
        <f t="shared" si="7"/>
        <v/>
      </c>
      <c r="AQ45" s="87"/>
      <c r="AR45" s="87" t="str">
        <f t="shared" si="8"/>
        <v/>
      </c>
      <c r="AS45" s="87" t="str">
        <f t="shared" si="9"/>
        <v/>
      </c>
      <c r="AU45" s="87" t="str">
        <f t="shared" si="16"/>
        <v/>
      </c>
      <c r="AV45" s="87" t="str">
        <f t="shared" si="17"/>
        <v/>
      </c>
      <c r="AY45" t="str">
        <f>IFERROR(VLOOKUP(A45,Annualized_Complete_Unique!$E$3:$AI$79,30,FALSE)/100000,"")</f>
        <v/>
      </c>
      <c r="AZ45" t="str">
        <f>IFERROR(VLOOKUP(A45,Annualized_Complete_Unique!$E$3:$AI$79,31,FALSE)/100000,"")</f>
        <v/>
      </c>
      <c r="BA45" t="str">
        <f>_xlfn.IFNA(VLOOKUP(A45,Annualized_Complete_Unique!$E$3:$X$79,4,FALSE),"")</f>
        <v>II</v>
      </c>
      <c r="BC45" t="str">
        <f t="shared" si="12"/>
        <v/>
      </c>
      <c r="BD45" t="str">
        <f t="shared" si="13"/>
        <v/>
      </c>
      <c r="BF45" t="str">
        <f t="shared" si="14"/>
        <v/>
      </c>
      <c r="BG45" t="str">
        <f t="shared" si="15"/>
        <v/>
      </c>
    </row>
    <row r="46" spans="1:59" x14ac:dyDescent="0.25">
      <c r="A46">
        <v>2108</v>
      </c>
      <c r="B46">
        <v>0.72</v>
      </c>
      <c r="C46" s="88">
        <v>8</v>
      </c>
      <c r="D46" s="88">
        <v>6.5</v>
      </c>
      <c r="E46" s="88">
        <v>-18.75</v>
      </c>
      <c r="F46" s="88">
        <v>0.67</v>
      </c>
      <c r="G46" s="88">
        <v>0.5</v>
      </c>
      <c r="H46" s="88">
        <v>-25</v>
      </c>
      <c r="I46" s="88">
        <v>0.33</v>
      </c>
      <c r="J46" s="88">
        <v>0</v>
      </c>
      <c r="K46" s="88">
        <v>-100</v>
      </c>
      <c r="L46" s="88">
        <v>0</v>
      </c>
      <c r="M46" s="88">
        <v>0</v>
      </c>
      <c r="N46" s="88">
        <v>0</v>
      </c>
      <c r="O46" s="88">
        <v>1</v>
      </c>
      <c r="P46" s="88">
        <v>1</v>
      </c>
      <c r="Q46" s="88">
        <v>0</v>
      </c>
      <c r="R46">
        <v>0.33</v>
      </c>
      <c r="S46">
        <v>0</v>
      </c>
      <c r="T46">
        <v>-100</v>
      </c>
      <c r="U46">
        <v>6.67</v>
      </c>
      <c r="V46">
        <v>5.5</v>
      </c>
      <c r="W46">
        <v>-17.5</v>
      </c>
      <c r="X46">
        <v>0.33</v>
      </c>
      <c r="Y46">
        <v>0.5</v>
      </c>
      <c r="Z46">
        <v>50</v>
      </c>
      <c r="AB46">
        <f>IFERROR(VLOOKUP(A46,Annualized_Complete_Unique!$E$3:$X$79,19,FALSE)/100000,"")</f>
        <v>8.8001341909845848E-2</v>
      </c>
      <c r="AC46">
        <f>IFERROR(VLOOKUP(A46,Annualized_Complete_Unique!$E$3:$X$79,20,FALSE)/100000,"")</f>
        <v>8.9080754583729452E-2</v>
      </c>
      <c r="AD46" t="str">
        <f>_xlfn.IFNA(VLOOKUP(A46,Annualized_Complete_Unique!$E$3:$X$79,4,FALSE),"")</f>
        <v>II</v>
      </c>
      <c r="AF46" s="87">
        <f t="shared" si="0"/>
        <v>90.907704659727884</v>
      </c>
      <c r="AG46" s="87">
        <f t="shared" si="1"/>
        <v>72.967500448039772</v>
      </c>
      <c r="AH46" s="87"/>
      <c r="AI46" s="87">
        <f t="shared" si="2"/>
        <v>7.6135202652522107</v>
      </c>
      <c r="AJ46" s="87">
        <f t="shared" si="3"/>
        <v>5.6128846498492138</v>
      </c>
      <c r="AK46" s="87"/>
      <c r="AL46" s="87">
        <f t="shared" si="4"/>
        <v>3.7499428172137752</v>
      </c>
      <c r="AM46" s="87">
        <f t="shared" si="5"/>
        <v>0</v>
      </c>
      <c r="AN46" s="87"/>
      <c r="AO46" s="87">
        <f t="shared" si="6"/>
        <v>0</v>
      </c>
      <c r="AP46" s="87">
        <f t="shared" si="7"/>
        <v>0</v>
      </c>
      <c r="AQ46" s="87"/>
      <c r="AR46" s="87">
        <f t="shared" si="8"/>
        <v>11.363463082465985</v>
      </c>
      <c r="AS46" s="87">
        <f t="shared" si="9"/>
        <v>11.225769299698428</v>
      </c>
      <c r="AU46" s="87">
        <f t="shared" si="16"/>
        <v>3.7499428172137752</v>
      </c>
      <c r="AV46" s="87">
        <f t="shared" si="17"/>
        <v>0</v>
      </c>
      <c r="AY46">
        <f>IFERROR(VLOOKUP(A46,Annualized_Complete_Unique!$E$3:$AI$79,30,FALSE)/100000,"")</f>
        <v>0.1015597451487792</v>
      </c>
      <c r="AZ46">
        <f>IFERROR(VLOOKUP(A46,Annualized_Complete_Unique!$E$3:$AI$79,31,FALSE)/100000,"")</f>
        <v>9.9282511101594403E-2</v>
      </c>
      <c r="BA46" t="str">
        <f>_xlfn.IFNA(VLOOKUP(A46,Annualized_Complete_Unique!$E$3:$X$79,4,FALSE),"")</f>
        <v>II</v>
      </c>
      <c r="BC46">
        <f t="shared" si="12"/>
        <v>3.2493189059953718</v>
      </c>
      <c r="BD46">
        <f t="shared" si="13"/>
        <v>0</v>
      </c>
      <c r="BF46">
        <f t="shared" si="14"/>
        <v>0</v>
      </c>
      <c r="BG46">
        <f t="shared" si="15"/>
        <v>0</v>
      </c>
    </row>
    <row r="47" spans="1:59" x14ac:dyDescent="0.25">
      <c r="A47">
        <v>2141</v>
      </c>
      <c r="B47">
        <v>0.32</v>
      </c>
      <c r="C47" s="88">
        <v>9.33</v>
      </c>
      <c r="D47" s="88">
        <v>6</v>
      </c>
      <c r="E47" s="88">
        <v>-35.71</v>
      </c>
      <c r="F47" s="88">
        <v>2</v>
      </c>
      <c r="G47" s="88">
        <v>1</v>
      </c>
      <c r="H47" s="88">
        <v>-50</v>
      </c>
      <c r="I47" s="88">
        <v>2.67</v>
      </c>
      <c r="J47" s="88">
        <v>3</v>
      </c>
      <c r="K47" s="88">
        <v>12.5</v>
      </c>
      <c r="L47" s="88">
        <v>0.33</v>
      </c>
      <c r="M47" s="88">
        <v>1</v>
      </c>
      <c r="N47" s="88">
        <v>200</v>
      </c>
      <c r="O47" s="88">
        <v>4</v>
      </c>
      <c r="P47" s="88">
        <v>2</v>
      </c>
      <c r="Q47" s="88">
        <v>-50</v>
      </c>
      <c r="R47">
        <v>1.67</v>
      </c>
      <c r="S47">
        <v>0</v>
      </c>
      <c r="T47">
        <v>-100</v>
      </c>
      <c r="U47">
        <v>2.67</v>
      </c>
      <c r="V47">
        <v>1</v>
      </c>
      <c r="W47">
        <v>-62.5</v>
      </c>
      <c r="X47">
        <v>0</v>
      </c>
      <c r="Y47">
        <v>0</v>
      </c>
      <c r="Z47">
        <v>0</v>
      </c>
      <c r="AB47">
        <f>IFERROR(VLOOKUP(A47,Annualized_Complete_Unique!$E$3:$X$79,19,FALSE)/100000,"")</f>
        <v>1.513552766132952</v>
      </c>
      <c r="AC47">
        <f>IFERROR(VLOOKUP(A47,Annualized_Complete_Unique!$E$3:$X$79,20,FALSE)/100000,"")</f>
        <v>2.7277594798778293</v>
      </c>
      <c r="AD47" t="str">
        <f>_xlfn.IFNA(VLOOKUP(A47,Annualized_Complete_Unique!$E$3:$X$79,4,FALSE),"")</f>
        <v>II</v>
      </c>
      <c r="AF47" s="87">
        <f t="shared" si="0"/>
        <v>6.1643044159191502</v>
      </c>
      <c r="AG47" s="87">
        <f t="shared" si="1"/>
        <v>2.1996074229641125</v>
      </c>
      <c r="AH47" s="87"/>
      <c r="AI47" s="87">
        <f t="shared" si="2"/>
        <v>1.3213943013760234</v>
      </c>
      <c r="AJ47" s="87">
        <f t="shared" si="3"/>
        <v>0.36660123716068543</v>
      </c>
      <c r="AK47" s="87"/>
      <c r="AL47" s="87">
        <f t="shared" si="4"/>
        <v>1.7640613923369914</v>
      </c>
      <c r="AM47" s="87">
        <f t="shared" si="5"/>
        <v>1.0998037114820562</v>
      </c>
      <c r="AN47" s="87"/>
      <c r="AO47" s="87">
        <f t="shared" si="6"/>
        <v>0.2180300597270439</v>
      </c>
      <c r="AP47" s="87">
        <f t="shared" si="7"/>
        <v>0.36660123716068543</v>
      </c>
      <c r="AQ47" s="87"/>
      <c r="AR47" s="87">
        <f t="shared" si="8"/>
        <v>2.6427886027520469</v>
      </c>
      <c r="AS47" s="87">
        <f t="shared" si="9"/>
        <v>0.73320247432137087</v>
      </c>
      <c r="AU47" s="87">
        <f t="shared" si="16"/>
        <v>1.1033642416489795</v>
      </c>
      <c r="AV47" s="87">
        <f t="shared" si="17"/>
        <v>0</v>
      </c>
      <c r="AY47" t="str">
        <f>IFERROR(VLOOKUP(A47,Annualized_Complete_Unique!$E$3:$AI$79,30,FALSE)/100000,"")</f>
        <v/>
      </c>
      <c r="AZ47" t="str">
        <f>IFERROR(VLOOKUP(A47,Annualized_Complete_Unique!$E$3:$AI$79,31,FALSE)/100000,"")</f>
        <v/>
      </c>
      <c r="BA47" t="str">
        <f>_xlfn.IFNA(VLOOKUP(A47,Annualized_Complete_Unique!$E$3:$X$79,4,FALSE),"")</f>
        <v>II</v>
      </c>
      <c r="BC47" t="str">
        <f t="shared" si="12"/>
        <v/>
      </c>
      <c r="BD47" t="str">
        <f t="shared" si="13"/>
        <v/>
      </c>
      <c r="BF47" t="str">
        <f t="shared" si="14"/>
        <v/>
      </c>
      <c r="BG47" t="str">
        <f t="shared" si="15"/>
        <v/>
      </c>
    </row>
    <row r="48" spans="1:59" x14ac:dyDescent="0.25">
      <c r="A48">
        <v>2186</v>
      </c>
      <c r="B48">
        <v>0.37</v>
      </c>
      <c r="C48" s="88">
        <v>4</v>
      </c>
      <c r="D48" s="88">
        <v>5</v>
      </c>
      <c r="E48" s="88">
        <v>25</v>
      </c>
      <c r="F48" s="88">
        <v>0</v>
      </c>
      <c r="G48" s="88">
        <v>0.5</v>
      </c>
      <c r="H48" s="88">
        <v>0</v>
      </c>
      <c r="I48" s="88">
        <v>1</v>
      </c>
      <c r="J48" s="88">
        <v>0.5</v>
      </c>
      <c r="K48" s="88">
        <v>-50</v>
      </c>
      <c r="L48" s="88">
        <v>0</v>
      </c>
      <c r="M48" s="88">
        <v>0</v>
      </c>
      <c r="N48" s="88">
        <v>0</v>
      </c>
      <c r="O48" s="88">
        <v>0.33</v>
      </c>
      <c r="P48" s="88">
        <v>1</v>
      </c>
      <c r="Q48" s="88">
        <v>200</v>
      </c>
      <c r="R48">
        <v>0</v>
      </c>
      <c r="S48">
        <v>0</v>
      </c>
      <c r="T48">
        <v>0</v>
      </c>
      <c r="U48">
        <v>2.67</v>
      </c>
      <c r="V48">
        <v>3.5</v>
      </c>
      <c r="W48">
        <v>31.25</v>
      </c>
      <c r="X48">
        <v>0</v>
      </c>
      <c r="Y48">
        <v>0.5</v>
      </c>
      <c r="Z48">
        <v>0</v>
      </c>
      <c r="AB48" t="str">
        <f>IFERROR(VLOOKUP(A48,Annualized_Complete_Unique!$E$3:$X$79,19,FALSE)/100000,"")</f>
        <v/>
      </c>
      <c r="AC48" t="str">
        <f>IFERROR(VLOOKUP(A48,Annualized_Complete_Unique!$E$3:$X$79,20,FALSE)/100000,"")</f>
        <v/>
      </c>
      <c r="AD48" t="str">
        <f>_xlfn.IFNA(VLOOKUP(A48,Annualized_Complete_Unique!$E$3:$X$79,4,FALSE),"")</f>
        <v>II</v>
      </c>
      <c r="AF48" s="87" t="str">
        <f t="shared" si="0"/>
        <v/>
      </c>
      <c r="AG48" s="87" t="str">
        <f t="shared" si="1"/>
        <v/>
      </c>
      <c r="AH48" s="87"/>
      <c r="AI48" s="87" t="str">
        <f t="shared" si="2"/>
        <v/>
      </c>
      <c r="AJ48" s="87" t="str">
        <f t="shared" si="3"/>
        <v/>
      </c>
      <c r="AK48" s="87"/>
      <c r="AL48" s="87" t="str">
        <f t="shared" si="4"/>
        <v/>
      </c>
      <c r="AM48" s="87" t="str">
        <f t="shared" si="5"/>
        <v/>
      </c>
      <c r="AN48" s="87"/>
      <c r="AO48" s="87" t="str">
        <f t="shared" si="6"/>
        <v/>
      </c>
      <c r="AP48" s="87" t="str">
        <f t="shared" si="7"/>
        <v/>
      </c>
      <c r="AQ48" s="87"/>
      <c r="AR48" s="87" t="str">
        <f t="shared" si="8"/>
        <v/>
      </c>
      <c r="AS48" s="87" t="str">
        <f t="shared" si="9"/>
        <v/>
      </c>
      <c r="AU48" s="87" t="str">
        <f t="shared" si="16"/>
        <v/>
      </c>
      <c r="AV48" s="87" t="str">
        <f t="shared" si="17"/>
        <v/>
      </c>
      <c r="AY48" t="str">
        <f>IFERROR(VLOOKUP(A48,Annualized_Complete_Unique!$E$3:$AI$79,30,FALSE)/100000,"")</f>
        <v/>
      </c>
      <c r="AZ48" t="str">
        <f>IFERROR(VLOOKUP(A48,Annualized_Complete_Unique!$E$3:$AI$79,31,FALSE)/100000,"")</f>
        <v/>
      </c>
      <c r="BA48" t="str">
        <f>_xlfn.IFNA(VLOOKUP(A48,Annualized_Complete_Unique!$E$3:$X$79,4,FALSE),"")</f>
        <v>II</v>
      </c>
      <c r="BC48" t="str">
        <f t="shared" si="12"/>
        <v/>
      </c>
      <c r="BD48" t="str">
        <f t="shared" si="13"/>
        <v/>
      </c>
      <c r="BF48" t="str">
        <f t="shared" si="14"/>
        <v/>
      </c>
      <c r="BG48" t="str">
        <f t="shared" si="15"/>
        <v/>
      </c>
    </row>
    <row r="49" spans="1:59" x14ac:dyDescent="0.25">
      <c r="A49">
        <v>2224</v>
      </c>
      <c r="B49">
        <v>1.53</v>
      </c>
      <c r="C49" s="88">
        <v>18.329999999999998</v>
      </c>
      <c r="D49" s="88">
        <v>25</v>
      </c>
      <c r="E49" s="88">
        <v>36.36</v>
      </c>
      <c r="F49" s="88">
        <v>1.33</v>
      </c>
      <c r="G49" s="88">
        <v>2</v>
      </c>
      <c r="H49" s="88">
        <v>50</v>
      </c>
      <c r="I49" s="88">
        <v>3.67</v>
      </c>
      <c r="J49" s="88">
        <v>8</v>
      </c>
      <c r="K49" s="88">
        <v>118.18</v>
      </c>
      <c r="L49" s="88">
        <v>0.33</v>
      </c>
      <c r="M49" s="88">
        <v>0</v>
      </c>
      <c r="N49" s="88">
        <v>-100</v>
      </c>
      <c r="O49" s="88">
        <v>5.33</v>
      </c>
      <c r="P49" s="88">
        <v>7</v>
      </c>
      <c r="Q49" s="88">
        <v>31.25</v>
      </c>
      <c r="R49">
        <v>0.33</v>
      </c>
      <c r="S49">
        <v>1</v>
      </c>
      <c r="T49">
        <v>200</v>
      </c>
      <c r="U49">
        <v>9.33</v>
      </c>
      <c r="V49">
        <v>10</v>
      </c>
      <c r="W49">
        <v>7.14</v>
      </c>
      <c r="X49">
        <v>0.67</v>
      </c>
      <c r="Y49">
        <v>1</v>
      </c>
      <c r="Z49">
        <v>50</v>
      </c>
      <c r="AB49" t="str">
        <f>IFERROR(VLOOKUP(A49,Annualized_Complete_Unique!$E$3:$X$79,19,FALSE)/100000,"")</f>
        <v/>
      </c>
      <c r="AC49" t="str">
        <f>IFERROR(VLOOKUP(A49,Annualized_Complete_Unique!$E$3:$X$79,20,FALSE)/100000,"")</f>
        <v/>
      </c>
      <c r="AD49" t="str">
        <f>_xlfn.IFNA(VLOOKUP(A49,Annualized_Complete_Unique!$E$3:$X$79,4,FALSE),"")</f>
        <v>II</v>
      </c>
      <c r="AF49" s="87" t="str">
        <f t="shared" si="0"/>
        <v/>
      </c>
      <c r="AG49" s="87" t="str">
        <f t="shared" si="1"/>
        <v/>
      </c>
      <c r="AH49" s="87"/>
      <c r="AI49" s="87" t="str">
        <f t="shared" si="2"/>
        <v/>
      </c>
      <c r="AJ49" s="87" t="str">
        <f t="shared" si="3"/>
        <v/>
      </c>
      <c r="AK49" s="87"/>
      <c r="AL49" s="87" t="str">
        <f t="shared" si="4"/>
        <v/>
      </c>
      <c r="AM49" s="87" t="str">
        <f t="shared" si="5"/>
        <v/>
      </c>
      <c r="AN49" s="87"/>
      <c r="AO49" s="87" t="str">
        <f t="shared" si="6"/>
        <v/>
      </c>
      <c r="AP49" s="87" t="str">
        <f t="shared" si="7"/>
        <v/>
      </c>
      <c r="AQ49" s="87"/>
      <c r="AR49" s="87" t="str">
        <f t="shared" si="8"/>
        <v/>
      </c>
      <c r="AS49" s="87" t="str">
        <f t="shared" si="9"/>
        <v/>
      </c>
      <c r="AU49" s="87" t="str">
        <f t="shared" si="16"/>
        <v/>
      </c>
      <c r="AV49" s="87" t="str">
        <f t="shared" si="17"/>
        <v/>
      </c>
      <c r="AY49" t="str">
        <f>IFERROR(VLOOKUP(A49,Annualized_Complete_Unique!$E$3:$AI$79,30,FALSE)/100000,"")</f>
        <v/>
      </c>
      <c r="AZ49" t="str">
        <f>IFERROR(VLOOKUP(A49,Annualized_Complete_Unique!$E$3:$AI$79,31,FALSE)/100000,"")</f>
        <v/>
      </c>
      <c r="BA49" t="str">
        <f>_xlfn.IFNA(VLOOKUP(A49,Annualized_Complete_Unique!$E$3:$X$79,4,FALSE),"")</f>
        <v>II</v>
      </c>
      <c r="BC49" t="str">
        <f t="shared" si="12"/>
        <v/>
      </c>
      <c r="BD49" t="str">
        <f t="shared" si="13"/>
        <v/>
      </c>
      <c r="BF49" t="str">
        <f t="shared" si="14"/>
        <v/>
      </c>
      <c r="BG49" t="str">
        <f t="shared" si="15"/>
        <v/>
      </c>
    </row>
    <row r="50" spans="1:59" x14ac:dyDescent="0.25">
      <c r="A50">
        <v>2225</v>
      </c>
      <c r="B50">
        <v>0.63</v>
      </c>
      <c r="C50" s="88">
        <v>6</v>
      </c>
      <c r="D50" s="88">
        <v>6</v>
      </c>
      <c r="E50" s="88">
        <v>0</v>
      </c>
      <c r="F50" s="88">
        <v>0.33</v>
      </c>
      <c r="G50" s="88">
        <v>2</v>
      </c>
      <c r="H50" s="88">
        <v>500</v>
      </c>
      <c r="I50" s="88">
        <v>0.33</v>
      </c>
      <c r="J50" s="88">
        <v>1</v>
      </c>
      <c r="K50" s="88">
        <v>200</v>
      </c>
      <c r="L50" s="88">
        <v>0</v>
      </c>
      <c r="M50" s="88">
        <v>1</v>
      </c>
      <c r="N50" s="88">
        <v>0</v>
      </c>
      <c r="O50" s="88">
        <v>1.67</v>
      </c>
      <c r="P50" s="88">
        <v>3</v>
      </c>
      <c r="Q50" s="88">
        <v>80</v>
      </c>
      <c r="R50">
        <v>0.33</v>
      </c>
      <c r="S50">
        <v>1</v>
      </c>
      <c r="T50">
        <v>200</v>
      </c>
      <c r="U50">
        <v>4</v>
      </c>
      <c r="V50">
        <v>2</v>
      </c>
      <c r="W50">
        <v>-50</v>
      </c>
      <c r="X50">
        <v>0</v>
      </c>
      <c r="Y50">
        <v>0</v>
      </c>
      <c r="Z50">
        <v>0</v>
      </c>
      <c r="AB50">
        <f>IFERROR(VLOOKUP(A50,Annualized_Complete_Unique!$E$3:$X$79,19,FALSE)/100000,"")</f>
        <v>0.10130192356868872</v>
      </c>
      <c r="AC50">
        <f>IFERROR(VLOOKUP(A50,Annualized_Complete_Unique!$E$3:$X$79,20,FALSE)/100000,"")</f>
        <v>0.50105606151571136</v>
      </c>
      <c r="AD50" t="str">
        <f>_xlfn.IFNA(VLOOKUP(A50,Annualized_Complete_Unique!$E$3:$X$79,4,FALSE),"")</f>
        <v>II</v>
      </c>
      <c r="AF50" s="87">
        <f t="shared" si="0"/>
        <v>59.228885184313832</v>
      </c>
      <c r="AG50" s="87">
        <f t="shared" si="1"/>
        <v>11.974707943557851</v>
      </c>
      <c r="AH50" s="87"/>
      <c r="AI50" s="87">
        <f t="shared" si="2"/>
        <v>3.2575886851372609</v>
      </c>
      <c r="AJ50" s="87">
        <f t="shared" si="3"/>
        <v>3.9915693145192837</v>
      </c>
      <c r="AK50" s="87"/>
      <c r="AL50" s="87">
        <f t="shared" si="4"/>
        <v>3.2575886851372609</v>
      </c>
      <c r="AM50" s="87">
        <f t="shared" si="5"/>
        <v>1.9957846572596418</v>
      </c>
      <c r="AN50" s="87"/>
      <c r="AO50" s="87">
        <f t="shared" si="6"/>
        <v>0</v>
      </c>
      <c r="AP50" s="87">
        <f t="shared" si="7"/>
        <v>1.9957846572596418</v>
      </c>
      <c r="AQ50" s="87"/>
      <c r="AR50" s="87">
        <f t="shared" si="8"/>
        <v>16.48537304296735</v>
      </c>
      <c r="AS50" s="87">
        <f t="shared" si="9"/>
        <v>5.9873539717789255</v>
      </c>
      <c r="AU50" s="87">
        <f t="shared" si="16"/>
        <v>3.2575886851372609</v>
      </c>
      <c r="AV50" s="87">
        <f t="shared" si="17"/>
        <v>1.9957846572596418</v>
      </c>
      <c r="AY50">
        <f>IFERROR(VLOOKUP(A50,Annualized_Complete_Unique!$E$3:$AI$79,30,FALSE)/100000,"")</f>
        <v>0.1105576008247276</v>
      </c>
      <c r="AZ50">
        <f>IFERROR(VLOOKUP(A50,Annualized_Complete_Unique!$E$3:$AI$79,31,FALSE)/100000,"")</f>
        <v>0.53125210766164954</v>
      </c>
      <c r="BA50" t="str">
        <f>_xlfn.IFNA(VLOOKUP(A50,Annualized_Complete_Unique!$E$3:$X$79,4,FALSE),"")</f>
        <v>II</v>
      </c>
      <c r="BC50">
        <f>+IFERROR(I50/$AY50,"")</f>
        <v>2.9848694032639624</v>
      </c>
      <c r="BD50">
        <f t="shared" si="13"/>
        <v>1.8823454732284892</v>
      </c>
      <c r="BF50">
        <f t="shared" si="14"/>
        <v>0</v>
      </c>
      <c r="BG50">
        <f t="shared" si="15"/>
        <v>1.8823454732284892</v>
      </c>
    </row>
    <row r="51" spans="1:59" x14ac:dyDescent="0.25">
      <c r="A51">
        <v>2227</v>
      </c>
      <c r="B51">
        <v>0.9</v>
      </c>
      <c r="C51" s="88">
        <v>5.33</v>
      </c>
      <c r="D51" s="88">
        <v>8</v>
      </c>
      <c r="E51" s="88">
        <v>50</v>
      </c>
      <c r="F51" s="88">
        <v>0</v>
      </c>
      <c r="G51" s="88">
        <v>0</v>
      </c>
      <c r="H51" s="88">
        <v>0</v>
      </c>
      <c r="I51" s="88">
        <v>1</v>
      </c>
      <c r="J51" s="88">
        <v>2</v>
      </c>
      <c r="K51" s="88">
        <v>100</v>
      </c>
      <c r="L51" s="88">
        <v>0</v>
      </c>
      <c r="M51" s="88">
        <v>0</v>
      </c>
      <c r="N51" s="88">
        <v>0</v>
      </c>
      <c r="O51" s="88">
        <v>1.67</v>
      </c>
      <c r="P51" s="88">
        <v>3</v>
      </c>
      <c r="Q51" s="88">
        <v>80</v>
      </c>
      <c r="R51">
        <v>0</v>
      </c>
      <c r="S51">
        <v>0</v>
      </c>
      <c r="T51">
        <v>0</v>
      </c>
      <c r="U51">
        <v>2.67</v>
      </c>
      <c r="V51">
        <v>3</v>
      </c>
      <c r="W51">
        <v>12.5</v>
      </c>
      <c r="X51">
        <v>0</v>
      </c>
      <c r="Y51">
        <v>0</v>
      </c>
      <c r="Z51">
        <v>0</v>
      </c>
      <c r="AB51">
        <f>IFERROR(VLOOKUP(A51,Annualized_Complete_Unique!$E$3:$X$79,19,FALSE)/100000,"")</f>
        <v>0.12300947861912204</v>
      </c>
      <c r="AC51">
        <f>IFERROR(VLOOKUP(A51,Annualized_Complete_Unique!$E$3:$X$79,20,FALSE)/100000,"")</f>
        <v>0.72464198706431915</v>
      </c>
      <c r="AD51" t="str">
        <f>_xlfn.IFNA(VLOOKUP(A51,Annualized_Complete_Unique!$E$3:$X$79,4,FALSE),"")</f>
        <v>II</v>
      </c>
      <c r="AF51" s="87">
        <f t="shared" si="0"/>
        <v>43.329994239740174</v>
      </c>
      <c r="AG51" s="87">
        <f t="shared" si="1"/>
        <v>11.039934399067496</v>
      </c>
      <c r="AH51" s="87"/>
      <c r="AI51" s="87">
        <f t="shared" si="2"/>
        <v>0</v>
      </c>
      <c r="AJ51" s="87">
        <f t="shared" si="3"/>
        <v>0</v>
      </c>
      <c r="AK51" s="87"/>
      <c r="AL51" s="87">
        <f t="shared" si="4"/>
        <v>8.1294548292195454</v>
      </c>
      <c r="AM51" s="87">
        <f t="shared" si="5"/>
        <v>2.759983599766874</v>
      </c>
      <c r="AN51" s="87"/>
      <c r="AO51" s="87">
        <f t="shared" si="6"/>
        <v>0</v>
      </c>
      <c r="AP51" s="87">
        <f t="shared" si="7"/>
        <v>0</v>
      </c>
      <c r="AQ51" s="87"/>
      <c r="AR51" s="87">
        <f t="shared" si="8"/>
        <v>13.576189564796639</v>
      </c>
      <c r="AS51" s="87">
        <f t="shared" si="9"/>
        <v>4.1399753996503108</v>
      </c>
      <c r="AU51" s="87">
        <f t="shared" si="16"/>
        <v>0</v>
      </c>
      <c r="AV51" s="87">
        <f t="shared" si="17"/>
        <v>0</v>
      </c>
      <c r="AY51" t="str">
        <f>IFERROR(VLOOKUP(A51,Annualized_Complete_Unique!$E$3:$AI$79,30,FALSE)/100000,"")</f>
        <v/>
      </c>
      <c r="AZ51" t="str">
        <f>IFERROR(VLOOKUP(A51,Annualized_Complete_Unique!$E$3:$AI$79,31,FALSE)/100000,"")</f>
        <v/>
      </c>
      <c r="BA51" t="str">
        <f>_xlfn.IFNA(VLOOKUP(A51,Annualized_Complete_Unique!$E$3:$X$79,4,FALSE),"")</f>
        <v>II</v>
      </c>
      <c r="BC51" t="str">
        <f t="shared" si="12"/>
        <v/>
      </c>
      <c r="BD51" t="str">
        <f t="shared" si="13"/>
        <v/>
      </c>
      <c r="BF51" t="str">
        <f t="shared" si="14"/>
        <v/>
      </c>
      <c r="BG51" t="str">
        <f t="shared" si="15"/>
        <v/>
      </c>
    </row>
    <row r="52" spans="1:59" x14ac:dyDescent="0.25">
      <c r="A52">
        <v>2240</v>
      </c>
      <c r="B52">
        <v>0.8</v>
      </c>
      <c r="C52" s="88">
        <v>14</v>
      </c>
      <c r="D52" s="88">
        <v>12</v>
      </c>
      <c r="E52" s="88">
        <v>-14.29</v>
      </c>
      <c r="F52" s="88">
        <v>1.33</v>
      </c>
      <c r="G52" s="88">
        <v>4</v>
      </c>
      <c r="H52" s="88">
        <v>200</v>
      </c>
      <c r="I52" s="88">
        <v>1.67</v>
      </c>
      <c r="J52" s="88">
        <v>2</v>
      </c>
      <c r="K52" s="88">
        <v>20</v>
      </c>
      <c r="L52" s="88">
        <v>0</v>
      </c>
      <c r="M52" s="88">
        <v>0</v>
      </c>
      <c r="N52" s="88">
        <v>0</v>
      </c>
      <c r="O52" s="88">
        <v>6.33</v>
      </c>
      <c r="P52" s="88">
        <v>8</v>
      </c>
      <c r="Q52" s="88">
        <v>26.32</v>
      </c>
      <c r="R52">
        <v>1</v>
      </c>
      <c r="S52">
        <v>3</v>
      </c>
      <c r="T52">
        <v>200</v>
      </c>
      <c r="U52">
        <v>6</v>
      </c>
      <c r="V52">
        <v>2</v>
      </c>
      <c r="W52">
        <v>-66.67</v>
      </c>
      <c r="X52">
        <v>0.33</v>
      </c>
      <c r="Y52">
        <v>1</v>
      </c>
      <c r="Z52">
        <v>200</v>
      </c>
      <c r="AB52">
        <f>IFERROR(VLOOKUP(A52,Annualized_Complete_Unique!$E$3:$X$79,19,FALSE)/100000,"")</f>
        <v>0.49416698613519</v>
      </c>
      <c r="AC52">
        <f>IFERROR(VLOOKUP(A52,Annualized_Complete_Unique!$E$3:$X$79,20,FALSE)/100000,"")</f>
        <v>1.1747469872004528</v>
      </c>
      <c r="AD52" t="str">
        <f>_xlfn.IFNA(VLOOKUP(A52,Annualized_Complete_Unique!$E$3:$X$79,4,FALSE),"")</f>
        <v>II</v>
      </c>
      <c r="AF52" s="87">
        <f t="shared" si="0"/>
        <v>28.330504450513818</v>
      </c>
      <c r="AG52" s="87">
        <f t="shared" si="1"/>
        <v>10.21496554640866</v>
      </c>
      <c r="AH52" s="87"/>
      <c r="AI52" s="87">
        <f t="shared" si="2"/>
        <v>2.6913979227988127</v>
      </c>
      <c r="AJ52" s="87">
        <f t="shared" si="3"/>
        <v>3.4049885154695532</v>
      </c>
      <c r="AK52" s="87"/>
      <c r="AL52" s="87">
        <f t="shared" si="4"/>
        <v>3.3794244594541478</v>
      </c>
      <c r="AM52" s="87">
        <f t="shared" si="5"/>
        <v>1.7024942577347766</v>
      </c>
      <c r="AN52" s="87"/>
      <c r="AO52" s="87">
        <f t="shared" si="6"/>
        <v>0</v>
      </c>
      <c r="AP52" s="87">
        <f t="shared" si="7"/>
        <v>0</v>
      </c>
      <c r="AQ52" s="87"/>
      <c r="AR52" s="87">
        <f t="shared" si="8"/>
        <v>12.809435226553747</v>
      </c>
      <c r="AS52" s="87">
        <f t="shared" si="9"/>
        <v>6.8099770309391063</v>
      </c>
      <c r="AU52" s="87">
        <f t="shared" si="16"/>
        <v>2.0236074607509869</v>
      </c>
      <c r="AV52" s="87">
        <f t="shared" si="17"/>
        <v>2.553741386602165</v>
      </c>
      <c r="AY52" t="str">
        <f>IFERROR(VLOOKUP(A52,Annualized_Complete_Unique!$E$3:$AI$79,30,FALSE)/100000,"")</f>
        <v/>
      </c>
      <c r="AZ52" t="str">
        <f>IFERROR(VLOOKUP(A52,Annualized_Complete_Unique!$E$3:$AI$79,31,FALSE)/100000,"")</f>
        <v/>
      </c>
      <c r="BA52" t="str">
        <f>_xlfn.IFNA(VLOOKUP(A52,Annualized_Complete_Unique!$E$3:$X$79,4,FALSE),"")</f>
        <v>II</v>
      </c>
      <c r="BC52" t="str">
        <f t="shared" si="12"/>
        <v/>
      </c>
      <c r="BD52" t="str">
        <f t="shared" si="13"/>
        <v/>
      </c>
      <c r="BF52" t="str">
        <f t="shared" si="14"/>
        <v/>
      </c>
      <c r="BG52" t="str">
        <f t="shared" si="15"/>
        <v/>
      </c>
    </row>
    <row r="53" spans="1:59" x14ac:dyDescent="0.25">
      <c r="A53">
        <v>2242</v>
      </c>
      <c r="B53">
        <v>0.8</v>
      </c>
      <c r="C53" s="88">
        <v>13.33</v>
      </c>
      <c r="D53" s="88">
        <v>8</v>
      </c>
      <c r="E53" s="88">
        <v>-40</v>
      </c>
      <c r="F53" s="88">
        <v>1</v>
      </c>
      <c r="G53" s="88">
        <v>0</v>
      </c>
      <c r="H53" s="88">
        <v>-100</v>
      </c>
      <c r="I53" s="88">
        <v>3.33</v>
      </c>
      <c r="J53" s="88">
        <v>1</v>
      </c>
      <c r="K53" s="88">
        <v>-70</v>
      </c>
      <c r="L53" s="88">
        <v>0.67</v>
      </c>
      <c r="M53" s="88">
        <v>0</v>
      </c>
      <c r="N53" s="88">
        <v>-100</v>
      </c>
      <c r="O53" s="88">
        <v>7</v>
      </c>
      <c r="P53" s="88">
        <v>5</v>
      </c>
      <c r="Q53" s="88">
        <v>-28.57</v>
      </c>
      <c r="R53">
        <v>0.33</v>
      </c>
      <c r="S53">
        <v>0</v>
      </c>
      <c r="T53">
        <v>-100</v>
      </c>
      <c r="U53">
        <v>3</v>
      </c>
      <c r="V53">
        <v>2</v>
      </c>
      <c r="W53">
        <v>-33.33</v>
      </c>
      <c r="X53">
        <v>0</v>
      </c>
      <c r="Y53">
        <v>0</v>
      </c>
      <c r="Z53">
        <v>0</v>
      </c>
      <c r="AB53">
        <f>IFERROR(VLOOKUP(A53,Annualized_Complete_Unique!$E$3:$X$79,19,FALSE)/100000,"")</f>
        <v>1.268607785302279</v>
      </c>
      <c r="AC53">
        <f>IFERROR(VLOOKUP(A53,Annualized_Complete_Unique!$E$3:$X$79,20,FALSE)/100000,"")</f>
        <v>1.1615178544617089</v>
      </c>
      <c r="AD53" t="str">
        <f>_xlfn.IFNA(VLOOKUP(A53,Annualized_Complete_Unique!$E$3:$X$79,4,FALSE),"")</f>
        <v>II</v>
      </c>
      <c r="AF53" s="87">
        <f t="shared" si="0"/>
        <v>10.507581739949497</v>
      </c>
      <c r="AG53" s="87">
        <f t="shared" si="1"/>
        <v>6.8875394117015114</v>
      </c>
      <c r="AH53" s="87"/>
      <c r="AI53" s="87">
        <f t="shared" si="2"/>
        <v>0.78826569692044246</v>
      </c>
      <c r="AJ53" s="87">
        <f t="shared" si="3"/>
        <v>0</v>
      </c>
      <c r="AK53" s="87"/>
      <c r="AL53" s="87">
        <f t="shared" si="4"/>
        <v>2.6249247707450736</v>
      </c>
      <c r="AM53" s="87">
        <f t="shared" si="5"/>
        <v>0.86094242646268893</v>
      </c>
      <c r="AN53" s="87"/>
      <c r="AO53" s="87">
        <f t="shared" si="6"/>
        <v>0.52813801693669649</v>
      </c>
      <c r="AP53" s="87">
        <f t="shared" si="7"/>
        <v>0</v>
      </c>
      <c r="AQ53" s="87"/>
      <c r="AR53" s="87">
        <f t="shared" si="8"/>
        <v>5.5178598784430974</v>
      </c>
      <c r="AS53" s="87">
        <f t="shared" si="9"/>
        <v>4.304712132313445</v>
      </c>
      <c r="AU53" s="87">
        <f t="shared" si="16"/>
        <v>0.26012767998374603</v>
      </c>
      <c r="AV53" s="87">
        <f t="shared" si="17"/>
        <v>0</v>
      </c>
      <c r="AY53" t="str">
        <f>IFERROR(VLOOKUP(A53,Annualized_Complete_Unique!$E$3:$AI$79,30,FALSE)/100000,"")</f>
        <v/>
      </c>
      <c r="AZ53" t="str">
        <f>IFERROR(VLOOKUP(A53,Annualized_Complete_Unique!$E$3:$AI$79,31,FALSE)/100000,"")</f>
        <v/>
      </c>
      <c r="BA53" t="str">
        <f>_xlfn.IFNA(VLOOKUP(A53,Annualized_Complete_Unique!$E$3:$X$79,4,FALSE),"")</f>
        <v>II</v>
      </c>
      <c r="BC53" t="str">
        <f t="shared" si="12"/>
        <v/>
      </c>
      <c r="BD53" t="str">
        <f t="shared" si="13"/>
        <v/>
      </c>
      <c r="BF53" t="str">
        <f t="shared" si="14"/>
        <v/>
      </c>
      <c r="BG53" t="str">
        <f t="shared" si="15"/>
        <v/>
      </c>
    </row>
    <row r="54" spans="1:59" x14ac:dyDescent="0.25">
      <c r="A54">
        <v>2246</v>
      </c>
      <c r="B54">
        <v>0.8</v>
      </c>
      <c r="C54" s="88">
        <v>13</v>
      </c>
      <c r="D54" s="88">
        <v>10</v>
      </c>
      <c r="E54" s="88">
        <v>-23.08</v>
      </c>
      <c r="F54" s="88">
        <v>0.33</v>
      </c>
      <c r="G54" s="88">
        <v>0</v>
      </c>
      <c r="H54" s="88">
        <v>-100</v>
      </c>
      <c r="I54" s="88">
        <v>1.67</v>
      </c>
      <c r="J54" s="88">
        <v>2</v>
      </c>
      <c r="K54" s="88">
        <v>20</v>
      </c>
      <c r="L54" s="88">
        <v>0</v>
      </c>
      <c r="M54" s="88">
        <v>0</v>
      </c>
      <c r="N54" s="88">
        <v>0</v>
      </c>
      <c r="O54" s="88">
        <v>7</v>
      </c>
      <c r="P54" s="88">
        <v>3</v>
      </c>
      <c r="Q54" s="88">
        <v>-57.14</v>
      </c>
      <c r="R54">
        <v>0.33</v>
      </c>
      <c r="S54">
        <v>0</v>
      </c>
      <c r="T54">
        <v>-100</v>
      </c>
      <c r="U54">
        <v>4.33</v>
      </c>
      <c r="V54">
        <v>5</v>
      </c>
      <c r="W54">
        <v>15.38</v>
      </c>
      <c r="X54">
        <v>0</v>
      </c>
      <c r="Y54">
        <v>0</v>
      </c>
      <c r="Z54">
        <v>0</v>
      </c>
      <c r="AB54">
        <f>IFERROR(VLOOKUP(A54,Annualized_Complete_Unique!$E$3:$X$79,19,FALSE)/100000,"")</f>
        <v>0.91703624790261629</v>
      </c>
      <c r="AC54">
        <f>IFERROR(VLOOKUP(A54,Annualized_Complete_Unique!$E$3:$X$79,20,FALSE)/100000,"")</f>
        <v>1.2091427323211867</v>
      </c>
      <c r="AD54" t="str">
        <f>_xlfn.IFNA(VLOOKUP(A54,Annualized_Complete_Unique!$E$3:$X$79,4,FALSE),"")</f>
        <v>II</v>
      </c>
      <c r="AF54" s="87">
        <f t="shared" si="0"/>
        <v>14.176102667405708</v>
      </c>
      <c r="AG54" s="87">
        <f t="shared" si="1"/>
        <v>8.2703222148166393</v>
      </c>
      <c r="AH54" s="87"/>
      <c r="AI54" s="87">
        <f t="shared" si="2"/>
        <v>0.35985491386491414</v>
      </c>
      <c r="AJ54" s="87">
        <f t="shared" si="3"/>
        <v>0</v>
      </c>
      <c r="AK54" s="87"/>
      <c r="AL54" s="87">
        <f t="shared" si="4"/>
        <v>1.8210839580436562</v>
      </c>
      <c r="AM54" s="87">
        <f t="shared" si="5"/>
        <v>1.6540644429633278</v>
      </c>
      <c r="AN54" s="87"/>
      <c r="AO54" s="87">
        <f t="shared" si="6"/>
        <v>0</v>
      </c>
      <c r="AP54" s="87">
        <f t="shared" si="7"/>
        <v>0</v>
      </c>
      <c r="AQ54" s="87"/>
      <c r="AR54" s="87">
        <f t="shared" si="8"/>
        <v>7.6332860516799963</v>
      </c>
      <c r="AS54" s="87">
        <f t="shared" si="9"/>
        <v>2.4810966644449919</v>
      </c>
      <c r="AU54" s="87">
        <f t="shared" si="16"/>
        <v>0.35985491386491414</v>
      </c>
      <c r="AV54" s="87">
        <f t="shared" si="17"/>
        <v>0</v>
      </c>
      <c r="AY54" t="str">
        <f>IFERROR(VLOOKUP(A54,Annualized_Complete_Unique!$E$3:$AI$79,30,FALSE)/100000,"")</f>
        <v/>
      </c>
      <c r="AZ54" t="str">
        <f>IFERROR(VLOOKUP(A54,Annualized_Complete_Unique!$E$3:$AI$79,31,FALSE)/100000,"")</f>
        <v/>
      </c>
      <c r="BA54" t="str">
        <f>_xlfn.IFNA(VLOOKUP(A54,Annualized_Complete_Unique!$E$3:$X$79,4,FALSE),"")</f>
        <v>II</v>
      </c>
      <c r="BC54" t="str">
        <f t="shared" si="12"/>
        <v/>
      </c>
      <c r="BD54" t="str">
        <f t="shared" si="13"/>
        <v/>
      </c>
      <c r="BF54" t="str">
        <f t="shared" si="14"/>
        <v/>
      </c>
      <c r="BG54" t="str">
        <f t="shared" si="15"/>
        <v/>
      </c>
    </row>
    <row r="55" spans="1:59" x14ac:dyDescent="0.25">
      <c r="A55">
        <v>2248</v>
      </c>
      <c r="B55">
        <v>0.8</v>
      </c>
      <c r="C55" s="88">
        <v>16</v>
      </c>
      <c r="D55" s="88">
        <v>13</v>
      </c>
      <c r="E55" s="88">
        <v>-18.75</v>
      </c>
      <c r="F55" s="88">
        <v>1</v>
      </c>
      <c r="G55" s="88">
        <v>1</v>
      </c>
      <c r="H55" s="88">
        <v>0</v>
      </c>
      <c r="I55" s="88">
        <v>2.67</v>
      </c>
      <c r="J55" s="88">
        <v>3</v>
      </c>
      <c r="K55" s="88">
        <v>12.5</v>
      </c>
      <c r="L55" s="88">
        <v>0.33</v>
      </c>
      <c r="M55" s="88">
        <v>0</v>
      </c>
      <c r="N55" s="88">
        <v>-100</v>
      </c>
      <c r="O55" s="88">
        <v>6.67</v>
      </c>
      <c r="P55" s="88">
        <v>5</v>
      </c>
      <c r="Q55" s="88">
        <v>-25</v>
      </c>
      <c r="R55">
        <v>0.67</v>
      </c>
      <c r="S55">
        <v>1</v>
      </c>
      <c r="T55">
        <v>50</v>
      </c>
      <c r="U55">
        <v>6.67</v>
      </c>
      <c r="V55">
        <v>5</v>
      </c>
      <c r="W55">
        <v>-25</v>
      </c>
      <c r="X55">
        <v>0</v>
      </c>
      <c r="Y55">
        <v>0</v>
      </c>
      <c r="Z55">
        <v>0</v>
      </c>
      <c r="AB55">
        <f>IFERROR(VLOOKUP(A55,Annualized_Complete_Unique!$E$3:$X$79,19,FALSE)/100000,"")</f>
        <v>0.87769957238936736</v>
      </c>
      <c r="AC55">
        <f>IFERROR(VLOOKUP(A55,Annualized_Complete_Unique!$E$3:$X$79,20,FALSE)/100000,"")</f>
        <v>1.2832258756581523</v>
      </c>
      <c r="AD55" t="str">
        <f>_xlfn.IFNA(VLOOKUP(A55,Annualized_Complete_Unique!$E$3:$X$79,4,FALSE),"")</f>
        <v>II</v>
      </c>
      <c r="AF55" s="87">
        <f t="shared" si="0"/>
        <v>18.229472251471076</v>
      </c>
      <c r="AG55" s="87">
        <f t="shared" si="1"/>
        <v>10.130718407881577</v>
      </c>
      <c r="AH55" s="87"/>
      <c r="AI55" s="87">
        <f t="shared" si="2"/>
        <v>1.1393420157169423</v>
      </c>
      <c r="AJ55" s="87">
        <f t="shared" si="3"/>
        <v>0.77928603137550601</v>
      </c>
      <c r="AK55" s="87"/>
      <c r="AL55" s="87">
        <f t="shared" si="4"/>
        <v>3.0420431819642353</v>
      </c>
      <c r="AM55" s="87">
        <f t="shared" si="5"/>
        <v>2.3378580941265179</v>
      </c>
      <c r="AN55" s="87"/>
      <c r="AO55" s="87">
        <f t="shared" si="6"/>
        <v>0.37598286518659091</v>
      </c>
      <c r="AP55" s="87">
        <f t="shared" si="7"/>
        <v>0</v>
      </c>
      <c r="AQ55" s="87"/>
      <c r="AR55" s="87">
        <f t="shared" si="8"/>
        <v>7.5994112448320044</v>
      </c>
      <c r="AS55" s="87">
        <f t="shared" si="9"/>
        <v>3.8964301568775301</v>
      </c>
      <c r="AU55" s="87">
        <f t="shared" si="16"/>
        <v>0.7633591505303513</v>
      </c>
      <c r="AV55" s="87">
        <f t="shared" si="17"/>
        <v>0.77928603137550601</v>
      </c>
      <c r="AY55" t="str">
        <f>IFERROR(VLOOKUP(A55,Annualized_Complete_Unique!$E$3:$AI$79,30,FALSE)/100000,"")</f>
        <v/>
      </c>
      <c r="AZ55" t="str">
        <f>IFERROR(VLOOKUP(A55,Annualized_Complete_Unique!$E$3:$AI$79,31,FALSE)/100000,"")</f>
        <v/>
      </c>
      <c r="BA55" t="str">
        <f>_xlfn.IFNA(VLOOKUP(A55,Annualized_Complete_Unique!$E$3:$X$79,4,FALSE),"")</f>
        <v>II</v>
      </c>
      <c r="BC55" t="str">
        <f t="shared" si="12"/>
        <v/>
      </c>
      <c r="BD55" t="str">
        <f t="shared" si="13"/>
        <v/>
      </c>
      <c r="BF55" t="str">
        <f t="shared" si="14"/>
        <v/>
      </c>
      <c r="BG55" t="str">
        <f t="shared" si="15"/>
        <v/>
      </c>
    </row>
    <row r="56" spans="1:59" x14ac:dyDescent="0.25">
      <c r="A56">
        <v>2254</v>
      </c>
      <c r="B56">
        <v>0.56000000000000005</v>
      </c>
      <c r="C56" s="88">
        <v>16.329999999999998</v>
      </c>
      <c r="D56" s="88">
        <v>35</v>
      </c>
      <c r="E56" s="88">
        <v>114.29</v>
      </c>
      <c r="F56" s="88">
        <v>1.67</v>
      </c>
      <c r="G56" s="88">
        <v>1</v>
      </c>
      <c r="H56" s="88">
        <v>-40</v>
      </c>
      <c r="I56" s="88">
        <v>1.67</v>
      </c>
      <c r="J56" s="88">
        <v>6</v>
      </c>
      <c r="K56" s="88">
        <v>260</v>
      </c>
      <c r="L56" s="88">
        <v>0.33</v>
      </c>
      <c r="M56" s="88">
        <v>0</v>
      </c>
      <c r="N56" s="88">
        <v>-100</v>
      </c>
      <c r="O56" s="88">
        <v>6</v>
      </c>
      <c r="P56" s="88">
        <v>12</v>
      </c>
      <c r="Q56" s="88">
        <v>100</v>
      </c>
      <c r="R56">
        <v>1</v>
      </c>
      <c r="S56">
        <v>1</v>
      </c>
      <c r="T56">
        <v>0</v>
      </c>
      <c r="U56">
        <v>8.67</v>
      </c>
      <c r="V56">
        <v>17</v>
      </c>
      <c r="W56">
        <v>96.15</v>
      </c>
      <c r="X56">
        <v>0.33</v>
      </c>
      <c r="Y56">
        <v>0</v>
      </c>
      <c r="Z56">
        <v>-100</v>
      </c>
      <c r="AB56">
        <f>IFERROR(VLOOKUP(A56,Annualized_Complete_Unique!$E$3:$X$79,19,FALSE)/100000,"")</f>
        <v>0.19275483999307791</v>
      </c>
      <c r="AC56">
        <f>IFERROR(VLOOKUP(A56,Annualized_Complete_Unique!$E$3:$X$79,20,FALSE)/100000,"")</f>
        <v>0.42795461406999502</v>
      </c>
      <c r="AD56" t="str">
        <f>_xlfn.IFNA(VLOOKUP(A56,Annualized_Complete_Unique!$E$3:$X$79,4,FALSE),"")</f>
        <v>III</v>
      </c>
      <c r="AF56" s="87">
        <f t="shared" si="0"/>
        <v>84.719014062559623</v>
      </c>
      <c r="AG56" s="87">
        <f t="shared" si="1"/>
        <v>81.784373504325629</v>
      </c>
      <c r="AH56" s="87"/>
      <c r="AI56" s="87">
        <f t="shared" si="2"/>
        <v>8.6638550817192037</v>
      </c>
      <c r="AJ56" s="87">
        <f t="shared" si="3"/>
        <v>2.3366963858378749</v>
      </c>
      <c r="AK56" s="87"/>
      <c r="AL56" s="87">
        <f t="shared" si="4"/>
        <v>8.6638550817192037</v>
      </c>
      <c r="AM56" s="87">
        <f t="shared" si="5"/>
        <v>14.02017831502725</v>
      </c>
      <c r="AN56" s="87"/>
      <c r="AO56" s="87">
        <f t="shared" si="6"/>
        <v>1.7120192676451123</v>
      </c>
      <c r="AP56" s="87">
        <f t="shared" si="7"/>
        <v>0</v>
      </c>
      <c r="AQ56" s="87"/>
      <c r="AR56" s="87">
        <f t="shared" si="8"/>
        <v>31.127623048092946</v>
      </c>
      <c r="AS56" s="87">
        <f t="shared" si="9"/>
        <v>28.0403566300545</v>
      </c>
      <c r="AU56" s="87">
        <f t="shared" si="16"/>
        <v>5.1879371746821574</v>
      </c>
      <c r="AV56" s="87">
        <f t="shared" si="17"/>
        <v>2.3366963858378749</v>
      </c>
      <c r="AY56" t="str">
        <f>IFERROR(VLOOKUP(A56,Annualized_Complete_Unique!$E$3:$AI$79,30,FALSE)/100000,"")</f>
        <v/>
      </c>
      <c r="AZ56" t="str">
        <f>IFERROR(VLOOKUP(A56,Annualized_Complete_Unique!$E$3:$AI$79,31,FALSE)/100000,"")</f>
        <v/>
      </c>
      <c r="BA56" t="str">
        <f>_xlfn.IFNA(VLOOKUP(A56,Annualized_Complete_Unique!$E$3:$X$79,4,FALSE),"")</f>
        <v>III</v>
      </c>
      <c r="BC56" t="str">
        <f t="shared" si="12"/>
        <v/>
      </c>
      <c r="BD56" t="str">
        <f t="shared" si="13"/>
        <v/>
      </c>
      <c r="BF56" t="str">
        <f t="shared" si="14"/>
        <v/>
      </c>
      <c r="BG56" t="str">
        <f t="shared" si="15"/>
        <v/>
      </c>
    </row>
    <row r="57" spans="1:59" x14ac:dyDescent="0.25">
      <c r="A57">
        <v>2260</v>
      </c>
      <c r="B57">
        <v>0.57999999999999996</v>
      </c>
      <c r="C57" s="88">
        <v>26.33</v>
      </c>
      <c r="D57" s="88">
        <v>31</v>
      </c>
      <c r="E57" s="88">
        <v>17.72</v>
      </c>
      <c r="F57" s="88">
        <v>3</v>
      </c>
      <c r="G57" s="88">
        <v>2</v>
      </c>
      <c r="H57" s="88">
        <v>-33.33</v>
      </c>
      <c r="I57" s="88">
        <v>4.67</v>
      </c>
      <c r="J57" s="88">
        <v>6</v>
      </c>
      <c r="K57" s="88">
        <v>28.57</v>
      </c>
      <c r="L57" s="88">
        <v>0.67</v>
      </c>
      <c r="M57" s="88">
        <v>2</v>
      </c>
      <c r="N57" s="88">
        <v>200</v>
      </c>
      <c r="O57" s="88">
        <v>13.67</v>
      </c>
      <c r="P57" s="88">
        <v>9</v>
      </c>
      <c r="Q57" s="88">
        <v>-34.15</v>
      </c>
      <c r="R57">
        <v>2.33</v>
      </c>
      <c r="S57">
        <v>0</v>
      </c>
      <c r="T57">
        <v>-100</v>
      </c>
      <c r="U57">
        <v>8</v>
      </c>
      <c r="V57">
        <v>16</v>
      </c>
      <c r="W57">
        <v>100</v>
      </c>
      <c r="X57">
        <v>0</v>
      </c>
      <c r="Y57">
        <v>0</v>
      </c>
      <c r="Z57">
        <v>0</v>
      </c>
      <c r="AB57">
        <f>IFERROR(VLOOKUP(A57,Annualized_Complete_Unique!$E$3:$X$79,19,FALSE)/100000,"")</f>
        <v>0.3978657594728916</v>
      </c>
      <c r="AC57">
        <f>IFERROR(VLOOKUP(A57,Annualized_Complete_Unique!$E$3:$X$79,20,FALSE)/100000,"")</f>
        <v>1.183320288301974</v>
      </c>
      <c r="AD57" t="str">
        <f>_xlfn.IFNA(VLOOKUP(A57,Annualized_Complete_Unique!$E$3:$X$79,4,FALSE),"")</f>
        <v>III</v>
      </c>
      <c r="AF57" s="87">
        <f t="shared" si="0"/>
        <v>66.178099957339953</v>
      </c>
      <c r="AG57" s="87">
        <f t="shared" si="1"/>
        <v>26.197471898740101</v>
      </c>
      <c r="AH57" s="87"/>
      <c r="AI57" s="87">
        <f t="shared" si="2"/>
        <v>7.5402316700349372</v>
      </c>
      <c r="AJ57" s="87">
        <f t="shared" si="3"/>
        <v>1.690159477338071</v>
      </c>
      <c r="AK57" s="87"/>
      <c r="AL57" s="87">
        <f t="shared" si="4"/>
        <v>11.737627299687718</v>
      </c>
      <c r="AM57" s="87">
        <f t="shared" si="5"/>
        <v>5.0704784320142133</v>
      </c>
      <c r="AN57" s="87"/>
      <c r="AO57" s="87">
        <f t="shared" si="6"/>
        <v>1.6839850729744694</v>
      </c>
      <c r="AP57" s="87">
        <f t="shared" si="7"/>
        <v>1.690159477338071</v>
      </c>
      <c r="AQ57" s="87"/>
      <c r="AR57" s="87">
        <f t="shared" si="8"/>
        <v>34.358322309792527</v>
      </c>
      <c r="AS57" s="87">
        <f t="shared" si="9"/>
        <v>7.6057176480213204</v>
      </c>
      <c r="AU57" s="87">
        <f t="shared" si="16"/>
        <v>5.8562465970604682</v>
      </c>
      <c r="AV57" s="87">
        <f t="shared" si="17"/>
        <v>0</v>
      </c>
      <c r="AY57" t="str">
        <f>IFERROR(VLOOKUP(A57,Annualized_Complete_Unique!$E$3:$AI$79,30,FALSE)/100000,"")</f>
        <v/>
      </c>
      <c r="AZ57" t="str">
        <f>IFERROR(VLOOKUP(A57,Annualized_Complete_Unique!$E$3:$AI$79,31,FALSE)/100000,"")</f>
        <v/>
      </c>
      <c r="BA57" t="str">
        <f>_xlfn.IFNA(VLOOKUP(A57,Annualized_Complete_Unique!$E$3:$X$79,4,FALSE),"")</f>
        <v>III</v>
      </c>
      <c r="BC57" t="str">
        <f t="shared" si="12"/>
        <v/>
      </c>
      <c r="BD57" t="str">
        <f t="shared" si="13"/>
        <v/>
      </c>
      <c r="BF57" t="str">
        <f t="shared" si="14"/>
        <v/>
      </c>
      <c r="BG57" t="str">
        <f t="shared" si="15"/>
        <v/>
      </c>
    </row>
    <row r="58" spans="1:59" x14ac:dyDescent="0.25">
      <c r="A58">
        <v>2264</v>
      </c>
      <c r="B58">
        <v>1.48</v>
      </c>
      <c r="C58" s="88">
        <v>25</v>
      </c>
      <c r="D58" s="88">
        <v>41</v>
      </c>
      <c r="E58" s="88">
        <v>64</v>
      </c>
      <c r="F58" s="88">
        <v>2</v>
      </c>
      <c r="G58" s="88">
        <v>0</v>
      </c>
      <c r="H58" s="88">
        <v>-100</v>
      </c>
      <c r="I58" s="88">
        <v>4.33</v>
      </c>
      <c r="J58" s="88">
        <v>9</v>
      </c>
      <c r="K58" s="88">
        <v>107.69</v>
      </c>
      <c r="L58" s="88">
        <v>0.67</v>
      </c>
      <c r="M58" s="88">
        <v>0</v>
      </c>
      <c r="N58" s="88">
        <v>-100</v>
      </c>
      <c r="O58" s="88">
        <v>9.67</v>
      </c>
      <c r="P58" s="88">
        <v>14</v>
      </c>
      <c r="Q58" s="88">
        <v>44.83</v>
      </c>
      <c r="R58">
        <v>0.33</v>
      </c>
      <c r="S58">
        <v>0</v>
      </c>
      <c r="T58">
        <v>-100</v>
      </c>
      <c r="U58">
        <v>11</v>
      </c>
      <c r="V58">
        <v>18</v>
      </c>
      <c r="W58">
        <v>63.64</v>
      </c>
      <c r="X58">
        <v>1</v>
      </c>
      <c r="Y58">
        <v>0</v>
      </c>
      <c r="Z58">
        <v>-100</v>
      </c>
      <c r="AB58" t="str">
        <f>IFERROR(VLOOKUP(A58,Annualized_Complete_Unique!$E$3:$X$79,19,FALSE)/100000,"")</f>
        <v/>
      </c>
      <c r="AC58" t="str">
        <f>IFERROR(VLOOKUP(A58,Annualized_Complete_Unique!$E$3:$X$79,20,FALSE)/100000,"")</f>
        <v/>
      </c>
      <c r="AD58" t="str">
        <f>_xlfn.IFNA(VLOOKUP(A58,Annualized_Complete_Unique!$E$3:$X$79,4,FALSE),"")</f>
        <v>II</v>
      </c>
      <c r="AF58" s="87" t="str">
        <f t="shared" si="0"/>
        <v/>
      </c>
      <c r="AG58" s="87" t="str">
        <f t="shared" si="1"/>
        <v/>
      </c>
      <c r="AH58" s="87"/>
      <c r="AI58" s="87" t="str">
        <f t="shared" si="2"/>
        <v/>
      </c>
      <c r="AJ58" s="87" t="str">
        <f t="shared" si="3"/>
        <v/>
      </c>
      <c r="AK58" s="87"/>
      <c r="AL58" s="87" t="str">
        <f t="shared" si="4"/>
        <v/>
      </c>
      <c r="AM58" s="87" t="str">
        <f t="shared" si="5"/>
        <v/>
      </c>
      <c r="AN58" s="87"/>
      <c r="AO58" s="87" t="str">
        <f t="shared" si="6"/>
        <v/>
      </c>
      <c r="AP58" s="87" t="str">
        <f t="shared" si="7"/>
        <v/>
      </c>
      <c r="AQ58" s="87"/>
      <c r="AR58" s="87" t="str">
        <f t="shared" si="8"/>
        <v/>
      </c>
      <c r="AS58" s="87" t="str">
        <f t="shared" si="9"/>
        <v/>
      </c>
      <c r="AU58" s="87" t="str">
        <f t="shared" si="16"/>
        <v/>
      </c>
      <c r="AV58" s="87" t="str">
        <f t="shared" si="17"/>
        <v/>
      </c>
      <c r="AY58" t="str">
        <f>IFERROR(VLOOKUP(A58,Annualized_Complete_Unique!$E$3:$AI$79,30,FALSE)/100000,"")</f>
        <v/>
      </c>
      <c r="AZ58" t="str">
        <f>IFERROR(VLOOKUP(A58,Annualized_Complete_Unique!$E$3:$AI$79,31,FALSE)/100000,"")</f>
        <v/>
      </c>
      <c r="BA58" t="str">
        <f>_xlfn.IFNA(VLOOKUP(A58,Annualized_Complete_Unique!$E$3:$X$79,4,FALSE),"")</f>
        <v>II</v>
      </c>
      <c r="BC58" t="str">
        <f t="shared" si="12"/>
        <v/>
      </c>
      <c r="BD58" t="str">
        <f t="shared" si="13"/>
        <v/>
      </c>
      <c r="BF58" t="str">
        <f t="shared" si="14"/>
        <v/>
      </c>
      <c r="BG58" t="str">
        <f t="shared" si="15"/>
        <v/>
      </c>
    </row>
    <row r="59" spans="1:59" x14ac:dyDescent="0.25">
      <c r="A59">
        <v>2265</v>
      </c>
      <c r="B59">
        <v>1.38</v>
      </c>
      <c r="C59" s="88">
        <v>6.33</v>
      </c>
      <c r="D59" s="88">
        <v>7</v>
      </c>
      <c r="E59" s="88">
        <v>10.53</v>
      </c>
      <c r="F59" s="88">
        <v>0.67</v>
      </c>
      <c r="G59" s="88">
        <v>0</v>
      </c>
      <c r="H59" s="88">
        <v>-100</v>
      </c>
      <c r="I59" s="88">
        <v>1.33</v>
      </c>
      <c r="J59" s="88">
        <v>1</v>
      </c>
      <c r="K59" s="88">
        <v>-25</v>
      </c>
      <c r="L59" s="88">
        <v>0</v>
      </c>
      <c r="M59" s="88">
        <v>0</v>
      </c>
      <c r="N59" s="88">
        <v>0</v>
      </c>
      <c r="O59" s="88">
        <v>2.33</v>
      </c>
      <c r="P59" s="88">
        <v>2</v>
      </c>
      <c r="Q59" s="88">
        <v>-14.29</v>
      </c>
      <c r="R59">
        <v>0.67</v>
      </c>
      <c r="S59">
        <v>0</v>
      </c>
      <c r="T59">
        <v>-100</v>
      </c>
      <c r="U59">
        <v>2.67</v>
      </c>
      <c r="V59">
        <v>4</v>
      </c>
      <c r="W59">
        <v>50</v>
      </c>
      <c r="X59">
        <v>0</v>
      </c>
      <c r="Y59">
        <v>0</v>
      </c>
      <c r="Z59">
        <v>0</v>
      </c>
      <c r="AB59">
        <f>IFERROR(VLOOKUP(A59,Annualized_Complete_Unique!$E$3:$X$79,19,FALSE)/100000,"")</f>
        <v>0.22864442642075958</v>
      </c>
      <c r="AC59">
        <f>IFERROR(VLOOKUP(A59,Annualized_Complete_Unique!$E$3:$X$79,20,FALSE)/100000,"")</f>
        <v>0.57414436086148257</v>
      </c>
      <c r="AD59" t="str">
        <f>_xlfn.IFNA(VLOOKUP(A59,Annualized_Complete_Unique!$E$3:$X$79,4,FALSE),"")</f>
        <v>II</v>
      </c>
      <c r="AF59" s="87">
        <f t="shared" si="0"/>
        <v>27.684908392874224</v>
      </c>
      <c r="AG59" s="87">
        <f t="shared" si="1"/>
        <v>12.192055652165173</v>
      </c>
      <c r="AH59" s="87"/>
      <c r="AI59" s="87">
        <f t="shared" si="2"/>
        <v>2.9303141584874774</v>
      </c>
      <c r="AJ59" s="87">
        <f t="shared" si="3"/>
        <v>0</v>
      </c>
      <c r="AK59" s="87"/>
      <c r="AL59" s="87">
        <f t="shared" si="4"/>
        <v>5.8168922847587234</v>
      </c>
      <c r="AM59" s="87">
        <f t="shared" si="5"/>
        <v>1.7417222360235962</v>
      </c>
      <c r="AN59" s="87"/>
      <c r="AO59" s="87">
        <f t="shared" si="6"/>
        <v>0</v>
      </c>
      <c r="AP59" s="87">
        <f t="shared" si="7"/>
        <v>0</v>
      </c>
      <c r="AQ59" s="87"/>
      <c r="AR59" s="87">
        <f t="shared" si="8"/>
        <v>10.190495506381824</v>
      </c>
      <c r="AS59" s="87">
        <f t="shared" si="9"/>
        <v>3.4834444720471924</v>
      </c>
      <c r="AU59" s="87">
        <f t="shared" si="16"/>
        <v>2.9303141584874774</v>
      </c>
      <c r="AV59" s="87">
        <f t="shared" si="17"/>
        <v>0</v>
      </c>
      <c r="AY59" t="str">
        <f>IFERROR(VLOOKUP(A59,Annualized_Complete_Unique!$E$3:$AI$79,30,FALSE)/100000,"")</f>
        <v/>
      </c>
      <c r="AZ59" t="str">
        <f>IFERROR(VLOOKUP(A59,Annualized_Complete_Unique!$E$3:$AI$79,31,FALSE)/100000,"")</f>
        <v/>
      </c>
      <c r="BA59" t="str">
        <f>_xlfn.IFNA(VLOOKUP(A59,Annualized_Complete_Unique!$E$3:$X$79,4,FALSE),"")</f>
        <v>II</v>
      </c>
      <c r="BC59" t="str">
        <f t="shared" si="12"/>
        <v/>
      </c>
      <c r="BD59" t="str">
        <f t="shared" si="13"/>
        <v/>
      </c>
      <c r="BF59" t="str">
        <f t="shared" si="14"/>
        <v/>
      </c>
      <c r="BG59" t="str">
        <f t="shared" si="15"/>
        <v/>
      </c>
    </row>
    <row r="60" spans="1:59" x14ac:dyDescent="0.25">
      <c r="A60">
        <v>2266</v>
      </c>
      <c r="B60">
        <v>1.4</v>
      </c>
      <c r="C60" s="88">
        <v>7.67</v>
      </c>
      <c r="D60" s="88">
        <v>7</v>
      </c>
      <c r="E60" s="88">
        <v>-8.6999999999999993</v>
      </c>
      <c r="F60" s="88">
        <v>0.67</v>
      </c>
      <c r="G60" s="88">
        <v>0</v>
      </c>
      <c r="H60" s="88">
        <v>-100</v>
      </c>
      <c r="I60" s="88">
        <v>0.67</v>
      </c>
      <c r="J60" s="88">
        <v>2</v>
      </c>
      <c r="K60" s="88">
        <v>200</v>
      </c>
      <c r="L60" s="88">
        <v>0</v>
      </c>
      <c r="M60" s="88">
        <v>0</v>
      </c>
      <c r="N60" s="88">
        <v>0</v>
      </c>
      <c r="O60" s="88">
        <v>2.33</v>
      </c>
      <c r="P60" s="88">
        <v>1</v>
      </c>
      <c r="Q60" s="88">
        <v>-57.14</v>
      </c>
      <c r="R60">
        <v>0</v>
      </c>
      <c r="S60">
        <v>0</v>
      </c>
      <c r="T60">
        <v>0</v>
      </c>
      <c r="U60">
        <v>4.67</v>
      </c>
      <c r="V60">
        <v>4</v>
      </c>
      <c r="W60">
        <v>-14.29</v>
      </c>
      <c r="X60">
        <v>0.67</v>
      </c>
      <c r="Y60">
        <v>0</v>
      </c>
      <c r="Z60">
        <v>-100</v>
      </c>
      <c r="AB60">
        <f>IFERROR(VLOOKUP(A60,Annualized_Complete_Unique!$E$3:$X$79,19,FALSE)/100000,"")</f>
        <v>0.40320092401080182</v>
      </c>
      <c r="AC60">
        <f>IFERROR(VLOOKUP(A60,Annualized_Complete_Unique!$E$3:$X$79,20,FALSE)/100000,"")</f>
        <v>0.56356105467048745</v>
      </c>
      <c r="AD60" t="str">
        <f>_xlfn.IFNA(VLOOKUP(A60,Annualized_Complete_Unique!$E$3:$X$79,4,FALSE),"")</f>
        <v>II</v>
      </c>
      <c r="AF60" s="87">
        <f t="shared" si="0"/>
        <v>19.022773865951059</v>
      </c>
      <c r="AG60" s="87">
        <f t="shared" si="1"/>
        <v>12.421014443755132</v>
      </c>
      <c r="AH60" s="87"/>
      <c r="AI60" s="87">
        <f t="shared" si="2"/>
        <v>1.6617025410935087</v>
      </c>
      <c r="AJ60" s="87">
        <f t="shared" si="3"/>
        <v>0</v>
      </c>
      <c r="AK60" s="87"/>
      <c r="AL60" s="87">
        <f t="shared" si="4"/>
        <v>1.6617025410935087</v>
      </c>
      <c r="AM60" s="87">
        <f t="shared" si="5"/>
        <v>3.5488612696443234</v>
      </c>
      <c r="AN60" s="87"/>
      <c r="AO60" s="87">
        <f t="shared" si="6"/>
        <v>0</v>
      </c>
      <c r="AP60" s="87">
        <f t="shared" si="7"/>
        <v>0</v>
      </c>
      <c r="AQ60" s="87"/>
      <c r="AR60" s="87">
        <f t="shared" si="8"/>
        <v>5.7787565981311566</v>
      </c>
      <c r="AS60" s="87">
        <f t="shared" si="9"/>
        <v>1.7744306348221617</v>
      </c>
      <c r="AU60" s="87">
        <f t="shared" si="16"/>
        <v>0</v>
      </c>
      <c r="AV60" s="87">
        <f t="shared" si="17"/>
        <v>0</v>
      </c>
      <c r="AY60" t="str">
        <f>IFERROR(VLOOKUP(A60,Annualized_Complete_Unique!$E$3:$AI$79,30,FALSE)/100000,"")</f>
        <v/>
      </c>
      <c r="AZ60" t="str">
        <f>IFERROR(VLOOKUP(A60,Annualized_Complete_Unique!$E$3:$AI$79,31,FALSE)/100000,"")</f>
        <v/>
      </c>
      <c r="BA60" t="str">
        <f>_xlfn.IFNA(VLOOKUP(A60,Annualized_Complete_Unique!$E$3:$X$79,4,FALSE),"")</f>
        <v>II</v>
      </c>
      <c r="BC60" t="str">
        <f t="shared" si="12"/>
        <v/>
      </c>
      <c r="BD60" t="str">
        <f t="shared" si="13"/>
        <v/>
      </c>
      <c r="BF60" t="str">
        <f t="shared" si="14"/>
        <v/>
      </c>
      <c r="BG60" t="str">
        <f t="shared" si="15"/>
        <v/>
      </c>
    </row>
    <row r="61" spans="1:59" x14ac:dyDescent="0.25">
      <c r="A61">
        <v>2294</v>
      </c>
      <c r="B61">
        <v>0.74</v>
      </c>
      <c r="C61" s="88">
        <v>5.67</v>
      </c>
      <c r="D61" s="88">
        <v>6</v>
      </c>
      <c r="E61" s="88">
        <v>5.88</v>
      </c>
      <c r="F61" s="88">
        <v>0.67</v>
      </c>
      <c r="G61" s="88">
        <v>0</v>
      </c>
      <c r="H61" s="88">
        <v>-100</v>
      </c>
      <c r="I61" s="88">
        <v>1</v>
      </c>
      <c r="J61" s="88">
        <v>0</v>
      </c>
      <c r="K61" s="88">
        <v>-100</v>
      </c>
      <c r="L61" s="88">
        <v>0</v>
      </c>
      <c r="M61" s="88">
        <v>0</v>
      </c>
      <c r="N61" s="88">
        <v>0</v>
      </c>
      <c r="O61" s="88">
        <v>2.33</v>
      </c>
      <c r="P61" s="88">
        <v>1</v>
      </c>
      <c r="Q61" s="88">
        <v>-57.14</v>
      </c>
      <c r="R61">
        <v>0.67</v>
      </c>
      <c r="S61">
        <v>0</v>
      </c>
      <c r="T61">
        <v>-100</v>
      </c>
      <c r="U61">
        <v>2.33</v>
      </c>
      <c r="V61">
        <v>5</v>
      </c>
      <c r="W61">
        <v>114.29</v>
      </c>
      <c r="X61">
        <v>0</v>
      </c>
      <c r="Y61">
        <v>0</v>
      </c>
      <c r="Z61">
        <v>0</v>
      </c>
      <c r="AB61">
        <f>IFERROR(VLOOKUP(A61,Annualized_Complete_Unique!$E$3:$X$79,19,FALSE)/100000,"")</f>
        <v>0.84115110845124597</v>
      </c>
      <c r="AC61">
        <f>IFERROR(VLOOKUP(A61,Annualized_Complete_Unique!$E$3:$X$79,20,FALSE)/100000,"")</f>
        <v>1.1723672147862019</v>
      </c>
      <c r="AD61" t="str">
        <f>_xlfn.IFNA(VLOOKUP(A61,Annualized_Complete_Unique!$E$3:$X$79,4,FALSE),"")</f>
        <v>II</v>
      </c>
      <c r="AF61" s="87">
        <f t="shared" si="0"/>
        <v>6.7407626798944404</v>
      </c>
      <c r="AG61" s="87">
        <f t="shared" si="1"/>
        <v>5.117850383673674</v>
      </c>
      <c r="AH61" s="87"/>
      <c r="AI61" s="87">
        <f t="shared" si="2"/>
        <v>0.79652751243902564</v>
      </c>
      <c r="AJ61" s="87">
        <f t="shared" si="3"/>
        <v>0</v>
      </c>
      <c r="AK61" s="87"/>
      <c r="AL61" s="87">
        <f t="shared" si="4"/>
        <v>1.188847033491083</v>
      </c>
      <c r="AM61" s="87">
        <f t="shared" si="5"/>
        <v>0</v>
      </c>
      <c r="AN61" s="87"/>
      <c r="AO61" s="87">
        <f t="shared" si="6"/>
        <v>0</v>
      </c>
      <c r="AP61" s="87">
        <f t="shared" si="7"/>
        <v>0</v>
      </c>
      <c r="AQ61" s="87"/>
      <c r="AR61" s="87">
        <f t="shared" si="8"/>
        <v>2.7700135880342236</v>
      </c>
      <c r="AS61" s="87">
        <f t="shared" si="9"/>
        <v>0.8529750639456124</v>
      </c>
      <c r="AU61" s="87">
        <f t="shared" si="16"/>
        <v>0.79652751243902564</v>
      </c>
      <c r="AV61" s="87">
        <f t="shared" si="17"/>
        <v>0</v>
      </c>
      <c r="AY61" t="str">
        <f>IFERROR(VLOOKUP(A61,Annualized_Complete_Unique!$E$3:$AI$79,30,FALSE)/100000,"")</f>
        <v/>
      </c>
      <c r="AZ61" t="str">
        <f>IFERROR(VLOOKUP(A61,Annualized_Complete_Unique!$E$3:$AI$79,31,FALSE)/100000,"")</f>
        <v/>
      </c>
      <c r="BA61" t="str">
        <f>_xlfn.IFNA(VLOOKUP(A61,Annualized_Complete_Unique!$E$3:$X$79,4,FALSE),"")</f>
        <v>II</v>
      </c>
      <c r="BC61" t="str">
        <f t="shared" si="12"/>
        <v/>
      </c>
      <c r="BD61" t="str">
        <f t="shared" si="13"/>
        <v/>
      </c>
      <c r="BF61" t="str">
        <f t="shared" si="14"/>
        <v/>
      </c>
      <c r="BG61" t="str">
        <f t="shared" si="15"/>
        <v/>
      </c>
    </row>
    <row r="62" spans="1:59" x14ac:dyDescent="0.25">
      <c r="A62">
        <v>2321</v>
      </c>
      <c r="B62">
        <v>1.23</v>
      </c>
      <c r="C62" s="88">
        <v>14.33</v>
      </c>
      <c r="D62" s="88">
        <v>10</v>
      </c>
      <c r="E62" s="88">
        <v>-30.23</v>
      </c>
      <c r="F62" s="88">
        <v>0.67</v>
      </c>
      <c r="G62" s="88">
        <v>0</v>
      </c>
      <c r="H62" s="88">
        <v>-100</v>
      </c>
      <c r="I62" s="88">
        <v>1.33</v>
      </c>
      <c r="J62" s="88">
        <v>1</v>
      </c>
      <c r="K62" s="88">
        <v>-25</v>
      </c>
      <c r="L62" s="88">
        <v>0</v>
      </c>
      <c r="M62" s="88">
        <v>0</v>
      </c>
      <c r="N62" s="88">
        <v>0</v>
      </c>
      <c r="O62" s="88">
        <v>6.67</v>
      </c>
      <c r="P62" s="88">
        <v>0</v>
      </c>
      <c r="Q62" s="88">
        <v>-100</v>
      </c>
      <c r="R62">
        <v>0.67</v>
      </c>
      <c r="S62">
        <v>0</v>
      </c>
      <c r="T62">
        <v>-100</v>
      </c>
      <c r="U62">
        <v>6.33</v>
      </c>
      <c r="V62">
        <v>9</v>
      </c>
      <c r="W62">
        <v>42.11</v>
      </c>
      <c r="X62">
        <v>0</v>
      </c>
      <c r="Y62">
        <v>0</v>
      </c>
      <c r="Z62">
        <v>0</v>
      </c>
      <c r="AB62" t="str">
        <f>IFERROR(VLOOKUP(A62,Annualized_Complete_Unique!$E$3:$X$79,19,FALSE)/100000,"")</f>
        <v/>
      </c>
      <c r="AC62" t="str">
        <f>IFERROR(VLOOKUP(A62,Annualized_Complete_Unique!$E$3:$X$79,20,FALSE)/100000,"")</f>
        <v/>
      </c>
      <c r="AD62" t="str">
        <f>_xlfn.IFNA(VLOOKUP(A62,Annualized_Complete_Unique!$E$3:$X$79,4,FALSE),"")</f>
        <v/>
      </c>
      <c r="AF62" s="87" t="str">
        <f t="shared" si="0"/>
        <v/>
      </c>
      <c r="AG62" s="87" t="str">
        <f t="shared" si="1"/>
        <v/>
      </c>
      <c r="AH62" s="87"/>
      <c r="AI62" s="87" t="str">
        <f t="shared" si="2"/>
        <v/>
      </c>
      <c r="AJ62" s="87" t="str">
        <f t="shared" si="3"/>
        <v/>
      </c>
      <c r="AK62" s="87"/>
      <c r="AL62" s="87" t="str">
        <f t="shared" si="4"/>
        <v/>
      </c>
      <c r="AM62" s="87" t="str">
        <f t="shared" si="5"/>
        <v/>
      </c>
      <c r="AN62" s="87"/>
      <c r="AO62" s="87" t="str">
        <f t="shared" si="6"/>
        <v/>
      </c>
      <c r="AP62" s="87" t="str">
        <f t="shared" si="7"/>
        <v/>
      </c>
      <c r="AQ62" s="87"/>
      <c r="AR62" s="87" t="str">
        <f t="shared" si="8"/>
        <v/>
      </c>
      <c r="AS62" s="87" t="str">
        <f t="shared" si="9"/>
        <v/>
      </c>
      <c r="AU62" s="87" t="str">
        <f t="shared" si="16"/>
        <v/>
      </c>
      <c r="AV62" s="87" t="str">
        <f t="shared" si="17"/>
        <v/>
      </c>
      <c r="AY62" t="str">
        <f>IFERROR(VLOOKUP(A62,Annualized_Complete_Unique!$E$3:$AI$79,30,FALSE)/100000,"")</f>
        <v/>
      </c>
      <c r="AZ62" t="str">
        <f>IFERROR(VLOOKUP(A62,Annualized_Complete_Unique!$E$3:$AI$79,31,FALSE)/100000,"")</f>
        <v/>
      </c>
      <c r="BA62" t="str">
        <f>_xlfn.IFNA(VLOOKUP(A62,Annualized_Complete_Unique!$E$3:$X$79,4,FALSE),"")</f>
        <v/>
      </c>
      <c r="BC62" t="str">
        <f t="shared" si="12"/>
        <v/>
      </c>
      <c r="BD62" t="str">
        <f t="shared" si="13"/>
        <v/>
      </c>
      <c r="BF62" t="str">
        <f t="shared" si="14"/>
        <v/>
      </c>
      <c r="BG62" t="str">
        <f t="shared" si="15"/>
        <v/>
      </c>
    </row>
    <row r="63" spans="1:59" x14ac:dyDescent="0.25">
      <c r="A63">
        <v>2322</v>
      </c>
      <c r="B63">
        <v>0.6</v>
      </c>
      <c r="C63" s="88">
        <v>7.67</v>
      </c>
      <c r="D63" s="88">
        <v>6</v>
      </c>
      <c r="E63" s="88">
        <v>-21.74</v>
      </c>
      <c r="F63" s="88">
        <v>1</v>
      </c>
      <c r="G63" s="88">
        <v>0</v>
      </c>
      <c r="H63" s="88">
        <v>-100</v>
      </c>
      <c r="I63" s="88">
        <v>0.33</v>
      </c>
      <c r="J63" s="88">
        <v>0</v>
      </c>
      <c r="K63" s="88">
        <v>-100</v>
      </c>
      <c r="L63" s="88">
        <v>0</v>
      </c>
      <c r="M63" s="88">
        <v>0</v>
      </c>
      <c r="N63" s="88">
        <v>0</v>
      </c>
      <c r="O63" s="88">
        <v>4</v>
      </c>
      <c r="P63" s="88">
        <v>0</v>
      </c>
      <c r="Q63" s="88">
        <v>-100</v>
      </c>
      <c r="R63">
        <v>0.67</v>
      </c>
      <c r="S63">
        <v>0</v>
      </c>
      <c r="T63">
        <v>-100</v>
      </c>
      <c r="U63">
        <v>3.33</v>
      </c>
      <c r="V63">
        <v>6</v>
      </c>
      <c r="W63">
        <v>80</v>
      </c>
      <c r="X63">
        <v>0.33</v>
      </c>
      <c r="Y63">
        <v>0</v>
      </c>
      <c r="Z63">
        <v>-100</v>
      </c>
      <c r="AB63" t="str">
        <f>IFERROR(VLOOKUP(A63,Annualized_Complete_Unique!$E$3:$X$79,19,FALSE)/100000,"")</f>
        <v/>
      </c>
      <c r="AC63" t="str">
        <f>IFERROR(VLOOKUP(A63,Annualized_Complete_Unique!$E$3:$X$79,20,FALSE)/100000,"")</f>
        <v/>
      </c>
      <c r="AD63" t="str">
        <f>_xlfn.IFNA(VLOOKUP(A63,Annualized_Complete_Unique!$E$3:$X$79,4,FALSE),"")</f>
        <v/>
      </c>
      <c r="AF63" s="87" t="str">
        <f t="shared" si="0"/>
        <v/>
      </c>
      <c r="AG63" s="87" t="str">
        <f t="shared" si="1"/>
        <v/>
      </c>
      <c r="AH63" s="87"/>
      <c r="AI63" s="87" t="str">
        <f t="shared" si="2"/>
        <v/>
      </c>
      <c r="AJ63" s="87" t="str">
        <f t="shared" si="3"/>
        <v/>
      </c>
      <c r="AK63" s="87"/>
      <c r="AL63" s="87" t="str">
        <f t="shared" si="4"/>
        <v/>
      </c>
      <c r="AM63" s="87" t="str">
        <f t="shared" si="5"/>
        <v/>
      </c>
      <c r="AN63" s="87"/>
      <c r="AO63" s="87" t="str">
        <f t="shared" si="6"/>
        <v/>
      </c>
      <c r="AP63" s="87" t="str">
        <f t="shared" si="7"/>
        <v/>
      </c>
      <c r="AQ63" s="87"/>
      <c r="AR63" s="87" t="str">
        <f t="shared" si="8"/>
        <v/>
      </c>
      <c r="AS63" s="87" t="str">
        <f t="shared" si="9"/>
        <v/>
      </c>
      <c r="AU63" s="87" t="str">
        <f t="shared" si="16"/>
        <v/>
      </c>
      <c r="AV63" s="87" t="str">
        <f t="shared" si="17"/>
        <v/>
      </c>
      <c r="AY63" t="str">
        <f>IFERROR(VLOOKUP(A63,Annualized_Complete_Unique!$E$3:$AI$79,30,FALSE)/100000,"")</f>
        <v/>
      </c>
      <c r="AZ63" t="str">
        <f>IFERROR(VLOOKUP(A63,Annualized_Complete_Unique!$E$3:$AI$79,31,FALSE)/100000,"")</f>
        <v/>
      </c>
      <c r="BA63" t="str">
        <f>_xlfn.IFNA(VLOOKUP(A63,Annualized_Complete_Unique!$E$3:$X$79,4,FALSE),"")</f>
        <v/>
      </c>
      <c r="BC63" t="str">
        <f t="shared" si="12"/>
        <v/>
      </c>
      <c r="BD63" t="str">
        <f t="shared" si="13"/>
        <v/>
      </c>
      <c r="BF63" t="str">
        <f t="shared" si="14"/>
        <v/>
      </c>
      <c r="BG63" t="str">
        <f t="shared" si="15"/>
        <v/>
      </c>
    </row>
    <row r="64" spans="1:59" x14ac:dyDescent="0.25">
      <c r="A64">
        <v>291</v>
      </c>
      <c r="B64">
        <v>0.66</v>
      </c>
      <c r="C64" s="88">
        <v>22.67</v>
      </c>
      <c r="D64" s="88">
        <v>18</v>
      </c>
      <c r="E64" s="88">
        <v>-20.59</v>
      </c>
      <c r="F64" s="88">
        <v>1.67</v>
      </c>
      <c r="G64" s="88">
        <v>1.67</v>
      </c>
      <c r="H64" s="88">
        <v>0</v>
      </c>
      <c r="I64" s="88">
        <v>4.67</v>
      </c>
      <c r="J64" s="88">
        <v>3</v>
      </c>
      <c r="K64" s="88">
        <v>-35.71</v>
      </c>
      <c r="L64" s="88">
        <v>0.33</v>
      </c>
      <c r="M64" s="88">
        <v>0</v>
      </c>
      <c r="N64" s="88">
        <v>-100</v>
      </c>
      <c r="O64" s="88">
        <v>11.67</v>
      </c>
      <c r="P64" s="88">
        <v>7</v>
      </c>
      <c r="Q64" s="88">
        <v>-40</v>
      </c>
      <c r="R64">
        <v>0.67</v>
      </c>
      <c r="S64">
        <v>0.67</v>
      </c>
      <c r="T64">
        <v>0</v>
      </c>
      <c r="U64">
        <v>6.33</v>
      </c>
      <c r="V64">
        <v>8</v>
      </c>
      <c r="W64">
        <v>26.32</v>
      </c>
      <c r="X64">
        <v>0.67</v>
      </c>
      <c r="Y64">
        <v>1</v>
      </c>
      <c r="Z64">
        <v>50</v>
      </c>
      <c r="AB64" t="str">
        <f>IFERROR(VLOOKUP(A64,Annualized_Complete_Unique!$E$3:$X$79,19,FALSE)/100000,"")</f>
        <v/>
      </c>
      <c r="AC64" t="str">
        <f>IFERROR(VLOOKUP(A64,Annualized_Complete_Unique!$E$3:$X$79,20,FALSE)/100000,"")</f>
        <v/>
      </c>
      <c r="AD64" t="str">
        <f>_xlfn.IFNA(VLOOKUP(A64,Annualized_Complete_Unique!$E$3:$X$79,4,FALSE),"")</f>
        <v/>
      </c>
      <c r="AF64" s="87" t="str">
        <f t="shared" si="0"/>
        <v/>
      </c>
      <c r="AG64" s="87" t="str">
        <f t="shared" si="1"/>
        <v/>
      </c>
      <c r="AH64" s="87"/>
      <c r="AI64" s="87" t="str">
        <f t="shared" si="2"/>
        <v/>
      </c>
      <c r="AJ64" s="87" t="str">
        <f t="shared" si="3"/>
        <v/>
      </c>
      <c r="AK64" s="87"/>
      <c r="AL64" s="87" t="str">
        <f t="shared" si="4"/>
        <v/>
      </c>
      <c r="AM64" s="87" t="str">
        <f t="shared" si="5"/>
        <v/>
      </c>
      <c r="AN64" s="87"/>
      <c r="AO64" s="87" t="str">
        <f t="shared" si="6"/>
        <v/>
      </c>
      <c r="AP64" s="87" t="str">
        <f t="shared" si="7"/>
        <v/>
      </c>
      <c r="AQ64" s="87"/>
      <c r="AR64" s="87" t="str">
        <f t="shared" si="8"/>
        <v/>
      </c>
      <c r="AS64" s="87" t="str">
        <f t="shared" si="9"/>
        <v/>
      </c>
      <c r="AU64" s="87" t="str">
        <f t="shared" si="16"/>
        <v/>
      </c>
      <c r="AV64" s="87" t="str">
        <f t="shared" si="17"/>
        <v/>
      </c>
      <c r="AY64" t="str">
        <f>IFERROR(VLOOKUP(A64,Annualized_Complete_Unique!$E$3:$AI$79,30,FALSE)/100000,"")</f>
        <v/>
      </c>
      <c r="AZ64" t="str">
        <f>IFERROR(VLOOKUP(A64,Annualized_Complete_Unique!$E$3:$AI$79,31,FALSE)/100000,"")</f>
        <v/>
      </c>
      <c r="BA64" t="str">
        <f>_xlfn.IFNA(VLOOKUP(A64,Annualized_Complete_Unique!$E$3:$X$79,4,FALSE),"")</f>
        <v/>
      </c>
      <c r="BC64" t="str">
        <f t="shared" si="12"/>
        <v/>
      </c>
      <c r="BD64" t="str">
        <f t="shared" si="13"/>
        <v/>
      </c>
      <c r="BF64" t="str">
        <f t="shared" si="14"/>
        <v/>
      </c>
      <c r="BG64" t="str">
        <f t="shared" si="15"/>
        <v/>
      </c>
    </row>
    <row r="65" spans="1:59" x14ac:dyDescent="0.25">
      <c r="A65">
        <v>295</v>
      </c>
      <c r="B65">
        <v>0.42</v>
      </c>
      <c r="C65" s="88">
        <v>14</v>
      </c>
      <c r="D65" s="88">
        <v>11.67</v>
      </c>
      <c r="E65" s="88">
        <v>-16.670000000000002</v>
      </c>
      <c r="F65" s="88">
        <v>0.67</v>
      </c>
      <c r="G65" s="88">
        <v>1</v>
      </c>
      <c r="H65" s="88">
        <v>50</v>
      </c>
      <c r="I65" s="88">
        <v>3</v>
      </c>
      <c r="J65" s="88">
        <v>4.67</v>
      </c>
      <c r="K65" s="88">
        <v>55.56</v>
      </c>
      <c r="L65" s="88">
        <v>0</v>
      </c>
      <c r="M65" s="88">
        <v>0.33</v>
      </c>
      <c r="N65" s="88">
        <v>0</v>
      </c>
      <c r="O65" s="88">
        <v>4</v>
      </c>
      <c r="P65" s="88">
        <v>4</v>
      </c>
      <c r="Q65" s="88">
        <v>0</v>
      </c>
      <c r="R65">
        <v>0.33</v>
      </c>
      <c r="S65">
        <v>0.67</v>
      </c>
      <c r="T65">
        <v>100</v>
      </c>
      <c r="U65">
        <v>7</v>
      </c>
      <c r="V65">
        <v>3</v>
      </c>
      <c r="W65">
        <v>-57.14</v>
      </c>
      <c r="X65">
        <v>0.33</v>
      </c>
      <c r="Y65">
        <v>0</v>
      </c>
      <c r="Z65">
        <v>-100</v>
      </c>
      <c r="AB65" t="str">
        <f>IFERROR(VLOOKUP(A65,Annualized_Complete_Unique!$E$3:$X$79,19,FALSE)/100000,"")</f>
        <v/>
      </c>
      <c r="AC65" t="str">
        <f>IFERROR(VLOOKUP(A65,Annualized_Complete_Unique!$E$3:$X$79,20,FALSE)/100000,"")</f>
        <v/>
      </c>
      <c r="AD65" t="str">
        <f>_xlfn.IFNA(VLOOKUP(A65,Annualized_Complete_Unique!$E$3:$X$79,4,FALSE),"")</f>
        <v/>
      </c>
      <c r="AF65" s="87" t="str">
        <f t="shared" si="0"/>
        <v/>
      </c>
      <c r="AG65" s="87" t="str">
        <f t="shared" si="1"/>
        <v/>
      </c>
      <c r="AH65" s="87"/>
      <c r="AI65" s="87" t="str">
        <f t="shared" si="2"/>
        <v/>
      </c>
      <c r="AJ65" s="87" t="str">
        <f t="shared" si="3"/>
        <v/>
      </c>
      <c r="AK65" s="87"/>
      <c r="AL65" s="87" t="str">
        <f t="shared" si="4"/>
        <v/>
      </c>
      <c r="AM65" s="87" t="str">
        <f t="shared" si="5"/>
        <v/>
      </c>
      <c r="AN65" s="87"/>
      <c r="AO65" s="87" t="str">
        <f t="shared" si="6"/>
        <v/>
      </c>
      <c r="AP65" s="87" t="str">
        <f t="shared" si="7"/>
        <v/>
      </c>
      <c r="AQ65" s="87"/>
      <c r="AR65" s="87" t="str">
        <f t="shared" si="8"/>
        <v/>
      </c>
      <c r="AS65" s="87" t="str">
        <f t="shared" si="9"/>
        <v/>
      </c>
      <c r="AU65" s="87" t="str">
        <f t="shared" si="16"/>
        <v/>
      </c>
      <c r="AV65" s="87" t="str">
        <f t="shared" si="17"/>
        <v/>
      </c>
      <c r="AY65" t="str">
        <f>IFERROR(VLOOKUP(A65,Annualized_Complete_Unique!$E$3:$AI$79,30,FALSE)/100000,"")</f>
        <v/>
      </c>
      <c r="AZ65" t="str">
        <f>IFERROR(VLOOKUP(A65,Annualized_Complete_Unique!$E$3:$AI$79,31,FALSE)/100000,"")</f>
        <v/>
      </c>
      <c r="BA65" t="str">
        <f>_xlfn.IFNA(VLOOKUP(A65,Annualized_Complete_Unique!$E$3:$X$79,4,FALSE),"")</f>
        <v/>
      </c>
      <c r="BC65" t="str">
        <f t="shared" si="12"/>
        <v/>
      </c>
      <c r="BD65" t="str">
        <f t="shared" si="13"/>
        <v/>
      </c>
      <c r="BF65" t="str">
        <f t="shared" si="14"/>
        <v/>
      </c>
      <c r="BG65" t="str">
        <f t="shared" si="15"/>
        <v/>
      </c>
    </row>
    <row r="66" spans="1:59" x14ac:dyDescent="0.25">
      <c r="A66">
        <v>558</v>
      </c>
      <c r="B66">
        <v>0.53</v>
      </c>
      <c r="C66" s="88">
        <v>17.329999999999998</v>
      </c>
      <c r="D66" s="88">
        <v>17</v>
      </c>
      <c r="E66" s="88">
        <v>-1.92</v>
      </c>
      <c r="F66" s="88">
        <v>0.67</v>
      </c>
      <c r="G66" s="88">
        <v>1.33</v>
      </c>
      <c r="H66" s="88">
        <v>100</v>
      </c>
      <c r="I66" s="88">
        <v>3</v>
      </c>
      <c r="J66" s="88">
        <v>3.33</v>
      </c>
      <c r="K66" s="88">
        <v>11.11</v>
      </c>
      <c r="L66" s="88">
        <v>0.33</v>
      </c>
      <c r="M66" s="88">
        <v>0.33</v>
      </c>
      <c r="N66" s="88">
        <v>0</v>
      </c>
      <c r="O66" s="88">
        <v>8</v>
      </c>
      <c r="P66" s="88">
        <v>7.33</v>
      </c>
      <c r="Q66" s="88">
        <v>-8.33</v>
      </c>
      <c r="R66">
        <v>0.33</v>
      </c>
      <c r="S66">
        <v>0.67</v>
      </c>
      <c r="T66">
        <v>100</v>
      </c>
      <c r="U66">
        <v>6.33</v>
      </c>
      <c r="V66">
        <v>6.33</v>
      </c>
      <c r="W66">
        <v>0</v>
      </c>
      <c r="X66">
        <v>0</v>
      </c>
      <c r="Y66">
        <v>0.33</v>
      </c>
      <c r="Z66">
        <v>0</v>
      </c>
      <c r="AB66" t="str">
        <f>IFERROR(VLOOKUP(A66,Annualized_Complete_Unique!$E$3:$X$79,19,FALSE)/100000,"")</f>
        <v/>
      </c>
      <c r="AC66" t="str">
        <f>IFERROR(VLOOKUP(A66,Annualized_Complete_Unique!$E$3:$X$79,20,FALSE)/100000,"")</f>
        <v/>
      </c>
      <c r="AD66" t="str">
        <f>_xlfn.IFNA(VLOOKUP(A66,Annualized_Complete_Unique!$E$3:$X$79,4,FALSE),"")</f>
        <v/>
      </c>
      <c r="AF66" s="87" t="str">
        <f t="shared" si="0"/>
        <v/>
      </c>
      <c r="AG66" s="87" t="str">
        <f t="shared" si="1"/>
        <v/>
      </c>
      <c r="AH66" s="87"/>
      <c r="AI66" s="87" t="str">
        <f t="shared" si="2"/>
        <v/>
      </c>
      <c r="AJ66" s="87" t="str">
        <f t="shared" si="3"/>
        <v/>
      </c>
      <c r="AK66" s="87"/>
      <c r="AL66" s="87" t="str">
        <f t="shared" si="4"/>
        <v/>
      </c>
      <c r="AM66" s="87" t="str">
        <f t="shared" si="5"/>
        <v/>
      </c>
      <c r="AN66" s="87"/>
      <c r="AO66" s="87" t="str">
        <f t="shared" si="6"/>
        <v/>
      </c>
      <c r="AP66" s="87" t="str">
        <f t="shared" si="7"/>
        <v/>
      </c>
      <c r="AQ66" s="87"/>
      <c r="AR66" s="87" t="str">
        <f t="shared" si="8"/>
        <v/>
      </c>
      <c r="AS66" s="87" t="str">
        <f t="shared" si="9"/>
        <v/>
      </c>
      <c r="AU66" s="87" t="str">
        <f t="shared" si="16"/>
        <v/>
      </c>
      <c r="AV66" s="87" t="str">
        <f t="shared" si="17"/>
        <v/>
      </c>
      <c r="AY66" t="str">
        <f>IFERROR(VLOOKUP(A66,Annualized_Complete_Unique!$E$3:$AI$79,30,FALSE)/100000,"")</f>
        <v/>
      </c>
      <c r="AZ66" t="str">
        <f>IFERROR(VLOOKUP(A66,Annualized_Complete_Unique!$E$3:$AI$79,31,FALSE)/100000,"")</f>
        <v/>
      </c>
      <c r="BA66" t="str">
        <f>_xlfn.IFNA(VLOOKUP(A66,Annualized_Complete_Unique!$E$3:$X$79,4,FALSE),"")</f>
        <v/>
      </c>
      <c r="BC66" t="str">
        <f t="shared" si="12"/>
        <v/>
      </c>
      <c r="BD66" t="str">
        <f t="shared" si="13"/>
        <v/>
      </c>
      <c r="BF66" t="str">
        <f t="shared" si="14"/>
        <v/>
      </c>
      <c r="BG66" t="str">
        <f t="shared" si="15"/>
        <v/>
      </c>
    </row>
    <row r="67" spans="1:59" x14ac:dyDescent="0.25">
      <c r="A67">
        <v>863</v>
      </c>
      <c r="B67">
        <v>0.73</v>
      </c>
      <c r="C67" s="88">
        <v>3.33</v>
      </c>
      <c r="D67" s="88">
        <v>3.33</v>
      </c>
      <c r="E67" s="88">
        <v>0</v>
      </c>
      <c r="F67" s="88">
        <v>0.33</v>
      </c>
      <c r="G67" s="88">
        <v>0</v>
      </c>
      <c r="H67" s="88">
        <v>-100</v>
      </c>
      <c r="I67" s="88">
        <v>0</v>
      </c>
      <c r="J67" s="88">
        <v>0</v>
      </c>
      <c r="K67" s="88">
        <v>0</v>
      </c>
      <c r="L67" s="88">
        <v>0</v>
      </c>
      <c r="M67" s="88">
        <v>0</v>
      </c>
      <c r="N67" s="88">
        <v>0</v>
      </c>
      <c r="O67" s="88">
        <v>1.67</v>
      </c>
      <c r="P67" s="88">
        <v>0</v>
      </c>
      <c r="Q67" s="88">
        <v>-100</v>
      </c>
      <c r="R67">
        <v>0.33</v>
      </c>
      <c r="S67">
        <v>0</v>
      </c>
      <c r="T67">
        <v>-100</v>
      </c>
      <c r="U67">
        <v>1.67</v>
      </c>
      <c r="V67">
        <v>3.33</v>
      </c>
      <c r="W67">
        <v>100</v>
      </c>
      <c r="X67">
        <v>0</v>
      </c>
      <c r="Y67">
        <v>0</v>
      </c>
      <c r="Z67">
        <v>0</v>
      </c>
      <c r="AB67" t="str">
        <f>IFERROR(VLOOKUP(A67,Annualized_Complete_Unique!$E$3:$X$79,19,FALSE)/100000,"")</f>
        <v/>
      </c>
      <c r="AC67" t="str">
        <f>IFERROR(VLOOKUP(A67,Annualized_Complete_Unique!$E$3:$X$79,20,FALSE)/100000,"")</f>
        <v/>
      </c>
      <c r="AD67" t="str">
        <f>_xlfn.IFNA(VLOOKUP(A67,Annualized_Complete_Unique!$E$3:$X$79,4,FALSE),"")</f>
        <v/>
      </c>
      <c r="AF67" s="87" t="str">
        <f t="shared" si="0"/>
        <v/>
      </c>
      <c r="AG67" s="87" t="str">
        <f t="shared" si="1"/>
        <v/>
      </c>
      <c r="AH67" s="87"/>
      <c r="AI67" s="87" t="str">
        <f t="shared" si="2"/>
        <v/>
      </c>
      <c r="AJ67" s="87" t="str">
        <f t="shared" si="3"/>
        <v/>
      </c>
      <c r="AK67" s="87"/>
      <c r="AL67" s="87" t="str">
        <f t="shared" si="4"/>
        <v/>
      </c>
      <c r="AM67" s="87" t="str">
        <f t="shared" si="5"/>
        <v/>
      </c>
      <c r="AN67" s="87"/>
      <c r="AO67" s="87" t="str">
        <f t="shared" si="6"/>
        <v/>
      </c>
      <c r="AP67" s="87" t="str">
        <f t="shared" si="7"/>
        <v/>
      </c>
      <c r="AQ67" s="87"/>
      <c r="AR67" s="87" t="str">
        <f t="shared" si="8"/>
        <v/>
      </c>
      <c r="AS67" s="87" t="str">
        <f t="shared" si="9"/>
        <v/>
      </c>
      <c r="AU67" s="87" t="str">
        <f t="shared" si="16"/>
        <v/>
      </c>
      <c r="AV67" s="87" t="str">
        <f t="shared" si="17"/>
        <v/>
      </c>
      <c r="AY67" t="str">
        <f>IFERROR(VLOOKUP(A67,Annualized_Complete_Unique!$E$3:$AI$79,30,FALSE)/100000,"")</f>
        <v/>
      </c>
      <c r="AZ67" t="str">
        <f>IFERROR(VLOOKUP(A67,Annualized_Complete_Unique!$E$3:$AI$79,31,FALSE)/100000,"")</f>
        <v/>
      </c>
      <c r="BA67" t="str">
        <f>_xlfn.IFNA(VLOOKUP(A67,Annualized_Complete_Unique!$E$3:$X$79,4,FALSE),"")</f>
        <v/>
      </c>
      <c r="BC67" t="str">
        <f t="shared" si="12"/>
        <v/>
      </c>
      <c r="BD67" t="str">
        <f t="shared" si="13"/>
        <v/>
      </c>
      <c r="BF67" t="str">
        <f t="shared" si="14"/>
        <v/>
      </c>
      <c r="BG67" t="str">
        <f t="shared" si="15"/>
        <v/>
      </c>
    </row>
    <row r="68" spans="1:59" x14ac:dyDescent="0.25">
      <c r="A68">
        <v>951</v>
      </c>
      <c r="B68">
        <v>0.91</v>
      </c>
      <c r="C68" s="88">
        <v>10.67</v>
      </c>
      <c r="D68" s="88">
        <v>10.5</v>
      </c>
      <c r="E68" s="88">
        <v>-1.56</v>
      </c>
      <c r="F68" s="88">
        <v>0.33</v>
      </c>
      <c r="G68" s="88">
        <v>2</v>
      </c>
      <c r="H68" s="88">
        <v>500</v>
      </c>
      <c r="I68" s="88">
        <v>1.67</v>
      </c>
      <c r="J68" s="88">
        <v>3</v>
      </c>
      <c r="K68" s="88">
        <v>80</v>
      </c>
      <c r="L68" s="88">
        <v>0</v>
      </c>
      <c r="M68" s="88">
        <v>1</v>
      </c>
      <c r="N68" s="88">
        <v>0</v>
      </c>
      <c r="O68" s="88">
        <v>2.67</v>
      </c>
      <c r="P68" s="88">
        <v>3</v>
      </c>
      <c r="Q68" s="88">
        <v>12.5</v>
      </c>
      <c r="R68">
        <v>0</v>
      </c>
      <c r="S68">
        <v>0.5</v>
      </c>
      <c r="T68">
        <v>0</v>
      </c>
      <c r="U68">
        <v>6.33</v>
      </c>
      <c r="V68">
        <v>4.5</v>
      </c>
      <c r="W68">
        <v>-28.95</v>
      </c>
      <c r="X68">
        <v>0.33</v>
      </c>
      <c r="Y68">
        <v>0.5</v>
      </c>
      <c r="Z68">
        <v>50</v>
      </c>
      <c r="AB68" t="str">
        <f>IFERROR(VLOOKUP(A68,Annualized_Complete_Unique!$E$3:$X$79,19,FALSE)/100000,"")</f>
        <v/>
      </c>
      <c r="AC68" t="str">
        <f>IFERROR(VLOOKUP(A68,Annualized_Complete_Unique!$E$3:$X$79,20,FALSE)/100000,"")</f>
        <v/>
      </c>
      <c r="AD68" t="str">
        <f>_xlfn.IFNA(VLOOKUP(A68,Annualized_Complete_Unique!$E$3:$X$79,4,FALSE),"")</f>
        <v>III</v>
      </c>
      <c r="AF68" s="87" t="str">
        <f t="shared" ref="AF68:AF80" si="18">+IFERROR(C68/$AB68,"")</f>
        <v/>
      </c>
      <c r="AG68" s="87" t="str">
        <f t="shared" ref="AG68:AG80" si="19">+IFERROR(D68/$AC68,"")</f>
        <v/>
      </c>
      <c r="AH68" s="87"/>
      <c r="AI68" s="87" t="str">
        <f t="shared" ref="AI68:AI80" si="20">+IFERROR(F68/$AB68,"")</f>
        <v/>
      </c>
      <c r="AJ68" s="87" t="str">
        <f t="shared" ref="AJ68:AJ80" si="21">+IFERROR(G68/$AC68,"")</f>
        <v/>
      </c>
      <c r="AK68" s="87"/>
      <c r="AL68" s="87" t="str">
        <f t="shared" ref="AL68:AL80" si="22">+IFERROR(I68/$AB68,"")</f>
        <v/>
      </c>
      <c r="AM68" s="87" t="str">
        <f t="shared" ref="AM68:AM80" si="23">+IFERROR(J68/$AC68,"")</f>
        <v/>
      </c>
      <c r="AN68" s="87"/>
      <c r="AO68" s="87" t="str">
        <f t="shared" ref="AO68:AO80" si="24">+IFERROR(L68/$AB68,"")</f>
        <v/>
      </c>
      <c r="AP68" s="87" t="str">
        <f t="shared" ref="AP68:AP80" si="25">+IFERROR(M68/$AC68,"")</f>
        <v/>
      </c>
      <c r="AQ68" s="87"/>
      <c r="AR68" s="87" t="str">
        <f t="shared" ref="AR68:AR80" si="26">+IFERROR(O68/$AB68,"")</f>
        <v/>
      </c>
      <c r="AS68" s="87" t="str">
        <f t="shared" ref="AS68:AS80" si="27">+IFERROR(P68/$AC68,"")</f>
        <v/>
      </c>
      <c r="AU68" s="87" t="str">
        <f t="shared" si="16"/>
        <v/>
      </c>
      <c r="AV68" s="87" t="str">
        <f t="shared" si="17"/>
        <v/>
      </c>
      <c r="AY68" t="str">
        <f>IFERROR(VLOOKUP(A68,Annualized_Complete_Unique!$E$3:$AI$79,30,FALSE)/100000,"")</f>
        <v/>
      </c>
      <c r="AZ68" t="str">
        <f>IFERROR(VLOOKUP(A68,Annualized_Complete_Unique!$E$3:$AI$79,31,FALSE)/100000,"")</f>
        <v/>
      </c>
      <c r="BA68" t="str">
        <f>_xlfn.IFNA(VLOOKUP(A68,Annualized_Complete_Unique!$E$3:$X$79,4,FALSE),"")</f>
        <v>III</v>
      </c>
      <c r="BC68" t="str">
        <f t="shared" ref="BC68:BC77" si="28">+IFERROR(I68/$AY68,"")</f>
        <v/>
      </c>
      <c r="BD68" t="str">
        <f t="shared" ref="BD68:BD77" si="29">+IFERROR(J68/$AZ68,"")</f>
        <v/>
      </c>
      <c r="BF68" t="str">
        <f t="shared" ref="BF68:BF77" si="30">+IFERROR(L68/$AY68,"")</f>
        <v/>
      </c>
      <c r="BG68" t="str">
        <f t="shared" ref="BG68:BG77" si="31">+IFERROR(M68/$AZ68,"")</f>
        <v/>
      </c>
    </row>
    <row r="69" spans="1:59" x14ac:dyDescent="0.25">
      <c r="A69">
        <v>956</v>
      </c>
      <c r="B69">
        <v>1.1399999999999999</v>
      </c>
      <c r="C69" s="88">
        <v>24</v>
      </c>
      <c r="D69" s="88">
        <v>24</v>
      </c>
      <c r="E69" s="88">
        <v>0</v>
      </c>
      <c r="F69" s="88">
        <v>1.33</v>
      </c>
      <c r="G69" s="88">
        <v>1</v>
      </c>
      <c r="H69" s="88">
        <v>-25</v>
      </c>
      <c r="I69" s="88">
        <v>2.67</v>
      </c>
      <c r="J69" s="88">
        <v>2</v>
      </c>
      <c r="K69" s="88">
        <v>-25</v>
      </c>
      <c r="L69" s="88">
        <v>0</v>
      </c>
      <c r="M69" s="88">
        <v>0</v>
      </c>
      <c r="N69" s="88">
        <v>0</v>
      </c>
      <c r="O69" s="88">
        <v>13</v>
      </c>
      <c r="P69" s="88">
        <v>13</v>
      </c>
      <c r="Q69" s="88">
        <v>0</v>
      </c>
      <c r="R69">
        <v>1.33</v>
      </c>
      <c r="S69">
        <v>0</v>
      </c>
      <c r="T69">
        <v>-100</v>
      </c>
      <c r="U69">
        <v>8.33</v>
      </c>
      <c r="V69">
        <v>9</v>
      </c>
      <c r="W69">
        <v>8</v>
      </c>
      <c r="X69">
        <v>0</v>
      </c>
      <c r="Y69">
        <v>1</v>
      </c>
      <c r="Z69">
        <v>0</v>
      </c>
      <c r="AB69" t="str">
        <f>IFERROR(VLOOKUP(A69,Annualized_Complete_Unique!$E$3:$X$79,19,FALSE)/100000,"")</f>
        <v/>
      </c>
      <c r="AC69" t="str">
        <f>IFERROR(VLOOKUP(A69,Annualized_Complete_Unique!$E$3:$X$79,20,FALSE)/100000,"")</f>
        <v/>
      </c>
      <c r="AD69" t="str">
        <f>_xlfn.IFNA(VLOOKUP(A69,Annualized_Complete_Unique!$E$3:$X$79,4,FALSE),"")</f>
        <v>III</v>
      </c>
      <c r="AF69" s="87" t="str">
        <f t="shared" si="18"/>
        <v/>
      </c>
      <c r="AG69" s="87" t="str">
        <f t="shared" si="19"/>
        <v/>
      </c>
      <c r="AH69" s="87"/>
      <c r="AI69" s="87" t="str">
        <f t="shared" si="20"/>
        <v/>
      </c>
      <c r="AJ69" s="87" t="str">
        <f t="shared" si="21"/>
        <v/>
      </c>
      <c r="AK69" s="87"/>
      <c r="AL69" s="87" t="str">
        <f t="shared" si="22"/>
        <v/>
      </c>
      <c r="AM69" s="87" t="str">
        <f t="shared" si="23"/>
        <v/>
      </c>
      <c r="AN69" s="87"/>
      <c r="AO69" s="87" t="str">
        <f t="shared" si="24"/>
        <v/>
      </c>
      <c r="AP69" s="87" t="str">
        <f t="shared" si="25"/>
        <v/>
      </c>
      <c r="AQ69" s="87"/>
      <c r="AR69" s="87" t="str">
        <f t="shared" si="26"/>
        <v/>
      </c>
      <c r="AS69" s="87" t="str">
        <f t="shared" si="27"/>
        <v/>
      </c>
      <c r="AU69" s="87" t="str">
        <f t="shared" si="16"/>
        <v/>
      </c>
      <c r="AV69" s="87" t="str">
        <f t="shared" si="17"/>
        <v/>
      </c>
      <c r="AY69" t="str">
        <f>IFERROR(VLOOKUP(A69,Annualized_Complete_Unique!$E$3:$AI$79,30,FALSE)/100000,"")</f>
        <v/>
      </c>
      <c r="AZ69" t="str">
        <f>IFERROR(VLOOKUP(A69,Annualized_Complete_Unique!$E$3:$AI$79,31,FALSE)/100000,"")</f>
        <v/>
      </c>
      <c r="BA69" t="str">
        <f>_xlfn.IFNA(VLOOKUP(A69,Annualized_Complete_Unique!$E$3:$X$79,4,FALSE),"")</f>
        <v>III</v>
      </c>
      <c r="BC69" t="str">
        <f t="shared" si="28"/>
        <v/>
      </c>
      <c r="BD69" t="str">
        <f t="shared" si="29"/>
        <v/>
      </c>
      <c r="BF69" t="str">
        <f t="shared" si="30"/>
        <v/>
      </c>
      <c r="BG69" t="str">
        <f t="shared" si="31"/>
        <v/>
      </c>
    </row>
    <row r="70" spans="1:59" x14ac:dyDescent="0.25">
      <c r="A70">
        <v>1192</v>
      </c>
      <c r="B70">
        <v>0.32</v>
      </c>
      <c r="C70" s="88">
        <v>2</v>
      </c>
      <c r="D70" s="88">
        <v>4.5</v>
      </c>
      <c r="E70" s="88">
        <v>125</v>
      </c>
      <c r="F70" s="88">
        <v>0</v>
      </c>
      <c r="G70" s="88">
        <v>0</v>
      </c>
      <c r="H70" s="88">
        <v>0</v>
      </c>
      <c r="I70" s="88">
        <v>0.33</v>
      </c>
      <c r="J70" s="88">
        <v>0.5</v>
      </c>
      <c r="K70" s="88">
        <v>50</v>
      </c>
      <c r="L70" s="88">
        <v>0</v>
      </c>
      <c r="M70" s="88">
        <v>0</v>
      </c>
      <c r="N70" s="88">
        <v>0</v>
      </c>
      <c r="O70" s="88">
        <v>1</v>
      </c>
      <c r="P70" s="88">
        <v>2.5</v>
      </c>
      <c r="Q70" s="88">
        <v>150</v>
      </c>
      <c r="R70">
        <v>0</v>
      </c>
      <c r="S70">
        <v>0</v>
      </c>
      <c r="T70">
        <v>0</v>
      </c>
      <c r="U70">
        <v>0.67</v>
      </c>
      <c r="V70">
        <v>1.5</v>
      </c>
      <c r="W70">
        <v>125</v>
      </c>
      <c r="X70">
        <v>0</v>
      </c>
      <c r="Y70">
        <v>0</v>
      </c>
      <c r="Z70">
        <v>0</v>
      </c>
      <c r="AB70" t="str">
        <f>IFERROR(VLOOKUP(A70,Annualized_Complete_Unique!$E$3:$X$79,19,FALSE)/100000,"")</f>
        <v/>
      </c>
      <c r="AC70" t="str">
        <f>IFERROR(VLOOKUP(A70,Annualized_Complete_Unique!$E$3:$X$79,20,FALSE)/100000,"")</f>
        <v/>
      </c>
      <c r="AD70" t="str">
        <f>_xlfn.IFNA(VLOOKUP(A70,Annualized_Complete_Unique!$E$3:$X$79,4,FALSE),"")</f>
        <v>III</v>
      </c>
      <c r="AF70" s="87" t="str">
        <f t="shared" si="18"/>
        <v/>
      </c>
      <c r="AG70" s="87" t="str">
        <f t="shared" si="19"/>
        <v/>
      </c>
      <c r="AH70" s="87"/>
      <c r="AI70" s="87" t="str">
        <f t="shared" si="20"/>
        <v/>
      </c>
      <c r="AJ70" s="87" t="str">
        <f t="shared" si="21"/>
        <v/>
      </c>
      <c r="AK70" s="87"/>
      <c r="AL70" s="87" t="str">
        <f t="shared" si="22"/>
        <v/>
      </c>
      <c r="AM70" s="87" t="str">
        <f t="shared" si="23"/>
        <v/>
      </c>
      <c r="AN70" s="87"/>
      <c r="AO70" s="87" t="str">
        <f t="shared" si="24"/>
        <v/>
      </c>
      <c r="AP70" s="87" t="str">
        <f t="shared" si="25"/>
        <v/>
      </c>
      <c r="AQ70" s="87"/>
      <c r="AR70" s="87" t="str">
        <f t="shared" si="26"/>
        <v/>
      </c>
      <c r="AS70" s="87" t="str">
        <f t="shared" si="27"/>
        <v/>
      </c>
      <c r="AU70" s="87" t="str">
        <f t="shared" si="16"/>
        <v/>
      </c>
      <c r="AV70" s="87" t="str">
        <f t="shared" si="17"/>
        <v/>
      </c>
      <c r="AY70" t="str">
        <f>IFERROR(VLOOKUP(A70,Annualized_Complete_Unique!$E$3:$AI$79,30,FALSE)/100000,"")</f>
        <v/>
      </c>
      <c r="AZ70" t="str">
        <f>IFERROR(VLOOKUP(A70,Annualized_Complete_Unique!$E$3:$AI$79,31,FALSE)/100000,"")</f>
        <v/>
      </c>
      <c r="BA70" t="str">
        <f>_xlfn.IFNA(VLOOKUP(A70,Annualized_Complete_Unique!$E$3:$X$79,4,FALSE),"")</f>
        <v>III</v>
      </c>
      <c r="BC70" t="str">
        <f t="shared" si="28"/>
        <v/>
      </c>
      <c r="BD70" t="str">
        <f t="shared" si="29"/>
        <v/>
      </c>
      <c r="BF70" t="str">
        <f t="shared" si="30"/>
        <v/>
      </c>
      <c r="BG70" t="str">
        <f t="shared" si="31"/>
        <v/>
      </c>
    </row>
    <row r="71" spans="1:59" x14ac:dyDescent="0.25">
      <c r="A71">
        <v>1281</v>
      </c>
      <c r="B71">
        <v>0.62</v>
      </c>
      <c r="C71" s="88">
        <v>3.33</v>
      </c>
      <c r="D71" s="88">
        <v>3</v>
      </c>
      <c r="E71" s="88">
        <v>-10</v>
      </c>
      <c r="F71" s="88">
        <v>0.67</v>
      </c>
      <c r="G71" s="88">
        <v>0</v>
      </c>
      <c r="H71" s="88">
        <v>-100</v>
      </c>
      <c r="I71" s="88">
        <v>1</v>
      </c>
      <c r="J71" s="88">
        <v>0</v>
      </c>
      <c r="K71" s="88">
        <v>-100</v>
      </c>
      <c r="L71" s="88">
        <v>0.33</v>
      </c>
      <c r="M71" s="88">
        <v>0</v>
      </c>
      <c r="N71" s="88">
        <v>-100</v>
      </c>
      <c r="O71" s="88">
        <v>0.67</v>
      </c>
      <c r="P71" s="88">
        <v>1.5</v>
      </c>
      <c r="Q71" s="88">
        <v>125</v>
      </c>
      <c r="R71">
        <v>0.33</v>
      </c>
      <c r="S71">
        <v>0</v>
      </c>
      <c r="T71">
        <v>-100</v>
      </c>
      <c r="U71">
        <v>1.67</v>
      </c>
      <c r="V71">
        <v>1.5</v>
      </c>
      <c r="W71">
        <v>-10</v>
      </c>
      <c r="X71">
        <v>0</v>
      </c>
      <c r="Y71">
        <v>0</v>
      </c>
      <c r="Z71">
        <v>0</v>
      </c>
      <c r="AB71" t="str">
        <f>IFERROR(VLOOKUP(A71,Annualized_Complete_Unique!$E$3:$X$79,19,FALSE)/100000,"")</f>
        <v/>
      </c>
      <c r="AC71" t="str">
        <f>IFERROR(VLOOKUP(A71,Annualized_Complete_Unique!$E$3:$X$79,20,FALSE)/100000,"")</f>
        <v/>
      </c>
      <c r="AD71" t="str">
        <f>_xlfn.IFNA(VLOOKUP(A71,Annualized_Complete_Unique!$E$3:$X$79,4,FALSE),"")</f>
        <v>III</v>
      </c>
      <c r="AF71" s="87" t="str">
        <f t="shared" si="18"/>
        <v/>
      </c>
      <c r="AG71" s="87" t="str">
        <f t="shared" si="19"/>
        <v/>
      </c>
      <c r="AH71" s="87"/>
      <c r="AI71" s="87" t="str">
        <f t="shared" si="20"/>
        <v/>
      </c>
      <c r="AJ71" s="87" t="str">
        <f t="shared" si="21"/>
        <v/>
      </c>
      <c r="AK71" s="87"/>
      <c r="AL71" s="87" t="str">
        <f t="shared" si="22"/>
        <v/>
      </c>
      <c r="AM71" s="87" t="str">
        <f t="shared" si="23"/>
        <v/>
      </c>
      <c r="AN71" s="87"/>
      <c r="AO71" s="87" t="str">
        <f t="shared" si="24"/>
        <v/>
      </c>
      <c r="AP71" s="87" t="str">
        <f t="shared" si="25"/>
        <v/>
      </c>
      <c r="AQ71" s="87"/>
      <c r="AR71" s="87" t="str">
        <f t="shared" si="26"/>
        <v/>
      </c>
      <c r="AS71" s="87" t="str">
        <f t="shared" si="27"/>
        <v/>
      </c>
      <c r="AU71" s="87" t="str">
        <f t="shared" si="16"/>
        <v/>
      </c>
      <c r="AV71" s="87" t="str">
        <f t="shared" si="17"/>
        <v/>
      </c>
      <c r="AY71" t="str">
        <f>IFERROR(VLOOKUP(A71,Annualized_Complete_Unique!$E$3:$AI$79,30,FALSE)/100000,"")</f>
        <v/>
      </c>
      <c r="AZ71" t="str">
        <f>IFERROR(VLOOKUP(A71,Annualized_Complete_Unique!$E$3:$AI$79,31,FALSE)/100000,"")</f>
        <v/>
      </c>
      <c r="BA71" t="str">
        <f>_xlfn.IFNA(VLOOKUP(A71,Annualized_Complete_Unique!$E$3:$X$79,4,FALSE),"")</f>
        <v>III</v>
      </c>
      <c r="BC71" t="str">
        <f t="shared" si="28"/>
        <v/>
      </c>
      <c r="BD71" t="str">
        <f t="shared" si="29"/>
        <v/>
      </c>
      <c r="BF71" t="str">
        <f t="shared" si="30"/>
        <v/>
      </c>
      <c r="BG71" t="str">
        <f t="shared" si="31"/>
        <v/>
      </c>
    </row>
    <row r="72" spans="1:59" x14ac:dyDescent="0.25">
      <c r="A72">
        <v>1325</v>
      </c>
      <c r="B72">
        <v>0.61</v>
      </c>
      <c r="C72" s="88">
        <v>39.67</v>
      </c>
      <c r="D72" s="88">
        <v>30.33</v>
      </c>
      <c r="E72" s="88">
        <v>-23.53</v>
      </c>
      <c r="F72" s="88">
        <v>1.33</v>
      </c>
      <c r="G72" s="88">
        <v>2.33</v>
      </c>
      <c r="H72" s="88">
        <v>75</v>
      </c>
      <c r="I72" s="88">
        <v>4.67</v>
      </c>
      <c r="J72" s="88">
        <v>4.67</v>
      </c>
      <c r="K72" s="88">
        <v>0</v>
      </c>
      <c r="L72" s="88">
        <v>0</v>
      </c>
      <c r="M72" s="88">
        <v>0.67</v>
      </c>
      <c r="N72" s="88">
        <v>0</v>
      </c>
      <c r="O72" s="88">
        <v>16.329999999999998</v>
      </c>
      <c r="P72" s="88">
        <v>9.33</v>
      </c>
      <c r="Q72" s="88">
        <v>-42.86</v>
      </c>
      <c r="R72">
        <v>1</v>
      </c>
      <c r="S72">
        <v>1</v>
      </c>
      <c r="T72">
        <v>0</v>
      </c>
      <c r="U72">
        <v>18.670000000000002</v>
      </c>
      <c r="V72">
        <v>16.329999999999998</v>
      </c>
      <c r="W72">
        <v>-12.5</v>
      </c>
      <c r="X72">
        <v>0.33</v>
      </c>
      <c r="Y72">
        <v>0.67</v>
      </c>
      <c r="Z72">
        <v>100</v>
      </c>
      <c r="AB72" t="str">
        <f>IFERROR(VLOOKUP(A72,Annualized_Complete_Unique!$E$3:$X$79,19,FALSE)/100000,"")</f>
        <v/>
      </c>
      <c r="AC72" t="str">
        <f>IFERROR(VLOOKUP(A72,Annualized_Complete_Unique!$E$3:$X$79,20,FALSE)/100000,"")</f>
        <v/>
      </c>
      <c r="AD72" t="str">
        <f>_xlfn.IFNA(VLOOKUP(A72,Annualized_Complete_Unique!$E$3:$X$79,4,FALSE),"")</f>
        <v/>
      </c>
      <c r="AF72" s="87" t="str">
        <f t="shared" si="18"/>
        <v/>
      </c>
      <c r="AG72" s="87" t="str">
        <f t="shared" si="19"/>
        <v/>
      </c>
      <c r="AH72" s="87"/>
      <c r="AI72" s="87" t="str">
        <f t="shared" si="20"/>
        <v/>
      </c>
      <c r="AJ72" s="87" t="str">
        <f t="shared" si="21"/>
        <v/>
      </c>
      <c r="AK72" s="87"/>
      <c r="AL72" s="87" t="str">
        <f t="shared" si="22"/>
        <v/>
      </c>
      <c r="AM72" s="87" t="str">
        <f t="shared" si="23"/>
        <v/>
      </c>
      <c r="AN72" s="87"/>
      <c r="AO72" s="87" t="str">
        <f t="shared" si="24"/>
        <v/>
      </c>
      <c r="AP72" s="87" t="str">
        <f t="shared" si="25"/>
        <v/>
      </c>
      <c r="AQ72" s="87"/>
      <c r="AR72" s="87" t="str">
        <f t="shared" si="26"/>
        <v/>
      </c>
      <c r="AS72" s="87" t="str">
        <f t="shared" si="27"/>
        <v/>
      </c>
      <c r="AU72" s="87" t="str">
        <f t="shared" si="16"/>
        <v/>
      </c>
      <c r="AV72" s="87" t="str">
        <f t="shared" si="17"/>
        <v/>
      </c>
      <c r="AY72" t="str">
        <f>IFERROR(VLOOKUP(A72,Annualized_Complete_Unique!$E$3:$AI$79,30,FALSE)/100000,"")</f>
        <v/>
      </c>
      <c r="AZ72" t="str">
        <f>IFERROR(VLOOKUP(A72,Annualized_Complete_Unique!$E$3:$AI$79,31,FALSE)/100000,"")</f>
        <v/>
      </c>
      <c r="BA72" t="str">
        <f>_xlfn.IFNA(VLOOKUP(A72,Annualized_Complete_Unique!$E$3:$X$79,4,FALSE),"")</f>
        <v/>
      </c>
      <c r="BC72" t="str">
        <f t="shared" si="28"/>
        <v/>
      </c>
      <c r="BD72" t="str">
        <f t="shared" si="29"/>
        <v/>
      </c>
      <c r="BF72" t="str">
        <f t="shared" si="30"/>
        <v/>
      </c>
      <c r="BG72" t="str">
        <f t="shared" si="31"/>
        <v/>
      </c>
    </row>
    <row r="73" spans="1:59" x14ac:dyDescent="0.25">
      <c r="A73">
        <v>1559</v>
      </c>
      <c r="B73">
        <v>0.36</v>
      </c>
      <c r="C73" s="88">
        <v>5.33</v>
      </c>
      <c r="D73" s="88">
        <v>5.67</v>
      </c>
      <c r="E73" s="88">
        <v>6.25</v>
      </c>
      <c r="F73" s="88">
        <v>0.67</v>
      </c>
      <c r="G73" s="88">
        <v>0</v>
      </c>
      <c r="H73" s="88">
        <v>-100</v>
      </c>
      <c r="I73" s="88">
        <v>1</v>
      </c>
      <c r="J73" s="88">
        <v>0</v>
      </c>
      <c r="K73" s="88">
        <v>-100</v>
      </c>
      <c r="L73" s="88">
        <v>0</v>
      </c>
      <c r="M73" s="88">
        <v>0</v>
      </c>
      <c r="N73" s="88">
        <v>0</v>
      </c>
      <c r="O73" s="88">
        <v>1</v>
      </c>
      <c r="P73" s="88">
        <v>2</v>
      </c>
      <c r="Q73" s="88">
        <v>100</v>
      </c>
      <c r="R73">
        <v>0</v>
      </c>
      <c r="S73">
        <v>0</v>
      </c>
      <c r="T73">
        <v>0</v>
      </c>
      <c r="U73">
        <v>3.33</v>
      </c>
      <c r="V73">
        <v>3.67</v>
      </c>
      <c r="W73">
        <v>10</v>
      </c>
      <c r="X73">
        <v>0.67</v>
      </c>
      <c r="Y73">
        <v>0</v>
      </c>
      <c r="Z73">
        <v>-100</v>
      </c>
      <c r="AB73" t="str">
        <f>IFERROR(VLOOKUP(A73,Annualized_Complete_Unique!$E$3:$X$79,19,FALSE)/100000,"")</f>
        <v/>
      </c>
      <c r="AC73" t="str">
        <f>IFERROR(VLOOKUP(A73,Annualized_Complete_Unique!$E$3:$X$79,20,FALSE)/100000,"")</f>
        <v/>
      </c>
      <c r="AD73" t="str">
        <f>_xlfn.IFNA(VLOOKUP(A73,Annualized_Complete_Unique!$E$3:$X$79,4,FALSE),"")</f>
        <v>III</v>
      </c>
      <c r="AF73" s="87" t="str">
        <f t="shared" si="18"/>
        <v/>
      </c>
      <c r="AG73" s="87" t="str">
        <f t="shared" si="19"/>
        <v/>
      </c>
      <c r="AH73" s="87"/>
      <c r="AI73" s="87" t="str">
        <f t="shared" si="20"/>
        <v/>
      </c>
      <c r="AJ73" s="87" t="str">
        <f t="shared" si="21"/>
        <v/>
      </c>
      <c r="AK73" s="87"/>
      <c r="AL73" s="87" t="str">
        <f t="shared" si="22"/>
        <v/>
      </c>
      <c r="AM73" s="87" t="str">
        <f t="shared" si="23"/>
        <v/>
      </c>
      <c r="AN73" s="87"/>
      <c r="AO73" s="87" t="str">
        <f t="shared" si="24"/>
        <v/>
      </c>
      <c r="AP73" s="87" t="str">
        <f t="shared" si="25"/>
        <v/>
      </c>
      <c r="AQ73" s="87"/>
      <c r="AR73" s="87" t="str">
        <f t="shared" si="26"/>
        <v/>
      </c>
      <c r="AS73" s="87" t="str">
        <f t="shared" si="27"/>
        <v/>
      </c>
      <c r="AU73" s="87" t="str">
        <f t="shared" si="16"/>
        <v/>
      </c>
      <c r="AV73" s="87" t="str">
        <f t="shared" si="17"/>
        <v/>
      </c>
      <c r="AY73" t="str">
        <f>IFERROR(VLOOKUP(A73,Annualized_Complete_Unique!$E$3:$AI$79,30,FALSE)/100000,"")</f>
        <v/>
      </c>
      <c r="AZ73" t="str">
        <f>IFERROR(VLOOKUP(A73,Annualized_Complete_Unique!$E$3:$AI$79,31,FALSE)/100000,"")</f>
        <v/>
      </c>
      <c r="BA73" t="str">
        <f>_xlfn.IFNA(VLOOKUP(A73,Annualized_Complete_Unique!$E$3:$X$79,4,FALSE),"")</f>
        <v>III</v>
      </c>
      <c r="BC73" t="str">
        <f t="shared" si="28"/>
        <v/>
      </c>
      <c r="BD73" t="str">
        <f t="shared" si="29"/>
        <v/>
      </c>
      <c r="BF73" t="str">
        <f t="shared" si="30"/>
        <v/>
      </c>
      <c r="BG73" t="str">
        <f t="shared" si="31"/>
        <v/>
      </c>
    </row>
    <row r="74" spans="1:59" x14ac:dyDescent="0.25">
      <c r="A74">
        <v>1642</v>
      </c>
      <c r="B74">
        <v>0.62</v>
      </c>
      <c r="C74" s="88">
        <v>16.670000000000002</v>
      </c>
      <c r="D74" s="88">
        <v>15</v>
      </c>
      <c r="E74" s="88">
        <v>-10</v>
      </c>
      <c r="F74" s="88">
        <v>1.33</v>
      </c>
      <c r="G74" s="88">
        <v>1.33</v>
      </c>
      <c r="H74" s="88">
        <v>0</v>
      </c>
      <c r="I74" s="88">
        <v>1.33</v>
      </c>
      <c r="J74" s="88">
        <v>3.67</v>
      </c>
      <c r="K74" s="88">
        <v>175</v>
      </c>
      <c r="L74" s="88">
        <v>0</v>
      </c>
      <c r="M74" s="88">
        <v>0.33</v>
      </c>
      <c r="N74" s="88">
        <v>0</v>
      </c>
      <c r="O74" s="88">
        <v>5</v>
      </c>
      <c r="P74" s="88">
        <v>3.33</v>
      </c>
      <c r="Q74" s="88">
        <v>-33.33</v>
      </c>
      <c r="R74">
        <v>0.67</v>
      </c>
      <c r="S74">
        <v>0.67</v>
      </c>
      <c r="T74">
        <v>0</v>
      </c>
      <c r="U74">
        <v>10.33</v>
      </c>
      <c r="V74">
        <v>8</v>
      </c>
      <c r="W74">
        <v>-22.58</v>
      </c>
      <c r="X74">
        <v>0.67</v>
      </c>
      <c r="Y74">
        <v>0.33</v>
      </c>
      <c r="Z74">
        <v>-50</v>
      </c>
      <c r="AB74" t="str">
        <f>IFERROR(VLOOKUP(A74,Annualized_Complete_Unique!$E$3:$X$79,19,FALSE)/100000,"")</f>
        <v/>
      </c>
      <c r="AC74" t="str">
        <f>IFERROR(VLOOKUP(A74,Annualized_Complete_Unique!$E$3:$X$79,20,FALSE)/100000,"")</f>
        <v/>
      </c>
      <c r="AD74" t="str">
        <f>_xlfn.IFNA(VLOOKUP(A74,Annualized_Complete_Unique!$E$3:$X$79,4,FALSE),"")</f>
        <v>III</v>
      </c>
      <c r="AF74" s="87" t="str">
        <f t="shared" si="18"/>
        <v/>
      </c>
      <c r="AG74" s="87" t="str">
        <f t="shared" si="19"/>
        <v/>
      </c>
      <c r="AH74" s="87"/>
      <c r="AI74" s="87" t="str">
        <f t="shared" si="20"/>
        <v/>
      </c>
      <c r="AJ74" s="87" t="str">
        <f t="shared" si="21"/>
        <v/>
      </c>
      <c r="AK74" s="87"/>
      <c r="AL74" s="87" t="str">
        <f t="shared" si="22"/>
        <v/>
      </c>
      <c r="AM74" s="87" t="str">
        <f t="shared" si="23"/>
        <v/>
      </c>
      <c r="AN74" s="87"/>
      <c r="AO74" s="87" t="str">
        <f t="shared" si="24"/>
        <v/>
      </c>
      <c r="AP74" s="87" t="str">
        <f t="shared" si="25"/>
        <v/>
      </c>
      <c r="AQ74" s="87"/>
      <c r="AR74" s="87" t="str">
        <f t="shared" si="26"/>
        <v/>
      </c>
      <c r="AS74" s="87" t="str">
        <f t="shared" si="27"/>
        <v/>
      </c>
      <c r="AU74" s="87" t="str">
        <f t="shared" si="16"/>
        <v/>
      </c>
      <c r="AV74" s="87" t="str">
        <f t="shared" si="17"/>
        <v/>
      </c>
      <c r="AY74" t="str">
        <f>IFERROR(VLOOKUP(A74,Annualized_Complete_Unique!$E$3:$AI$79,30,FALSE)/100000,"")</f>
        <v/>
      </c>
      <c r="AZ74" t="str">
        <f>IFERROR(VLOOKUP(A74,Annualized_Complete_Unique!$E$3:$AI$79,31,FALSE)/100000,"")</f>
        <v/>
      </c>
      <c r="BA74" t="str">
        <f>_xlfn.IFNA(VLOOKUP(A74,Annualized_Complete_Unique!$E$3:$X$79,4,FALSE),"")</f>
        <v>III</v>
      </c>
      <c r="BC74" t="str">
        <f t="shared" si="28"/>
        <v/>
      </c>
      <c r="BD74" t="str">
        <f t="shared" si="29"/>
        <v/>
      </c>
      <c r="BF74" t="str">
        <f t="shared" si="30"/>
        <v/>
      </c>
      <c r="BG74" t="str">
        <f t="shared" si="31"/>
        <v/>
      </c>
    </row>
    <row r="75" spans="1:59" x14ac:dyDescent="0.25">
      <c r="A75">
        <v>1976</v>
      </c>
      <c r="B75">
        <v>0.69</v>
      </c>
      <c r="C75" s="88">
        <v>11</v>
      </c>
      <c r="D75" s="88">
        <v>17.329999999999998</v>
      </c>
      <c r="E75" s="88">
        <v>57.58</v>
      </c>
      <c r="F75" s="88">
        <v>1</v>
      </c>
      <c r="G75" s="88">
        <v>1.67</v>
      </c>
      <c r="H75" s="88">
        <v>66.67</v>
      </c>
      <c r="I75" s="88">
        <v>1.33</v>
      </c>
      <c r="J75" s="88">
        <v>1.67</v>
      </c>
      <c r="K75" s="88">
        <v>25</v>
      </c>
      <c r="L75" s="88">
        <v>0</v>
      </c>
      <c r="M75" s="88">
        <v>0</v>
      </c>
      <c r="N75" s="88">
        <v>0</v>
      </c>
      <c r="O75" s="88">
        <v>2</v>
      </c>
      <c r="P75" s="88">
        <v>1.67</v>
      </c>
      <c r="Q75" s="88">
        <v>-16.670000000000002</v>
      </c>
      <c r="R75">
        <v>0</v>
      </c>
      <c r="S75">
        <v>0.33</v>
      </c>
      <c r="T75">
        <v>0</v>
      </c>
      <c r="U75">
        <v>7.67</v>
      </c>
      <c r="V75">
        <v>14</v>
      </c>
      <c r="W75">
        <v>82.61</v>
      </c>
      <c r="X75">
        <v>1</v>
      </c>
      <c r="Y75">
        <v>1.33</v>
      </c>
      <c r="Z75">
        <v>33.33</v>
      </c>
      <c r="AB75" t="str">
        <f>IFERROR(VLOOKUP(A75,Annualized_Complete_Unique!$E$3:$X$79,19,FALSE)/100000,"")</f>
        <v/>
      </c>
      <c r="AC75" t="str">
        <f>IFERROR(VLOOKUP(A75,Annualized_Complete_Unique!$E$3:$X$79,20,FALSE)/100000,"")</f>
        <v/>
      </c>
      <c r="AD75" t="str">
        <f>_xlfn.IFNA(VLOOKUP(A75,Annualized_Complete_Unique!$E$3:$X$79,4,FALSE),"")</f>
        <v>III</v>
      </c>
      <c r="AF75" s="87" t="str">
        <f t="shared" si="18"/>
        <v/>
      </c>
      <c r="AG75" s="87" t="str">
        <f t="shared" si="19"/>
        <v/>
      </c>
      <c r="AH75" s="87"/>
      <c r="AI75" s="87" t="str">
        <f t="shared" si="20"/>
        <v/>
      </c>
      <c r="AJ75" s="87" t="str">
        <f t="shared" si="21"/>
        <v/>
      </c>
      <c r="AK75" s="87"/>
      <c r="AL75" s="87" t="str">
        <f t="shared" si="22"/>
        <v/>
      </c>
      <c r="AM75" s="87" t="str">
        <f t="shared" si="23"/>
        <v/>
      </c>
      <c r="AN75" s="87"/>
      <c r="AO75" s="87" t="str">
        <f t="shared" si="24"/>
        <v/>
      </c>
      <c r="AP75" s="87" t="str">
        <f t="shared" si="25"/>
        <v/>
      </c>
      <c r="AQ75" s="87"/>
      <c r="AR75" s="87" t="str">
        <f t="shared" si="26"/>
        <v/>
      </c>
      <c r="AS75" s="87" t="str">
        <f t="shared" si="27"/>
        <v/>
      </c>
      <c r="AU75" s="87" t="str">
        <f t="shared" si="16"/>
        <v/>
      </c>
      <c r="AV75" s="87" t="str">
        <f t="shared" si="17"/>
        <v/>
      </c>
      <c r="AY75" t="str">
        <f>IFERROR(VLOOKUP(A75,Annualized_Complete_Unique!$E$3:$AI$79,30,FALSE)/100000,"")</f>
        <v/>
      </c>
      <c r="AZ75" t="str">
        <f>IFERROR(VLOOKUP(A75,Annualized_Complete_Unique!$E$3:$AI$79,31,FALSE)/100000,"")</f>
        <v/>
      </c>
      <c r="BA75" t="str">
        <f>_xlfn.IFNA(VLOOKUP(A75,Annualized_Complete_Unique!$E$3:$X$79,4,FALSE),"")</f>
        <v>III</v>
      </c>
      <c r="BC75" t="str">
        <f t="shared" si="28"/>
        <v/>
      </c>
      <c r="BD75" t="str">
        <f t="shared" si="29"/>
        <v/>
      </c>
      <c r="BF75" t="str">
        <f t="shared" si="30"/>
        <v/>
      </c>
      <c r="BG75" t="str">
        <f t="shared" si="31"/>
        <v/>
      </c>
    </row>
    <row r="76" spans="1:59" x14ac:dyDescent="0.25">
      <c r="A76">
        <v>2127</v>
      </c>
      <c r="B76">
        <v>0.45</v>
      </c>
      <c r="C76" s="88">
        <v>18</v>
      </c>
      <c r="D76" s="88">
        <v>16.5</v>
      </c>
      <c r="E76" s="88">
        <v>-8.33</v>
      </c>
      <c r="F76" s="88">
        <v>0.67</v>
      </c>
      <c r="G76" s="88">
        <v>0.5</v>
      </c>
      <c r="H76" s="88">
        <v>-25</v>
      </c>
      <c r="I76" s="88">
        <v>2.67</v>
      </c>
      <c r="J76" s="88">
        <v>1</v>
      </c>
      <c r="K76" s="88">
        <v>-62.5</v>
      </c>
      <c r="L76" s="88">
        <v>0.33</v>
      </c>
      <c r="M76" s="88">
        <v>0</v>
      </c>
      <c r="N76" s="88">
        <v>-100</v>
      </c>
      <c r="O76" s="88">
        <v>1.67</v>
      </c>
      <c r="P76" s="88">
        <v>5</v>
      </c>
      <c r="Q76" s="88">
        <v>200</v>
      </c>
      <c r="R76">
        <v>0</v>
      </c>
      <c r="S76">
        <v>0.5</v>
      </c>
      <c r="T76">
        <v>0</v>
      </c>
      <c r="U76">
        <v>13.67</v>
      </c>
      <c r="V76">
        <v>10.5</v>
      </c>
      <c r="W76">
        <v>-23.17</v>
      </c>
      <c r="X76">
        <v>0.33</v>
      </c>
      <c r="Y76">
        <v>0</v>
      </c>
      <c r="Z76">
        <v>-100</v>
      </c>
      <c r="AB76" t="str">
        <f>IFERROR(VLOOKUP(A76,Annualized_Complete_Unique!$E$3:$X$79,19,FALSE)/100000,"")</f>
        <v/>
      </c>
      <c r="AC76" t="str">
        <f>IFERROR(VLOOKUP(A76,Annualized_Complete_Unique!$E$3:$X$79,20,FALSE)/100000,"")</f>
        <v/>
      </c>
      <c r="AD76" t="str">
        <f>_xlfn.IFNA(VLOOKUP(A76,Annualized_Complete_Unique!$E$3:$X$79,4,FALSE),"")</f>
        <v>III</v>
      </c>
      <c r="AF76" s="87" t="str">
        <f t="shared" si="18"/>
        <v/>
      </c>
      <c r="AG76" s="87" t="str">
        <f t="shared" si="19"/>
        <v/>
      </c>
      <c r="AH76" s="87"/>
      <c r="AI76" s="87" t="str">
        <f t="shared" si="20"/>
        <v/>
      </c>
      <c r="AJ76" s="87" t="str">
        <f t="shared" si="21"/>
        <v/>
      </c>
      <c r="AK76" s="87"/>
      <c r="AL76" s="87" t="str">
        <f t="shared" si="22"/>
        <v/>
      </c>
      <c r="AM76" s="87" t="str">
        <f t="shared" si="23"/>
        <v/>
      </c>
      <c r="AN76" s="87"/>
      <c r="AO76" s="87" t="str">
        <f t="shared" si="24"/>
        <v/>
      </c>
      <c r="AP76" s="87" t="str">
        <f t="shared" si="25"/>
        <v/>
      </c>
      <c r="AQ76" s="87"/>
      <c r="AR76" s="87" t="str">
        <f t="shared" si="26"/>
        <v/>
      </c>
      <c r="AS76" s="87" t="str">
        <f t="shared" si="27"/>
        <v/>
      </c>
      <c r="AU76" s="87" t="str">
        <f>+IFERROR(R76/$AB76,"")</f>
        <v/>
      </c>
      <c r="AV76" s="87" t="str">
        <f>+IFERROR(S76/$AC76,"")</f>
        <v/>
      </c>
      <c r="AY76" t="str">
        <f>IFERROR(VLOOKUP(A76,Annualized_Complete_Unique!$E$3:$AI$79,30,FALSE)/100000,"")</f>
        <v/>
      </c>
      <c r="AZ76" t="str">
        <f>IFERROR(VLOOKUP(A76,Annualized_Complete_Unique!$E$3:$AI$79,31,FALSE)/100000,"")</f>
        <v/>
      </c>
      <c r="BA76" t="str">
        <f>_xlfn.IFNA(VLOOKUP(A76,Annualized_Complete_Unique!$E$3:$X$79,4,FALSE),"")</f>
        <v>III</v>
      </c>
      <c r="BC76" t="str">
        <f t="shared" si="28"/>
        <v/>
      </c>
      <c r="BD76" t="str">
        <f t="shared" si="29"/>
        <v/>
      </c>
      <c r="BF76" t="str">
        <f t="shared" si="30"/>
        <v/>
      </c>
      <c r="BG76" t="str">
        <f t="shared" si="31"/>
        <v/>
      </c>
    </row>
    <row r="77" spans="1:59" x14ac:dyDescent="0.25">
      <c r="A77">
        <v>2147</v>
      </c>
      <c r="B77">
        <v>0.52</v>
      </c>
      <c r="C77" s="88">
        <v>5.67</v>
      </c>
      <c r="D77" s="88">
        <v>4</v>
      </c>
      <c r="E77" s="88">
        <v>-29.41</v>
      </c>
      <c r="F77" s="88">
        <v>0</v>
      </c>
      <c r="G77" s="88">
        <v>0</v>
      </c>
      <c r="H77" s="88">
        <v>0</v>
      </c>
      <c r="I77" s="88">
        <v>0</v>
      </c>
      <c r="J77" s="88">
        <v>0</v>
      </c>
      <c r="K77" s="88">
        <v>0</v>
      </c>
      <c r="L77" s="88">
        <v>0</v>
      </c>
      <c r="M77" s="88">
        <v>0</v>
      </c>
      <c r="N77" s="88">
        <v>0</v>
      </c>
      <c r="O77" s="88">
        <v>1.67</v>
      </c>
      <c r="P77" s="88">
        <v>2.5</v>
      </c>
      <c r="Q77" s="88">
        <v>50</v>
      </c>
      <c r="R77">
        <v>0</v>
      </c>
      <c r="S77">
        <v>0</v>
      </c>
      <c r="T77">
        <v>0</v>
      </c>
      <c r="U77">
        <v>4</v>
      </c>
      <c r="V77">
        <v>1.5</v>
      </c>
      <c r="W77">
        <v>-62.5</v>
      </c>
      <c r="X77">
        <v>0</v>
      </c>
      <c r="Y77">
        <v>0</v>
      </c>
      <c r="Z77">
        <v>0</v>
      </c>
      <c r="AB77">
        <f>IFERROR(VLOOKUP(A77,Annualized_Complete_Unique!$E$3:$X$79,19,FALSE)/100000,"")</f>
        <v>0.26950410959890292</v>
      </c>
      <c r="AC77">
        <f>IFERROR(VLOOKUP(A77,Annualized_Complete_Unique!$E$3:$X$79,20,FALSE)/100000,"")</f>
        <v>0.89717045687898933</v>
      </c>
      <c r="AD77" t="str">
        <f>_xlfn.IFNA(VLOOKUP(A77,Annualized_Complete_Unique!$E$3:$X$79,4,FALSE),"")</f>
        <v>III</v>
      </c>
      <c r="AF77" s="87">
        <f t="shared" si="18"/>
        <v>21.03864022125131</v>
      </c>
      <c r="AG77" s="87">
        <f t="shared" si="19"/>
        <v>4.4584615658376734</v>
      </c>
      <c r="AH77" s="87"/>
      <c r="AI77" s="87">
        <f t="shared" si="20"/>
        <v>0</v>
      </c>
      <c r="AJ77" s="87">
        <f t="shared" si="21"/>
        <v>0</v>
      </c>
      <c r="AK77" s="87"/>
      <c r="AL77" s="87">
        <f t="shared" si="22"/>
        <v>0</v>
      </c>
      <c r="AM77" s="87">
        <f t="shared" si="23"/>
        <v>0</v>
      </c>
      <c r="AN77" s="87"/>
      <c r="AO77" s="87">
        <f t="shared" si="24"/>
        <v>0</v>
      </c>
      <c r="AP77" s="87">
        <f t="shared" si="25"/>
        <v>0</v>
      </c>
      <c r="AQ77" s="87"/>
      <c r="AR77" s="87">
        <f t="shared" si="26"/>
        <v>6.1965659910916555</v>
      </c>
      <c r="AS77" s="87">
        <f t="shared" si="27"/>
        <v>2.7865384786485463</v>
      </c>
      <c r="AU77" s="87">
        <f>+IFERROR(R77/$AB77,"")</f>
        <v>0</v>
      </c>
      <c r="AV77" s="87">
        <f>+IFERROR(S77/$AC77,"")</f>
        <v>0</v>
      </c>
      <c r="AY77">
        <f>IFERROR(VLOOKUP(A77,Annualized_Complete_Unique!$E$3:$AI$79,30,FALSE)/100000,"")</f>
        <v>0.31102671951813632</v>
      </c>
      <c r="AZ77">
        <f>IFERROR(VLOOKUP(A77,Annualized_Complete_Unique!$E$3:$AI$79,31,FALSE)/100000,"")</f>
        <v>0.99991671895177237</v>
      </c>
      <c r="BA77" t="str">
        <f>_xlfn.IFNA(VLOOKUP(A77,Annualized_Complete_Unique!$E$3:$X$79,4,FALSE),"")</f>
        <v>III</v>
      </c>
      <c r="BC77">
        <f t="shared" si="28"/>
        <v>0</v>
      </c>
      <c r="BD77">
        <f t="shared" si="29"/>
        <v>0</v>
      </c>
      <c r="BF77">
        <f t="shared" si="30"/>
        <v>0</v>
      </c>
      <c r="BG77">
        <f t="shared" si="31"/>
        <v>0</v>
      </c>
    </row>
    <row r="78" spans="1:59" x14ac:dyDescent="0.25">
      <c r="A78">
        <v>2261</v>
      </c>
      <c r="B78">
        <v>0.27</v>
      </c>
      <c r="C78" s="88">
        <v>3.67</v>
      </c>
      <c r="D78" s="88">
        <v>4</v>
      </c>
      <c r="E78" s="88">
        <v>9.09</v>
      </c>
      <c r="F78" s="88">
        <v>0</v>
      </c>
      <c r="G78" s="88">
        <v>0</v>
      </c>
      <c r="H78" s="88">
        <v>0</v>
      </c>
      <c r="I78" s="88">
        <v>0</v>
      </c>
      <c r="J78" s="88">
        <v>2</v>
      </c>
      <c r="K78" s="88">
        <v>0</v>
      </c>
      <c r="L78" s="88">
        <v>0</v>
      </c>
      <c r="M78" s="88">
        <v>0</v>
      </c>
      <c r="N78" s="88">
        <v>0</v>
      </c>
      <c r="O78" s="88">
        <v>1.33</v>
      </c>
      <c r="P78" s="88">
        <v>1</v>
      </c>
      <c r="Q78" s="88">
        <v>-25</v>
      </c>
      <c r="R78">
        <v>0</v>
      </c>
      <c r="S78">
        <v>0</v>
      </c>
      <c r="T78">
        <v>0</v>
      </c>
      <c r="U78">
        <v>2.33</v>
      </c>
      <c r="V78">
        <v>1</v>
      </c>
      <c r="W78">
        <v>-57.14</v>
      </c>
      <c r="X78">
        <v>0</v>
      </c>
      <c r="Y78">
        <v>0</v>
      </c>
      <c r="Z78">
        <v>0</v>
      </c>
      <c r="AB78" t="str">
        <f>IFERROR(VLOOKUP(A78,Annualized_Complete_Unique!$E$3:$X$79,19,FALSE)/100000,"")</f>
        <v/>
      </c>
      <c r="AC78" t="str">
        <f>IFERROR(VLOOKUP(A78,Annualized_Complete_Unique!$E$3:$X$79,20,FALSE)/100000,"")</f>
        <v/>
      </c>
      <c r="AD78" t="str">
        <f>_xlfn.IFNA(VLOOKUP(A78,Annualized_Complete_Unique!$E$3:$X$79,4,FALSE),"")</f>
        <v/>
      </c>
      <c r="AF78" s="74" t="str">
        <f t="shared" si="18"/>
        <v/>
      </c>
      <c r="AG78" s="74" t="str">
        <f t="shared" si="19"/>
        <v/>
      </c>
      <c r="AH78" s="74"/>
      <c r="AI78" s="74" t="str">
        <f t="shared" si="20"/>
        <v/>
      </c>
      <c r="AJ78" s="74" t="str">
        <f t="shared" si="21"/>
        <v/>
      </c>
      <c r="AK78" s="74"/>
      <c r="AL78" s="74" t="str">
        <f t="shared" si="22"/>
        <v/>
      </c>
      <c r="AM78" s="74" t="str">
        <f t="shared" si="23"/>
        <v/>
      </c>
      <c r="AN78" s="74"/>
      <c r="AO78" s="74" t="str">
        <f t="shared" si="24"/>
        <v/>
      </c>
      <c r="AP78" s="74" t="str">
        <f t="shared" si="25"/>
        <v/>
      </c>
      <c r="AQ78" s="74"/>
      <c r="AR78" s="74" t="str">
        <f t="shared" si="26"/>
        <v/>
      </c>
      <c r="AS78" s="74" t="str">
        <f t="shared" si="27"/>
        <v/>
      </c>
      <c r="AU78" s="87" t="str">
        <f>+IFERROR(R78/$AB78,"")</f>
        <v/>
      </c>
      <c r="AV78" s="87" t="str">
        <f>+IFERROR(S78/$AC78,"")</f>
        <v/>
      </c>
      <c r="AY78" t="str">
        <f>IFERROR(VLOOKUP(A78,Annualized_Complete_Unique!$E$3:$AI$79,30,FALSE)/100000,"")</f>
        <v/>
      </c>
      <c r="AZ78" t="str">
        <f>IFERROR(VLOOKUP(A78,Annualized_Complete_Unique!$E$3:$AI$79,31,FALSE)/100000,"")</f>
        <v/>
      </c>
      <c r="BA78" t="str">
        <f>_xlfn.IFNA(VLOOKUP(A78,Annualized_Complete_Unique!$E$3:$X$79,4,FALSE),"")</f>
        <v/>
      </c>
    </row>
    <row r="79" spans="1:59" x14ac:dyDescent="0.25">
      <c r="A79">
        <v>2314</v>
      </c>
      <c r="B79">
        <v>0.41</v>
      </c>
      <c r="C79" s="88">
        <v>4.67</v>
      </c>
      <c r="D79" s="88">
        <v>6</v>
      </c>
      <c r="E79" s="88">
        <v>28.57</v>
      </c>
      <c r="F79" s="88">
        <v>0.33</v>
      </c>
      <c r="G79" s="88">
        <v>1</v>
      </c>
      <c r="H79" s="88">
        <v>200</v>
      </c>
      <c r="I79" s="88">
        <v>0</v>
      </c>
      <c r="J79" s="88">
        <v>0</v>
      </c>
      <c r="K79" s="88">
        <v>0</v>
      </c>
      <c r="L79" s="88">
        <v>0</v>
      </c>
      <c r="M79" s="88">
        <v>0</v>
      </c>
      <c r="N79" s="88">
        <v>0</v>
      </c>
      <c r="O79" s="88">
        <v>2</v>
      </c>
      <c r="P79" s="88">
        <v>1</v>
      </c>
      <c r="Q79" s="88">
        <v>-50</v>
      </c>
      <c r="R79">
        <v>0</v>
      </c>
      <c r="S79">
        <v>1</v>
      </c>
      <c r="T79">
        <v>0</v>
      </c>
      <c r="U79">
        <v>2.67</v>
      </c>
      <c r="V79">
        <v>5</v>
      </c>
      <c r="W79">
        <v>87.5</v>
      </c>
      <c r="X79">
        <v>0.33</v>
      </c>
      <c r="Y79">
        <v>0</v>
      </c>
      <c r="Z79">
        <v>-100</v>
      </c>
      <c r="AB79" t="str">
        <f>IFERROR(VLOOKUP(A79,Annualized_Complete_Unique!$E$3:$X$79,19,FALSE)/100000,"")</f>
        <v/>
      </c>
      <c r="AC79" t="str">
        <f>IFERROR(VLOOKUP(A79,Annualized_Complete_Unique!$E$3:$X$79,20,FALSE)/100000,"")</f>
        <v/>
      </c>
      <c r="AD79" t="str">
        <f>_xlfn.IFNA(VLOOKUP(A79,Annualized_Complete_Unique!$E$3:$X$79,4,FALSE),"")</f>
        <v/>
      </c>
      <c r="AF79" s="74" t="str">
        <f t="shared" si="18"/>
        <v/>
      </c>
      <c r="AG79" s="74" t="str">
        <f t="shared" si="19"/>
        <v/>
      </c>
      <c r="AH79" s="74"/>
      <c r="AI79" s="74" t="str">
        <f t="shared" si="20"/>
        <v/>
      </c>
      <c r="AJ79" s="74" t="str">
        <f t="shared" si="21"/>
        <v/>
      </c>
      <c r="AK79" s="74"/>
      <c r="AL79" s="74" t="str">
        <f t="shared" si="22"/>
        <v/>
      </c>
      <c r="AM79" s="74" t="str">
        <f t="shared" si="23"/>
        <v/>
      </c>
      <c r="AN79" s="74"/>
      <c r="AO79" s="74" t="str">
        <f t="shared" si="24"/>
        <v/>
      </c>
      <c r="AP79" s="74" t="str">
        <f t="shared" si="25"/>
        <v/>
      </c>
      <c r="AQ79" s="74"/>
      <c r="AR79" s="74" t="str">
        <f t="shared" si="26"/>
        <v/>
      </c>
      <c r="AS79" s="74" t="str">
        <f t="shared" si="27"/>
        <v/>
      </c>
      <c r="AU79" s="87" t="str">
        <f>+IFERROR(R79/$AB79,"")</f>
        <v/>
      </c>
      <c r="AV79" s="87" t="str">
        <f>+IFERROR(S79/$AC79,"")</f>
        <v/>
      </c>
      <c r="AY79" t="str">
        <f>IFERROR(VLOOKUP(A79,Annualized_Complete_Unique!$E$3:$AI$79,30,FALSE)/100000,"")</f>
        <v/>
      </c>
      <c r="AZ79" t="str">
        <f>IFERROR(VLOOKUP(A79,Annualized_Complete_Unique!$E$3:$AI$79,31,FALSE)/100000,"")</f>
        <v/>
      </c>
      <c r="BA79" t="str">
        <f>_xlfn.IFNA(VLOOKUP(A79,Annualized_Complete_Unique!$E$3:$X$79,4,FALSE),"")</f>
        <v/>
      </c>
    </row>
    <row r="80" spans="1:59" x14ac:dyDescent="0.25">
      <c r="A80">
        <v>2341</v>
      </c>
      <c r="B80">
        <v>0.36</v>
      </c>
      <c r="C80" s="88">
        <v>14.67</v>
      </c>
      <c r="D80" s="88">
        <v>27</v>
      </c>
      <c r="E80" s="88">
        <v>84.09</v>
      </c>
      <c r="F80" s="88">
        <v>0.33</v>
      </c>
      <c r="G80" s="88">
        <v>0</v>
      </c>
      <c r="H80" s="88">
        <v>-100</v>
      </c>
      <c r="I80" s="88">
        <v>0</v>
      </c>
      <c r="J80" s="88">
        <v>4</v>
      </c>
      <c r="K80" s="88">
        <v>0</v>
      </c>
      <c r="L80" s="88">
        <v>0</v>
      </c>
      <c r="M80" s="88">
        <v>0</v>
      </c>
      <c r="N80" s="88">
        <v>0</v>
      </c>
      <c r="O80" s="88">
        <v>5.67</v>
      </c>
      <c r="P80" s="88">
        <v>7</v>
      </c>
      <c r="Q80" s="88">
        <v>23.53</v>
      </c>
      <c r="R80">
        <v>0</v>
      </c>
      <c r="S80">
        <v>0</v>
      </c>
      <c r="T80">
        <v>0</v>
      </c>
      <c r="U80">
        <v>9</v>
      </c>
      <c r="V80">
        <v>16</v>
      </c>
      <c r="W80">
        <v>77.78</v>
      </c>
      <c r="X80">
        <v>0.33</v>
      </c>
      <c r="Y80">
        <v>0</v>
      </c>
      <c r="Z80">
        <v>-100</v>
      </c>
      <c r="AB80" t="str">
        <f>IFERROR(VLOOKUP(A80,Annualized_Complete_Unique!$E$3:$X$79,19,FALSE)/100000,"")</f>
        <v/>
      </c>
      <c r="AC80" t="str">
        <f>IFERROR(VLOOKUP(A80,Annualized_Complete_Unique!$E$3:$X$79,20,FALSE)/100000,"")</f>
        <v/>
      </c>
      <c r="AD80" t="str">
        <f>_xlfn.IFNA(VLOOKUP(A80,Annualized_Complete_Unique!$E$3:$X$79,4,FALSE),"")</f>
        <v/>
      </c>
      <c r="AF80" s="74" t="str">
        <f t="shared" si="18"/>
        <v/>
      </c>
      <c r="AG80" s="74" t="str">
        <f t="shared" si="19"/>
        <v/>
      </c>
      <c r="AH80" s="74"/>
      <c r="AI80" s="74" t="str">
        <f t="shared" si="20"/>
        <v/>
      </c>
      <c r="AJ80" s="74" t="str">
        <f t="shared" si="21"/>
        <v/>
      </c>
      <c r="AK80" s="74"/>
      <c r="AL80" s="74" t="str">
        <f t="shared" si="22"/>
        <v/>
      </c>
      <c r="AM80" s="74" t="str">
        <f t="shared" si="23"/>
        <v/>
      </c>
      <c r="AN80" s="74"/>
      <c r="AO80" s="74" t="str">
        <f t="shared" si="24"/>
        <v/>
      </c>
      <c r="AP80" s="74" t="str">
        <f t="shared" si="25"/>
        <v/>
      </c>
      <c r="AQ80" s="74"/>
      <c r="AR80" s="74" t="str">
        <f t="shared" si="26"/>
        <v/>
      </c>
      <c r="AS80" s="74" t="str">
        <f t="shared" si="27"/>
        <v/>
      </c>
      <c r="AU80" s="87" t="str">
        <f>+IFERROR(R80/$AB80,"")</f>
        <v/>
      </c>
      <c r="AV80" s="87" t="str">
        <f>+IFERROR(S80/$AC80,"")</f>
        <v/>
      </c>
      <c r="AY80" t="str">
        <f>IFERROR(VLOOKUP(A80,Annualized_Complete_Unique!$E$3:$AI$79,30,FALSE)/100000,"")</f>
        <v/>
      </c>
      <c r="AZ80" t="str">
        <f>IFERROR(VLOOKUP(A80,Annualized_Complete_Unique!$E$3:$AI$79,31,FALSE)/100000,"")</f>
        <v/>
      </c>
      <c r="BA80" t="str">
        <f>_xlfn.IFNA(VLOOKUP(A80,Annualized_Complete_Unique!$E$3:$X$79,4,FALSE),"")</f>
        <v/>
      </c>
    </row>
    <row r="85" spans="14:51" x14ac:dyDescent="0.25">
      <c r="N85" s="18">
        <v>359</v>
      </c>
    </row>
    <row r="86" spans="14:51" x14ac:dyDescent="0.25">
      <c r="N86" s="18">
        <v>84</v>
      </c>
    </row>
    <row r="87" spans="14:51" ht="15.75" thickBot="1" x14ac:dyDescent="0.3">
      <c r="N87" s="18">
        <v>86</v>
      </c>
    </row>
    <row r="88" spans="14:51" ht="45.75" thickBot="1" x14ac:dyDescent="0.3">
      <c r="N88" s="18">
        <v>527</v>
      </c>
      <c r="AO88" s="115" t="s">
        <v>2830</v>
      </c>
      <c r="AP88" s="114" t="s">
        <v>2827</v>
      </c>
      <c r="AQ88" s="118"/>
      <c r="AR88" s="118"/>
      <c r="AS88" s="118"/>
      <c r="AT88" s="118"/>
      <c r="AU88" s="118"/>
      <c r="AV88" s="118"/>
      <c r="AW88" s="118"/>
      <c r="AX88" s="121" t="s">
        <v>2828</v>
      </c>
      <c r="AY88" s="125" t="s">
        <v>2829</v>
      </c>
    </row>
    <row r="89" spans="14:51" ht="15.75" thickBot="1" x14ac:dyDescent="0.3">
      <c r="N89" s="18">
        <v>629</v>
      </c>
      <c r="AO89" s="116">
        <v>2010</v>
      </c>
      <c r="AP89" s="112">
        <v>1</v>
      </c>
      <c r="AQ89" s="119"/>
      <c r="AR89" s="119"/>
      <c r="AS89" s="119"/>
      <c r="AT89" s="119"/>
      <c r="AU89" s="119"/>
      <c r="AV89" s="119"/>
      <c r="AW89" s="119"/>
      <c r="AX89" s="122">
        <v>5</v>
      </c>
      <c r="AY89" s="126">
        <f>+AP89/AX89</f>
        <v>0.2</v>
      </c>
    </row>
    <row r="90" spans="14:51" ht="15.75" thickBot="1" x14ac:dyDescent="0.3">
      <c r="N90" s="18">
        <v>201</v>
      </c>
      <c r="AO90" s="116">
        <v>2011</v>
      </c>
      <c r="AP90" s="112">
        <v>8</v>
      </c>
      <c r="AQ90" s="119"/>
      <c r="AR90" s="119"/>
      <c r="AS90" s="119"/>
      <c r="AT90" s="119"/>
      <c r="AU90" s="119"/>
      <c r="AV90" s="119"/>
      <c r="AW90" s="119"/>
      <c r="AX90" s="123">
        <v>15</v>
      </c>
      <c r="AY90" s="126">
        <f t="shared" ref="AY90:AY97" si="32">+AP90/AX90</f>
        <v>0.53333333333333333</v>
      </c>
    </row>
    <row r="91" spans="14:51" ht="15.75" thickBot="1" x14ac:dyDescent="0.3">
      <c r="N91" s="18">
        <v>599</v>
      </c>
      <c r="AO91" s="116">
        <v>2012</v>
      </c>
      <c r="AP91" s="112">
        <v>5</v>
      </c>
      <c r="AQ91" s="119"/>
      <c r="AR91" s="119"/>
      <c r="AS91" s="119"/>
      <c r="AT91" s="119"/>
      <c r="AU91" s="119"/>
      <c r="AV91" s="119"/>
      <c r="AW91" s="119"/>
      <c r="AX91" s="123">
        <v>8</v>
      </c>
      <c r="AY91" s="126">
        <f t="shared" si="32"/>
        <v>0.625</v>
      </c>
    </row>
    <row r="92" spans="14:51" ht="15.75" thickBot="1" x14ac:dyDescent="0.3">
      <c r="N92" s="18">
        <v>239</v>
      </c>
      <c r="AO92" s="116">
        <v>2013</v>
      </c>
      <c r="AP92" s="112">
        <v>4</v>
      </c>
      <c r="AQ92" s="119"/>
      <c r="AR92" s="119"/>
      <c r="AS92" s="119"/>
      <c r="AT92" s="119"/>
      <c r="AU92" s="119"/>
      <c r="AV92" s="119"/>
      <c r="AW92" s="119"/>
      <c r="AX92" s="123">
        <v>10</v>
      </c>
      <c r="AY92" s="126">
        <f t="shared" si="32"/>
        <v>0.4</v>
      </c>
    </row>
    <row r="93" spans="14:51" ht="15.75" thickBot="1" x14ac:dyDescent="0.3">
      <c r="N93" s="18">
        <v>2334</v>
      </c>
      <c r="AO93" s="116">
        <v>2014</v>
      </c>
      <c r="AP93" s="112">
        <v>5</v>
      </c>
      <c r="AQ93" s="119"/>
      <c r="AR93" s="119"/>
      <c r="AS93" s="119"/>
      <c r="AT93" s="119"/>
      <c r="AU93" s="119"/>
      <c r="AV93" s="119"/>
      <c r="AW93" s="119"/>
      <c r="AX93" s="123">
        <v>11</v>
      </c>
      <c r="AY93" s="126">
        <f t="shared" si="32"/>
        <v>0.45454545454545453</v>
      </c>
    </row>
    <row r="94" spans="14:51" ht="15.75" thickBot="1" x14ac:dyDescent="0.3">
      <c r="N94" s="18">
        <v>2411</v>
      </c>
      <c r="AO94" s="116">
        <v>2015</v>
      </c>
      <c r="AP94" s="112">
        <v>10</v>
      </c>
      <c r="AQ94" s="119"/>
      <c r="AR94" s="119"/>
      <c r="AS94" s="119"/>
      <c r="AT94" s="119"/>
      <c r="AU94" s="119"/>
      <c r="AV94" s="119"/>
      <c r="AW94" s="119"/>
      <c r="AX94" s="123">
        <v>14</v>
      </c>
      <c r="AY94" s="126">
        <f t="shared" si="32"/>
        <v>0.7142857142857143</v>
      </c>
    </row>
    <row r="95" spans="14:51" ht="15.75" thickBot="1" x14ac:dyDescent="0.3">
      <c r="N95" s="18">
        <v>1180</v>
      </c>
      <c r="AO95" s="116">
        <v>2016</v>
      </c>
      <c r="AP95" s="112">
        <v>6</v>
      </c>
      <c r="AQ95" s="119"/>
      <c r="AR95" s="119"/>
      <c r="AS95" s="119"/>
      <c r="AT95" s="119"/>
      <c r="AU95" s="119"/>
      <c r="AV95" s="119"/>
      <c r="AW95" s="119"/>
      <c r="AX95" s="123">
        <v>10</v>
      </c>
      <c r="AY95" s="126">
        <f t="shared" si="32"/>
        <v>0.6</v>
      </c>
    </row>
    <row r="96" spans="14:51" ht="15.75" thickBot="1" x14ac:dyDescent="0.3">
      <c r="N96" s="18">
        <v>1361</v>
      </c>
      <c r="AO96" s="116">
        <v>2017</v>
      </c>
      <c r="AP96" s="112">
        <v>4</v>
      </c>
      <c r="AQ96" s="119"/>
      <c r="AR96" s="119"/>
      <c r="AS96" s="119"/>
      <c r="AT96" s="119"/>
      <c r="AU96" s="119"/>
      <c r="AV96" s="119"/>
      <c r="AW96" s="119"/>
      <c r="AX96" s="123">
        <v>11</v>
      </c>
      <c r="AY96" s="126">
        <f t="shared" si="32"/>
        <v>0.36363636363636365</v>
      </c>
    </row>
    <row r="97" spans="14:51" ht="15.75" thickBot="1" x14ac:dyDescent="0.3">
      <c r="N97" s="18">
        <v>1642</v>
      </c>
      <c r="AO97" s="117" t="s">
        <v>393</v>
      </c>
      <c r="AP97" s="113">
        <v>43</v>
      </c>
      <c r="AQ97" s="120"/>
      <c r="AR97" s="120"/>
      <c r="AS97" s="120"/>
      <c r="AT97" s="120"/>
      <c r="AU97" s="120"/>
      <c r="AV97" s="120"/>
      <c r="AW97" s="120"/>
      <c r="AX97" s="124">
        <v>84</v>
      </c>
      <c r="AY97" s="126">
        <f t="shared" si="32"/>
        <v>0.51190476190476186</v>
      </c>
    </row>
    <row r="98" spans="14:51" x14ac:dyDescent="0.25">
      <c r="N98" s="18">
        <v>640</v>
      </c>
    </row>
    <row r="99" spans="14:51" x14ac:dyDescent="0.25">
      <c r="N99" s="18">
        <v>406</v>
      </c>
    </row>
    <row r="100" spans="14:51" x14ac:dyDescent="0.25">
      <c r="N100" s="18">
        <v>405</v>
      </c>
    </row>
    <row r="101" spans="14:51" x14ac:dyDescent="0.25">
      <c r="N101" s="18">
        <v>41</v>
      </c>
    </row>
    <row r="102" spans="14:51" x14ac:dyDescent="0.25">
      <c r="N102" s="22">
        <v>1559</v>
      </c>
    </row>
    <row r="103" spans="14:51" x14ac:dyDescent="0.25">
      <c r="N103" s="18">
        <v>2640</v>
      </c>
    </row>
    <row r="104" spans="14:51" x14ac:dyDescent="0.25">
      <c r="N104" s="22">
        <v>1643</v>
      </c>
    </row>
    <row r="105" spans="14:51" x14ac:dyDescent="0.25">
      <c r="N105" s="18">
        <v>1662</v>
      </c>
    </row>
    <row r="106" spans="14:51" x14ac:dyDescent="0.25">
      <c r="N106" s="17">
        <v>1976</v>
      </c>
    </row>
    <row r="107" spans="14:51" x14ac:dyDescent="0.25">
      <c r="N107" s="17">
        <v>1254</v>
      </c>
    </row>
    <row r="108" spans="14:51" x14ac:dyDescent="0.25">
      <c r="N108" s="128" t="s">
        <v>148</v>
      </c>
    </row>
    <row r="109" spans="14:51" x14ac:dyDescent="0.25">
      <c r="N109" s="18">
        <v>1855</v>
      </c>
    </row>
    <row r="110" spans="14:51" x14ac:dyDescent="0.25">
      <c r="N110" s="18">
        <v>2186</v>
      </c>
    </row>
    <row r="111" spans="14:51" x14ac:dyDescent="0.25">
      <c r="N111" s="18">
        <v>1326</v>
      </c>
    </row>
    <row r="112" spans="14:51" x14ac:dyDescent="0.25">
      <c r="N112" s="18">
        <v>1015</v>
      </c>
    </row>
    <row r="113" spans="14:14" x14ac:dyDescent="0.25">
      <c r="N113" s="18">
        <v>224</v>
      </c>
    </row>
    <row r="114" spans="14:14" x14ac:dyDescent="0.25">
      <c r="N114" s="22">
        <v>230</v>
      </c>
    </row>
    <row r="115" spans="14:14" x14ac:dyDescent="0.25">
      <c r="N115" s="22">
        <v>2147</v>
      </c>
    </row>
    <row r="116" spans="14:14" x14ac:dyDescent="0.25">
      <c r="N116" s="22">
        <v>2149</v>
      </c>
    </row>
    <row r="117" spans="14:14" x14ac:dyDescent="0.25">
      <c r="N117" s="22">
        <v>2145</v>
      </c>
    </row>
    <row r="118" spans="14:14" x14ac:dyDescent="0.25">
      <c r="N118" s="22">
        <v>14</v>
      </c>
    </row>
    <row r="119" spans="14:14" x14ac:dyDescent="0.25">
      <c r="N119" s="22">
        <v>2108</v>
      </c>
    </row>
    <row r="120" spans="14:14" x14ac:dyDescent="0.25">
      <c r="N120" s="22">
        <v>2196</v>
      </c>
    </row>
    <row r="121" spans="14:14" x14ac:dyDescent="0.25">
      <c r="N121" s="18">
        <v>2008</v>
      </c>
    </row>
    <row r="122" spans="14:14" x14ac:dyDescent="0.25">
      <c r="N122" s="18">
        <v>2155</v>
      </c>
    </row>
    <row r="123" spans="14:14" x14ac:dyDescent="0.25">
      <c r="N123" s="18">
        <v>2127</v>
      </c>
    </row>
    <row r="124" spans="14:14" x14ac:dyDescent="0.25">
      <c r="N124" s="18">
        <v>2194</v>
      </c>
    </row>
    <row r="125" spans="14:14" x14ac:dyDescent="0.25">
      <c r="N125" s="22">
        <v>954</v>
      </c>
    </row>
    <row r="126" spans="14:14" x14ac:dyDescent="0.25">
      <c r="N126" s="22">
        <v>963</v>
      </c>
    </row>
    <row r="127" spans="14:14" x14ac:dyDescent="0.25">
      <c r="N127" s="22">
        <v>951</v>
      </c>
    </row>
    <row r="128" spans="14:14" x14ac:dyDescent="0.25">
      <c r="N128" s="18">
        <v>1191</v>
      </c>
    </row>
    <row r="129" spans="14:14" x14ac:dyDescent="0.25">
      <c r="N129" s="18">
        <v>1192</v>
      </c>
    </row>
    <row r="130" spans="14:14" x14ac:dyDescent="0.25">
      <c r="N130" s="18">
        <v>1281</v>
      </c>
    </row>
    <row r="131" spans="14:14" x14ac:dyDescent="0.25">
      <c r="N131" s="18">
        <v>956</v>
      </c>
    </row>
    <row r="132" spans="14:14" x14ac:dyDescent="0.25">
      <c r="N132" s="10">
        <v>2259</v>
      </c>
    </row>
    <row r="133" spans="14:14" x14ac:dyDescent="0.25">
      <c r="N133" s="10">
        <v>2254</v>
      </c>
    </row>
    <row r="134" spans="14:14" x14ac:dyDescent="0.25">
      <c r="N134" s="10">
        <v>2260</v>
      </c>
    </row>
    <row r="135" spans="14:14" x14ac:dyDescent="0.25">
      <c r="N135" s="10">
        <v>2359</v>
      </c>
    </row>
    <row r="136" spans="14:14" x14ac:dyDescent="0.25">
      <c r="N136" s="10">
        <v>1260</v>
      </c>
    </row>
    <row r="137" spans="14:14" x14ac:dyDescent="0.25">
      <c r="N137" s="10">
        <v>2224</v>
      </c>
    </row>
    <row r="138" spans="14:14" x14ac:dyDescent="0.25">
      <c r="N138" s="6">
        <v>2225</v>
      </c>
    </row>
    <row r="139" spans="14:14" x14ac:dyDescent="0.25">
      <c r="N139" s="10">
        <v>2227</v>
      </c>
    </row>
    <row r="140" spans="14:14" x14ac:dyDescent="0.25">
      <c r="N140" s="6">
        <v>1238</v>
      </c>
    </row>
    <row r="141" spans="14:14" x14ac:dyDescent="0.25">
      <c r="N141" s="10">
        <v>2265</v>
      </c>
    </row>
    <row r="142" spans="14:14" x14ac:dyDescent="0.25">
      <c r="N142" s="10">
        <v>2266</v>
      </c>
    </row>
    <row r="143" spans="14:14" x14ac:dyDescent="0.25">
      <c r="N143" s="10">
        <v>2350</v>
      </c>
    </row>
    <row r="144" spans="14:14" x14ac:dyDescent="0.25">
      <c r="N144" s="10">
        <v>2348</v>
      </c>
    </row>
    <row r="145" spans="14:14" x14ac:dyDescent="0.25">
      <c r="N145" s="10">
        <v>2248</v>
      </c>
    </row>
    <row r="146" spans="14:14" x14ac:dyDescent="0.25">
      <c r="N146" s="10">
        <v>2246</v>
      </c>
    </row>
    <row r="147" spans="14:14" x14ac:dyDescent="0.25">
      <c r="N147" s="10">
        <v>2242</v>
      </c>
    </row>
    <row r="148" spans="14:14" x14ac:dyDescent="0.25">
      <c r="N148" s="10">
        <v>2240</v>
      </c>
    </row>
    <row r="149" spans="14:14" x14ac:dyDescent="0.25">
      <c r="N149" s="10">
        <v>2287</v>
      </c>
    </row>
    <row r="150" spans="14:14" x14ac:dyDescent="0.25">
      <c r="N150" s="10">
        <v>2288</v>
      </c>
    </row>
    <row r="151" spans="14:14" x14ac:dyDescent="0.25">
      <c r="N151" s="6">
        <v>2141</v>
      </c>
    </row>
    <row r="152" spans="14:14" x14ac:dyDescent="0.25">
      <c r="N152" s="10">
        <v>504</v>
      </c>
    </row>
    <row r="153" spans="14:14" x14ac:dyDescent="0.25">
      <c r="N153" s="10">
        <v>2322</v>
      </c>
    </row>
    <row r="154" spans="14:14" x14ac:dyDescent="0.25">
      <c r="N154" s="10">
        <v>2321</v>
      </c>
    </row>
    <row r="155" spans="14:14" x14ac:dyDescent="0.25">
      <c r="N155" s="10">
        <v>2314</v>
      </c>
    </row>
    <row r="156" spans="14:14" x14ac:dyDescent="0.25">
      <c r="N156" s="10">
        <v>2353</v>
      </c>
    </row>
    <row r="157" spans="14:14" x14ac:dyDescent="0.25">
      <c r="N157" s="10">
        <v>2312</v>
      </c>
    </row>
    <row r="158" spans="14:14" x14ac:dyDescent="0.25">
      <c r="N158" s="10">
        <v>2294</v>
      </c>
    </row>
    <row r="159" spans="14:14" x14ac:dyDescent="0.25">
      <c r="N159" s="10">
        <v>1737</v>
      </c>
    </row>
    <row r="160" spans="14:14" x14ac:dyDescent="0.25">
      <c r="N160" s="6">
        <v>118</v>
      </c>
    </row>
    <row r="161" spans="14:14" x14ac:dyDescent="0.25">
      <c r="N161" s="10">
        <v>200</v>
      </c>
    </row>
  </sheetData>
  <mergeCells count="5">
    <mergeCell ref="BC1:BM1"/>
    <mergeCell ref="B1:Q1"/>
    <mergeCell ref="AF1:AV1"/>
    <mergeCell ref="AB1:AD1"/>
    <mergeCell ref="AY1:BA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activeCell="C41" sqref="C41"/>
    </sheetView>
  </sheetViews>
  <sheetFormatPr defaultRowHeight="15" x14ac:dyDescent="0.25"/>
  <cols>
    <col min="1" max="1" width="25" customWidth="1"/>
    <col min="3" max="3" width="13" customWidth="1"/>
    <col min="4" max="4" width="12.7109375" customWidth="1"/>
    <col min="5" max="5" width="13.140625" customWidth="1"/>
    <col min="6" max="6" width="1.85546875" customWidth="1"/>
    <col min="7" max="7" width="13" customWidth="1"/>
    <col min="8" max="8" width="12.7109375" customWidth="1"/>
    <col min="9" max="9" width="13.140625" customWidth="1"/>
    <col min="10" max="10" width="1.85546875" customWidth="1"/>
  </cols>
  <sheetData>
    <row r="1" spans="1:11" x14ac:dyDescent="0.25">
      <c r="A1" t="s">
        <v>405</v>
      </c>
    </row>
    <row r="2" spans="1:11" x14ac:dyDescent="0.25">
      <c r="A2" t="s">
        <v>316</v>
      </c>
    </row>
    <row r="4" spans="1:11" ht="18.75" x14ac:dyDescent="0.3">
      <c r="A4" s="110" t="s">
        <v>2733</v>
      </c>
      <c r="B4" s="111"/>
      <c r="C4" s="111"/>
      <c r="D4" s="111"/>
      <c r="E4" s="111"/>
      <c r="F4" s="111"/>
      <c r="G4" s="111"/>
      <c r="H4" s="111"/>
      <c r="I4" s="111"/>
      <c r="J4" s="111"/>
      <c r="K4" s="111"/>
    </row>
    <row r="5" spans="1:11" ht="15.75" x14ac:dyDescent="0.25">
      <c r="A5" s="56"/>
      <c r="C5" s="174" t="s">
        <v>406</v>
      </c>
      <c r="D5" s="175"/>
      <c r="E5" s="176"/>
      <c r="G5" s="174" t="s">
        <v>407</v>
      </c>
      <c r="H5" s="175"/>
      <c r="I5" s="176"/>
    </row>
    <row r="6" spans="1:11" x14ac:dyDescent="0.25">
      <c r="C6" s="54" t="s">
        <v>397</v>
      </c>
      <c r="D6" s="55" t="s">
        <v>399</v>
      </c>
      <c r="E6" s="55" t="s">
        <v>354</v>
      </c>
      <c r="G6" s="54" t="s">
        <v>397</v>
      </c>
      <c r="H6" s="55" t="s">
        <v>399</v>
      </c>
      <c r="I6" s="55" t="s">
        <v>354</v>
      </c>
      <c r="K6" s="54" t="s">
        <v>400</v>
      </c>
    </row>
    <row r="7" spans="1:11" ht="15.75" x14ac:dyDescent="0.25">
      <c r="A7" s="90" t="s">
        <v>317</v>
      </c>
      <c r="B7" s="94" t="s">
        <v>13</v>
      </c>
      <c r="C7" s="95">
        <f>SUMIFS(B_A_results!AL$3:AL$80,B_A_results!$AD$3:$AD$80,'Normalized BAs'!$B7,B_A_results!$AB$3:$AB$80,"&gt;"&amp;0)</f>
        <v>13.747270358005906</v>
      </c>
      <c r="D7" s="95">
        <f>SUMIFS(B_A_results!AM$3:AM$80,B_A_results!$AD$3:$AD$80,'Normalized BAs'!$B7,B_A_results!$AB$3:$AB$80,"&gt;"&amp;0)</f>
        <v>10.271540812451892</v>
      </c>
      <c r="E7" s="96">
        <f>+(D7/C7)-1</f>
        <v>-0.25283052235383419</v>
      </c>
      <c r="G7" s="95">
        <f>SUMIFS(B_A_results!AO$3:AO$80,B_A_results!$AD$3:$AD$80,'Normalized BAs'!$B7,B_A_results!$AB$3:$AB$80,"&gt;"&amp;0)</f>
        <v>2.3253846577855981</v>
      </c>
      <c r="H7" s="95">
        <f>SUMIFS(B_A_results!AP$3:AP$80,B_A_results!$AD$3:$AD$80,'Normalized BAs'!$B7,B_A_results!$AB$3:$AB$80,"&gt;"&amp;0)</f>
        <v>2.4156584682314692</v>
      </c>
      <c r="I7" s="96">
        <f>+(H7/G7)-1</f>
        <v>3.882102263968501E-2</v>
      </c>
      <c r="J7" s="91"/>
      <c r="K7" s="95">
        <f>COUNTIFS(B_A_results!$AD$3:$AD$80,'Normalized BAs'!B7,B_A_results!$AB$3:$AB$80,"&gt;"&amp;0)</f>
        <v>10</v>
      </c>
    </row>
    <row r="8" spans="1:11" ht="15.75" x14ac:dyDescent="0.25">
      <c r="A8" s="92" t="s">
        <v>318</v>
      </c>
      <c r="B8" s="97" t="s">
        <v>33</v>
      </c>
      <c r="C8" s="98">
        <f>SUMIFS(B_A_results!AL$3:AL$80,B_A_results!$AD$3:$AD$80,'Normalized BAs'!$B8,B_A_results!$AB$3:$AB$80,"&gt;"&amp;0)</f>
        <v>50.230304087119428</v>
      </c>
      <c r="D8" s="98">
        <f>SUMIFS(B_A_results!AM$3:AM$80,B_A_results!$AD$3:$AD$80,'Normalized BAs'!$B8,B_A_results!$AB$3:$AB$80,"&gt;"&amp;0)</f>
        <v>24.279012484911135</v>
      </c>
      <c r="E8" s="99">
        <f>+(D8/C8)-1</f>
        <v>-0.51664611779372027</v>
      </c>
      <c r="G8" s="98">
        <f>SUMIFS(B_A_results!AO$3:AO$80,B_A_results!$AD$3:$AD$80,'Normalized BAs'!$B8,B_A_results!$AB$3:$AB$80,"&gt;"&amp;0)</f>
        <v>1.3566018375855597</v>
      </c>
      <c r="H8" s="98">
        <f>SUMIFS(B_A_results!AP$3:AP$80,B_A_results!$AD$3:$AD$80,'Normalized BAs'!$B8,B_A_results!$AB$3:$AB$80,"&gt;"&amp;0)</f>
        <v>3.4841256777393008</v>
      </c>
      <c r="I8" s="99">
        <f>+(H8/G8)-1</f>
        <v>1.5682743316493259</v>
      </c>
      <c r="J8" s="91"/>
      <c r="K8" s="98">
        <f>COUNTIFS(B_A_results!$AD$3:$AD$80,'Normalized BAs'!B8,B_A_results!$AB$3:$AB$80,"&gt;"&amp;0)</f>
        <v>15</v>
      </c>
    </row>
    <row r="9" spans="1:11" ht="15.75" x14ac:dyDescent="0.25">
      <c r="A9" s="93" t="s">
        <v>319</v>
      </c>
      <c r="B9" s="100" t="s">
        <v>18</v>
      </c>
      <c r="C9" s="101">
        <f>SUMIFS(B_A_results!AL$3:AL$80,B_A_results!$AD$3:$AD$80,'Normalized BAs'!$B9,B_A_results!$AB$3:$AB$80,"&gt;"&amp;0)</f>
        <v>20.401482381406922</v>
      </c>
      <c r="D9" s="101">
        <f>SUMIFS(B_A_results!AM$3:AM$80,B_A_results!$AD$3:$AD$80,'Normalized BAs'!$B9,B_A_results!$AB$3:$AB$80,"&gt;"&amp;0)</f>
        <v>19.090656747041464</v>
      </c>
      <c r="E9" s="102">
        <f>+(D9/C9)-1</f>
        <v>-6.4251489664304495E-2</v>
      </c>
      <c r="G9" s="101">
        <f>SUMIFS(B_A_results!AO$3:AO$80,B_A_results!$AD$3:$AD$80,'Normalized BAs'!$B9,B_A_results!$AB$3:$AB$80,"&gt;"&amp;0)</f>
        <v>3.3960043406195819</v>
      </c>
      <c r="H9" s="101">
        <f>SUMIFS(B_A_results!AP$3:AP$80,B_A_results!$AD$3:$AD$80,'Normalized BAs'!$B9,B_A_results!$AB$3:$AB$80,"&gt;"&amp;0)</f>
        <v>1.690159477338071</v>
      </c>
      <c r="I9" s="102">
        <f>+(H9/G9)-1</f>
        <v>-0.50230938838266881</v>
      </c>
      <c r="J9" s="91"/>
      <c r="K9" s="101">
        <f>COUNTIFS(B_A_results!$AD$3:$AD$80,'Normalized BAs'!B9,B_A_results!$AB$3:$AB$80,"&gt;"&amp;0)</f>
        <v>3</v>
      </c>
    </row>
    <row r="12" spans="1:11" ht="15.75" hidden="1" x14ac:dyDescent="0.25">
      <c r="A12" s="56" t="s">
        <v>404</v>
      </c>
      <c r="C12" s="174" t="s">
        <v>401</v>
      </c>
      <c r="D12" s="175"/>
      <c r="E12" s="176"/>
      <c r="G12" s="174" t="s">
        <v>403</v>
      </c>
      <c r="H12" s="175"/>
      <c r="I12" s="176"/>
    </row>
    <row r="13" spans="1:11" hidden="1" x14ac:dyDescent="0.25">
      <c r="C13" s="54" t="s">
        <v>397</v>
      </c>
      <c r="D13" s="55" t="s">
        <v>399</v>
      </c>
      <c r="E13" s="55" t="s">
        <v>354</v>
      </c>
      <c r="G13" s="54" t="s">
        <v>397</v>
      </c>
      <c r="H13" s="55" t="s">
        <v>399</v>
      </c>
      <c r="I13" s="55" t="s">
        <v>354</v>
      </c>
      <c r="K13" s="54" t="s">
        <v>400</v>
      </c>
    </row>
    <row r="14" spans="1:11" ht="15.75" hidden="1" x14ac:dyDescent="0.25">
      <c r="A14" s="90" t="s">
        <v>317</v>
      </c>
      <c r="B14" s="94" t="s">
        <v>13</v>
      </c>
      <c r="C14" s="95">
        <f>SUMIFS(B_A_results!AR$3:AR$80,B_A_results!$AD$3:$AD$80,'Normalized BAs'!$B14,B_A_results!$AB$3:$AB$80,"&gt;"&amp;0)</f>
        <v>29.585491105940633</v>
      </c>
      <c r="D14" s="95">
        <f>SUMIFS(B_A_results!AS$3:AS$80,B_A_results!$AD$3:$AD$80,'Normalized BAs'!$B14,B_A_results!$AB$3:$AB$80,"&gt;"&amp;0)</f>
        <v>11.344374419803037</v>
      </c>
      <c r="E14" s="96">
        <f>+(D14/C14)-1</f>
        <v>-0.6165561565572546</v>
      </c>
      <c r="G14" s="95">
        <f>SUMIFS(B_A_results!AU$3:AU$80,B_A_results!$AD$3:$AD$80,'Normalized BAs'!$B14,B_A_results!$AB$3:$AB$80,"&gt;"&amp;0)</f>
        <v>6.9145309997186866</v>
      </c>
      <c r="H14" s="95">
        <f>SUMIFS(B_A_results!AV$3:AV$80,B_A_results!$AD$3:$AD$80,'Normalized BAs'!$B14,B_A_results!$AB$3:$AB$80,"&gt;"&amp;0)</f>
        <v>1.2693325911066129</v>
      </c>
      <c r="I14" s="96">
        <f>+(H14/G14)-1</f>
        <v>-0.8164253524702898</v>
      </c>
      <c r="J14" s="91"/>
      <c r="K14" s="95">
        <f>COUNTIFS(B_A_results!$AD$3:$AD$80,'Normalized BAs'!B14,B_A_results!$AB$3:$AB$80,"&gt;"&amp;0)</f>
        <v>10</v>
      </c>
    </row>
    <row r="15" spans="1:11" ht="15.75" hidden="1" x14ac:dyDescent="0.25">
      <c r="A15" s="92" t="s">
        <v>318</v>
      </c>
      <c r="B15" s="97" t="s">
        <v>33</v>
      </c>
      <c r="C15" s="98">
        <f>SUMIFS(B_A_results!AR$3:AR$80,B_A_results!$AD$3:$AD$80,'Normalized BAs'!$B15,B_A_results!$AB$3:$AB$80,"&gt;"&amp;0)</f>
        <v>173.84283105164894</v>
      </c>
      <c r="D15" s="98">
        <f>SUMIFS(B_A_results!AS$3:AS$80,B_A_results!$AD$3:$AD$80,'Normalized BAs'!$B15,B_A_results!$AB$3:$AB$80,"&gt;"&amp;0)</f>
        <v>63.978032898867959</v>
      </c>
      <c r="E15" s="99">
        <f>+(D15/C15)-1</f>
        <v>-0.63197773234686916</v>
      </c>
      <c r="G15" s="98">
        <f>SUMIFS(B_A_results!AU$3:AU$80,B_A_results!$AD$3:$AD$80,'Normalized BAs'!$B15,B_A_results!$AB$3:$AB$80,"&gt;"&amp;0)</f>
        <v>18.780110518144895</v>
      </c>
      <c r="H15" s="98">
        <f>SUMIFS(B_A_results!AV$3:AV$80,B_A_results!$AD$3:$AD$80,'Normalized BAs'!$B15,B_A_results!$AB$3:$AB$80,"&gt;"&amp;0)</f>
        <v>7.9238751082475742</v>
      </c>
      <c r="I15" s="99">
        <f>+(H15/G15)-1</f>
        <v>-0.57807090109551185</v>
      </c>
      <c r="J15" s="91"/>
      <c r="K15" s="98">
        <f>COUNTIFS(B_A_results!$AD$3:$AD$80,'Normalized BAs'!B15,B_A_results!$AB$3:$AB$80,"&gt;"&amp;0)</f>
        <v>15</v>
      </c>
    </row>
    <row r="16" spans="1:11" ht="15.75" hidden="1" x14ac:dyDescent="0.25">
      <c r="A16" s="93" t="s">
        <v>319</v>
      </c>
      <c r="B16" s="100" t="s">
        <v>18</v>
      </c>
      <c r="C16" s="101">
        <f>SUMIFS(B_A_results!AR$3:AR$80,B_A_results!$AD$3:$AD$80,'Normalized BAs'!$B16,B_A_results!$AB$3:$AB$80,"&gt;"&amp;0)</f>
        <v>71.68251134897713</v>
      </c>
      <c r="D16" s="101">
        <f>SUMIFS(B_A_results!AS$3:AS$80,B_A_results!$AD$3:$AD$80,'Normalized BAs'!$B16,B_A_results!$AB$3:$AB$80,"&gt;"&amp;0)</f>
        <v>38.432612756724367</v>
      </c>
      <c r="E16" s="102">
        <f>+(D16/C16)-1</f>
        <v>-0.46384952154340531</v>
      </c>
      <c r="G16" s="101">
        <f>SUMIFS(B_A_results!AU$3:AU$80,B_A_results!$AD$3:$AD$80,'Normalized BAs'!$B16,B_A_results!$AB$3:$AB$80,"&gt;"&amp;0)</f>
        <v>11.044183771742626</v>
      </c>
      <c r="H16" s="101">
        <f>SUMIFS(B_A_results!AV$3:AV$80,B_A_results!$AD$3:$AD$80,'Normalized BAs'!$B16,B_A_results!$AB$3:$AB$80,"&gt;"&amp;0)</f>
        <v>2.3366963858378749</v>
      </c>
      <c r="I16" s="102">
        <f>+(H16/G16)-1</f>
        <v>-0.78842289895460738</v>
      </c>
      <c r="J16" s="91"/>
      <c r="K16" s="101">
        <f>COUNTIFS(B_A_results!$AD$3:$AD$80,'Normalized BAs'!B16,B_A_results!$AB$3:$AB$80,"&gt;"&amp;0)</f>
        <v>3</v>
      </c>
    </row>
    <row r="17" spans="1:11" hidden="1" x14ac:dyDescent="0.25"/>
    <row r="18" spans="1:11" hidden="1" x14ac:dyDescent="0.25"/>
    <row r="19" spans="1:11" ht="15.75" hidden="1" x14ac:dyDescent="0.25">
      <c r="A19" s="56" t="s">
        <v>402</v>
      </c>
      <c r="C19" s="174" t="s">
        <v>401</v>
      </c>
      <c r="D19" s="175"/>
      <c r="E19" s="176"/>
      <c r="G19" s="174" t="s">
        <v>403</v>
      </c>
      <c r="H19" s="175"/>
      <c r="I19" s="176"/>
    </row>
    <row r="20" spans="1:11" hidden="1" x14ac:dyDescent="0.25">
      <c r="C20" s="54" t="s">
        <v>397</v>
      </c>
      <c r="D20" s="55" t="s">
        <v>399</v>
      </c>
      <c r="E20" s="55" t="s">
        <v>354</v>
      </c>
      <c r="G20" s="54" t="s">
        <v>397</v>
      </c>
      <c r="H20" s="55" t="s">
        <v>399</v>
      </c>
      <c r="I20" s="55" t="s">
        <v>354</v>
      </c>
      <c r="K20" s="54" t="s">
        <v>400</v>
      </c>
    </row>
    <row r="21" spans="1:11" ht="15.75" hidden="1" x14ac:dyDescent="0.25">
      <c r="A21" s="90" t="s">
        <v>317</v>
      </c>
      <c r="B21" s="94" t="s">
        <v>13</v>
      </c>
      <c r="C21" s="95">
        <f>SUMIFS(B_A_results!AF$3:AF$80,B_A_results!$AD$3:$AD$80,'Normalized BAs'!$B21,B_A_results!$AB$3:$AB$80,"&gt;"&amp;0)</f>
        <v>95.350350659315836</v>
      </c>
      <c r="D21" s="95">
        <f>SUMIFS(B_A_results!AG$3:AG$80,B_A_results!$AD$3:$AD$80,'Normalized BAs'!$B21,B_A_results!$AB$3:$AB$80,"&gt;"&amp;0)</f>
        <v>49.283968546926062</v>
      </c>
      <c r="E21" s="96">
        <f>+(D21/C21)-1</f>
        <v>-0.4831275584605208</v>
      </c>
      <c r="G21" s="95">
        <f>SUMIFS(B_A_results!AI$3:AI$80,B_A_results!$AD$3:$AD$80,'Normalized BAs'!$B21,B_A_results!$AB$3:$AB$80,"&gt;"&amp;0)</f>
        <v>12.997389598376628</v>
      </c>
      <c r="H21" s="95">
        <f>SUMIFS(B_A_results!AJ$3:AJ$80,B_A_results!$AD$3:$AD$80,'Normalized BAs'!$B21,B_A_results!$AB$3:$AB$80,"&gt;"&amp;0)</f>
        <v>4.4071627240818243</v>
      </c>
      <c r="I21" s="96">
        <f>+(H21/G21)-1</f>
        <v>-0.6609193953351773</v>
      </c>
      <c r="J21" s="91"/>
      <c r="K21" s="95">
        <f>COUNTIFS(B_A_results!$AD$3:$AD$80,'Normalized BAs'!B21,B_A_results!$AB$3:$AB$80,"&gt;"&amp;0)</f>
        <v>10</v>
      </c>
    </row>
    <row r="22" spans="1:11" ht="15.75" hidden="1" x14ac:dyDescent="0.25">
      <c r="A22" s="92" t="s">
        <v>318</v>
      </c>
      <c r="B22" s="97" t="s">
        <v>33</v>
      </c>
      <c r="C22" s="98">
        <f>SUMIFS(B_A_results!AF$3:AF$80,B_A_results!$AD$3:$AD$80,'Normalized BAs'!$B22,B_A_results!$AB$3:$AB$80,"&gt;"&amp;0)</f>
        <v>485.63860177015715</v>
      </c>
      <c r="D22" s="98">
        <f>SUMIFS(B_A_results!AG$3:AG$80,B_A_results!$AD$3:$AD$80,'Normalized BAs'!$B22,B_A_results!$AB$3:$AB$80,"&gt;"&amp;0)</f>
        <v>215.59314199059298</v>
      </c>
      <c r="E22" s="99">
        <f>+(D22/C22)-1</f>
        <v>-0.55606259221414023</v>
      </c>
      <c r="G22" s="98">
        <f>SUMIFS(B_A_results!AI$3:AI$80,B_A_results!$AD$3:$AD$80,'Normalized BAs'!$B22,B_A_results!$AB$3:$AB$80,"&gt;"&amp;0)</f>
        <v>26.914506277332855</v>
      </c>
      <c r="H22" s="98">
        <f>SUMIFS(B_A_results!AJ$3:AJ$80,B_A_results!$AD$3:$AD$80,'Normalized BAs'!$B22,B_A_results!$AB$3:$AB$80,"&gt;"&amp;0)</f>
        <v>19.63235413013204</v>
      </c>
      <c r="I22" s="99">
        <f>+(H22/G22)-1</f>
        <v>-0.27056606843030873</v>
      </c>
      <c r="J22" s="91"/>
      <c r="K22" s="98">
        <f>COUNTIFS(B_A_results!$AD$3:$AD$80,'Normalized BAs'!B22,B_A_results!$AB$3:$AB$80,"&gt;"&amp;0)</f>
        <v>15</v>
      </c>
    </row>
    <row r="23" spans="1:11" ht="15.75" hidden="1" x14ac:dyDescent="0.25">
      <c r="A23" s="93" t="s">
        <v>319</v>
      </c>
      <c r="B23" s="100" t="s">
        <v>18</v>
      </c>
      <c r="C23" s="101">
        <f>SUMIFS(B_A_results!AF$3:AF$80,B_A_results!$AD$3:$AD$80,'Normalized BAs'!$B23,B_A_results!$AB$3:$AB$80,"&gt;"&amp;0)</f>
        <v>171.93575424115087</v>
      </c>
      <c r="D23" s="101">
        <f>SUMIFS(B_A_results!AG$3:AG$80,B_A_results!$AD$3:$AD$80,'Normalized BAs'!$B23,B_A_results!$AB$3:$AB$80,"&gt;"&amp;0)</f>
        <v>112.4403069689034</v>
      </c>
      <c r="E23" s="102">
        <f>+(D23/C23)-1</f>
        <v>-0.34603301410363607</v>
      </c>
      <c r="G23" s="101">
        <f>SUMIFS(B_A_results!AI$3:AI$80,B_A_results!$AD$3:$AD$80,'Normalized BAs'!$B23,B_A_results!$AB$3:$AB$80,"&gt;"&amp;0)</f>
        <v>16.20408675175414</v>
      </c>
      <c r="H23" s="101">
        <f>SUMIFS(B_A_results!AJ$3:AJ$80,B_A_results!$AD$3:$AD$80,'Normalized BAs'!$B23,B_A_results!$AB$3:$AB$80,"&gt;"&amp;0)</f>
        <v>4.0268558631759461</v>
      </c>
      <c r="I23" s="102">
        <f>+(H23/G23)-1</f>
        <v>-0.75149134135930074</v>
      </c>
      <c r="J23" s="91"/>
      <c r="K23" s="101">
        <f>COUNTIFS(B_A_results!$AD$3:$AD$80,'Normalized BAs'!B23,B_A_results!$AB$3:$AB$80,"&gt;"&amp;0)</f>
        <v>3</v>
      </c>
    </row>
    <row r="24" spans="1:11" ht="18.75" x14ac:dyDescent="0.3">
      <c r="A24" s="110" t="s">
        <v>2750</v>
      </c>
      <c r="B24" s="111"/>
      <c r="C24" s="111"/>
      <c r="D24" s="111"/>
      <c r="E24" s="111"/>
      <c r="F24" s="111"/>
      <c r="G24" s="111"/>
      <c r="H24" s="111"/>
      <c r="I24" s="111"/>
      <c r="J24" s="111"/>
      <c r="K24" s="111"/>
    </row>
    <row r="25" spans="1:11" ht="15.75" x14ac:dyDescent="0.25">
      <c r="A25" s="56"/>
      <c r="C25" s="174" t="s">
        <v>406</v>
      </c>
      <c r="D25" s="175"/>
      <c r="E25" s="176"/>
      <c r="G25" s="174" t="s">
        <v>407</v>
      </c>
      <c r="H25" s="175"/>
      <c r="I25" s="176"/>
    </row>
    <row r="26" spans="1:11" x14ac:dyDescent="0.25">
      <c r="C26" s="54" t="s">
        <v>397</v>
      </c>
      <c r="D26" s="55" t="s">
        <v>399</v>
      </c>
      <c r="E26" s="55" t="s">
        <v>354</v>
      </c>
      <c r="G26" s="54" t="s">
        <v>397</v>
      </c>
      <c r="H26" s="55" t="s">
        <v>399</v>
      </c>
      <c r="I26" s="55" t="s">
        <v>354</v>
      </c>
      <c r="K26" s="54" t="s">
        <v>400</v>
      </c>
    </row>
    <row r="27" spans="1:11" ht="15.75" x14ac:dyDescent="0.25">
      <c r="A27" s="90" t="s">
        <v>317</v>
      </c>
      <c r="B27" s="94" t="s">
        <v>13</v>
      </c>
      <c r="C27" s="95">
        <f>SUMIFS(B_A_results!$BC$3:$BC$80,B_A_results!$BA$3:$BA$80,'Normalized BAs'!$B27,B_A_results!$AY$3:$AY$80,"&gt;"&amp;0)</f>
        <v>9.1151338144886402</v>
      </c>
      <c r="D27" s="95">
        <f>SUMIFS(B_A_results!$BD$3:$BD$80,B_A_results!$BA$3:$BA$80,'Normalized BAs'!$B27,B_A_results!$AY$3:$AY$80,"&gt;"&amp;0)</f>
        <v>4.4305926911841791</v>
      </c>
      <c r="E27" s="96">
        <f>+(D27/C27)-1</f>
        <v>-0.51393004410514664</v>
      </c>
      <c r="G27" s="95">
        <f>SUMIFS(B_A_results!$BF$3:$BF$80,B_A_results!$BA$3:$BA$80,'Normalized BAs'!$B27,B_A_results!$AY$3:$AY$80,"&gt;"&amp;0)</f>
        <v>1.847027714632836</v>
      </c>
      <c r="H27" s="95">
        <f>SUMIFS(B_A_results!$BF$3:$BF$80,B_A_results!$BA$3:$BA$80,'Normalized BAs'!$B27,B_A_results!$AY$3:$AY$80,"&gt;"&amp;0)</f>
        <v>1.847027714632836</v>
      </c>
      <c r="I27" s="96">
        <f>+(H27/G27)-1</f>
        <v>0</v>
      </c>
      <c r="J27" s="91"/>
      <c r="K27" s="95">
        <f>COUNTIFS(B_A_results!$AD$3:$AD$80,'Normalized BAs'!B27,B_A_results!$AY$3:$AY$80,"&gt;"&amp;0)</f>
        <v>7</v>
      </c>
    </row>
    <row r="28" spans="1:11" ht="15.75" x14ac:dyDescent="0.25">
      <c r="A28" s="92" t="s">
        <v>318</v>
      </c>
      <c r="B28" s="97" t="s">
        <v>33</v>
      </c>
      <c r="C28" s="98">
        <f>SUMIFS(B_A_results!$BC$3:$BC$80,B_A_results!$BA$3:$BA$80,'Normalized BAs'!$B28,B_A_results!$AY$3:$AY$80,"&gt;"&amp;0)</f>
        <v>12.010423410785569</v>
      </c>
      <c r="D28" s="98">
        <f>SUMIFS(B_A_results!$BD$3:$BD$80,B_A_results!$BA$3:$BA$80,'Normalized BAs'!$B28,B_A_results!$AY$3:$AY$80,"&gt;"&amp;0)</f>
        <v>2.8982160085521684</v>
      </c>
      <c r="E28" s="99">
        <f>+(D28/C28)-1</f>
        <v>-0.75869160399877988</v>
      </c>
      <c r="G28" s="98">
        <f>SUMIFS(B_A_results!$BF$3:$BF$80,B_A_results!$BA$3:$BA$80,'Normalized BAs'!$B28,B_A_results!$AY$3:$AY$80,"&gt;"&amp;0)</f>
        <v>0</v>
      </c>
      <c r="H28" s="98">
        <f>SUMIFS(B_A_results!$BF$3:$BF$80,B_A_results!$BA$3:$BA$80,'Normalized BAs'!$B28,B_A_results!$AY$3:$AY$80,"&gt;"&amp;0)</f>
        <v>0</v>
      </c>
      <c r="I28" s="99" t="e">
        <f>+(H28/G28)-1</f>
        <v>#DIV/0!</v>
      </c>
      <c r="J28" s="91"/>
      <c r="K28" s="98">
        <f>COUNTIFS(B_A_results!$AD$3:$AD$80,'Normalized BAs'!B28,B_A_results!$AY$3:$AY$80,"&gt;"&amp;0)</f>
        <v>4</v>
      </c>
    </row>
    <row r="29" spans="1:11" ht="15.75" x14ac:dyDescent="0.25">
      <c r="A29" s="93" t="s">
        <v>319</v>
      </c>
      <c r="B29" s="100" t="s">
        <v>18</v>
      </c>
      <c r="C29" s="101">
        <f>SUMIFS(B_A_results!$BC$3:$BC$80,B_A_results!$BA$3:$BA$80,'Normalized BAs'!$B29,B_A_results!$AY$3:$AY$80,"&gt;"&amp;0)</f>
        <v>0</v>
      </c>
      <c r="D29" s="101">
        <f>SUMIFS(B_A_results!$BD$3:$BD$80,B_A_results!$BA$3:$BA$80,'Normalized BAs'!$B29,B_A_results!$AY$3:$AY$80,"&gt;"&amp;0)</f>
        <v>0</v>
      </c>
      <c r="E29" s="102" t="e">
        <f>+(D29/C29)-1</f>
        <v>#DIV/0!</v>
      </c>
      <c r="G29" s="101">
        <f>SUMIFS(B_A_results!$BF$3:$BF$80,B_A_results!$BA$3:$BA$80,'Normalized BAs'!$B29,B_A_results!$AY$3:$AY$80,"&gt;"&amp;0)</f>
        <v>0</v>
      </c>
      <c r="H29" s="101">
        <f>SUMIFS(B_A_results!$BF$3:$BF$80,B_A_results!$BA$3:$BA$80,'Normalized BAs'!$B29,B_A_results!$AY$3:$AY$80,"&gt;"&amp;0)</f>
        <v>0</v>
      </c>
      <c r="I29" s="102" t="e">
        <f>+(H29/G29)-1</f>
        <v>#DIV/0!</v>
      </c>
      <c r="J29" s="91"/>
      <c r="K29" s="101">
        <f>COUNTIFS(B_A_results!$AD$3:$AD$80,'Normalized BAs'!B29,B_A_results!$AY$3:$AY$80,"&gt;"&amp;0)</f>
        <v>1</v>
      </c>
    </row>
    <row r="32" spans="1:11" ht="18.75" x14ac:dyDescent="0.3">
      <c r="A32" s="110" t="s">
        <v>2740</v>
      </c>
      <c r="B32" s="111"/>
      <c r="C32" s="111"/>
      <c r="D32" s="111"/>
      <c r="E32" s="111"/>
      <c r="F32" s="111"/>
      <c r="G32" s="111"/>
      <c r="H32" s="111"/>
      <c r="I32" s="111"/>
      <c r="J32" s="111"/>
      <c r="K32" s="111"/>
    </row>
    <row r="33" spans="1:11" x14ac:dyDescent="0.25">
      <c r="C33" s="177" t="s">
        <v>2745</v>
      </c>
      <c r="D33" s="178"/>
      <c r="E33" s="179"/>
      <c r="G33" s="177" t="s">
        <v>2744</v>
      </c>
      <c r="H33" s="178"/>
      <c r="I33" s="179"/>
    </row>
    <row r="34" spans="1:11" x14ac:dyDescent="0.25">
      <c r="A34" s="84" t="s">
        <v>393</v>
      </c>
      <c r="C34" s="54" t="s">
        <v>397</v>
      </c>
      <c r="D34" s="55" t="s">
        <v>399</v>
      </c>
      <c r="E34" s="55" t="s">
        <v>354</v>
      </c>
      <c r="G34" s="54" t="s">
        <v>397</v>
      </c>
      <c r="H34" s="55" t="s">
        <v>399</v>
      </c>
      <c r="I34" s="55" t="s">
        <v>354</v>
      </c>
      <c r="K34" s="54" t="s">
        <v>400</v>
      </c>
    </row>
    <row r="35" spans="1:11" ht="15.75" x14ac:dyDescent="0.25">
      <c r="A35" s="90" t="s">
        <v>2741</v>
      </c>
      <c r="B35" s="94" t="s">
        <v>13</v>
      </c>
      <c r="C35" s="95">
        <v>107</v>
      </c>
      <c r="D35" s="95">
        <v>111.68</v>
      </c>
      <c r="E35" s="96">
        <f>+(D35/C35)-1</f>
        <v>4.3738317757009426E-2</v>
      </c>
      <c r="G35" s="95">
        <v>9.98</v>
      </c>
      <c r="H35" s="95">
        <v>12.33</v>
      </c>
      <c r="I35" s="96">
        <f>+(H35/G35)-1</f>
        <v>0.23547094188376749</v>
      </c>
      <c r="J35" s="91"/>
      <c r="K35" s="95">
        <v>27</v>
      </c>
    </row>
    <row r="36" spans="1:11" ht="15.75" x14ac:dyDescent="0.25">
      <c r="A36" s="92" t="s">
        <v>2742</v>
      </c>
      <c r="B36" s="97" t="s">
        <v>33</v>
      </c>
      <c r="C36" s="98">
        <v>59.34</v>
      </c>
      <c r="D36" s="98">
        <v>79.34</v>
      </c>
      <c r="E36" s="99">
        <f>+(D36/C36)-1</f>
        <v>0.33704078193461418</v>
      </c>
      <c r="G36" s="98">
        <v>4.9800000000000004</v>
      </c>
      <c r="H36" s="98">
        <v>5.98</v>
      </c>
      <c r="I36" s="99">
        <f>+(H36/G36)-1</f>
        <v>0.20080321285140568</v>
      </c>
      <c r="J36" s="91"/>
      <c r="K36" s="98">
        <v>34</v>
      </c>
    </row>
    <row r="37" spans="1:11" ht="15.75" x14ac:dyDescent="0.25">
      <c r="A37" s="93" t="s">
        <v>2743</v>
      </c>
      <c r="B37" s="100" t="s">
        <v>18</v>
      </c>
      <c r="C37" s="101">
        <v>27.34</v>
      </c>
      <c r="D37" s="101">
        <v>33.51</v>
      </c>
      <c r="E37" s="102">
        <f>+(D37/C37)-1</f>
        <v>0.22567666422823685</v>
      </c>
      <c r="G37" s="101">
        <v>1.32</v>
      </c>
      <c r="H37" s="101">
        <v>2.66</v>
      </c>
      <c r="I37" s="102">
        <f>+(H37/G37)-1</f>
        <v>1.0151515151515151</v>
      </c>
      <c r="J37" s="91"/>
      <c r="K37" s="101">
        <v>17</v>
      </c>
    </row>
    <row r="39" spans="1:11" x14ac:dyDescent="0.25">
      <c r="C39" s="171" t="s">
        <v>2746</v>
      </c>
      <c r="D39" s="172"/>
      <c r="E39" s="173"/>
      <c r="G39" s="171" t="s">
        <v>2747</v>
      </c>
      <c r="H39" s="172"/>
      <c r="I39" s="173"/>
    </row>
    <row r="40" spans="1:11" x14ac:dyDescent="0.25">
      <c r="A40" s="84" t="s">
        <v>393</v>
      </c>
      <c r="C40" s="54" t="s">
        <v>397</v>
      </c>
      <c r="D40" s="55" t="s">
        <v>399</v>
      </c>
      <c r="E40" s="55" t="s">
        <v>354</v>
      </c>
      <c r="G40" s="54" t="s">
        <v>397</v>
      </c>
      <c r="H40" s="55" t="s">
        <v>399</v>
      </c>
      <c r="I40" s="55" t="s">
        <v>354</v>
      </c>
      <c r="K40" s="54" t="s">
        <v>400</v>
      </c>
    </row>
    <row r="41" spans="1:11" ht="15.75" x14ac:dyDescent="0.25">
      <c r="A41" s="90" t="s">
        <v>2741</v>
      </c>
      <c r="B41" s="94" t="s">
        <v>13</v>
      </c>
      <c r="C41" s="95">
        <v>623.66</v>
      </c>
      <c r="D41" s="95">
        <v>544.32000000000005</v>
      </c>
      <c r="E41" s="96">
        <f>+(D41/C41)-1</f>
        <v>-0.12721675271782684</v>
      </c>
      <c r="G41" s="95">
        <v>57.01</v>
      </c>
      <c r="H41" s="95">
        <v>50.34</v>
      </c>
      <c r="I41" s="96">
        <f>+(H41/G41)-1</f>
        <v>-0.11699701806700569</v>
      </c>
      <c r="K41" s="95">
        <v>27</v>
      </c>
    </row>
    <row r="42" spans="1:11" ht="15.75" x14ac:dyDescent="0.25">
      <c r="A42" s="92" t="s">
        <v>2742</v>
      </c>
      <c r="B42" s="97" t="s">
        <v>33</v>
      </c>
      <c r="C42" s="98">
        <v>401.65</v>
      </c>
      <c r="D42" s="98">
        <v>414.49</v>
      </c>
      <c r="E42" s="99">
        <f>+(D42/C42)-1</f>
        <v>3.1968131457736915E-2</v>
      </c>
      <c r="G42" s="98">
        <v>33.33</v>
      </c>
      <c r="H42" s="98">
        <v>24.83</v>
      </c>
      <c r="I42" s="99">
        <f>+(H42/G42)-1</f>
        <v>-0.25502550255025502</v>
      </c>
      <c r="K42" s="98">
        <v>34</v>
      </c>
    </row>
    <row r="43" spans="1:11" ht="15.75" x14ac:dyDescent="0.25">
      <c r="A43" s="93" t="s">
        <v>2743</v>
      </c>
      <c r="B43" s="100" t="s">
        <v>18</v>
      </c>
      <c r="C43" s="101">
        <v>216.68</v>
      </c>
      <c r="D43" s="101">
        <v>217.83</v>
      </c>
      <c r="E43" s="102">
        <f>+(D43/C43)-1</f>
        <v>5.3073657005722197E-3</v>
      </c>
      <c r="G43" s="101">
        <v>11.33</v>
      </c>
      <c r="H43" s="101">
        <v>13.83</v>
      </c>
      <c r="I43" s="102">
        <f>+(H43/G43)-1</f>
        <v>0.22065313327449254</v>
      </c>
      <c r="K43" s="101">
        <v>17</v>
      </c>
    </row>
    <row r="45" spans="1:11" x14ac:dyDescent="0.25">
      <c r="C45" s="171" t="s">
        <v>2748</v>
      </c>
      <c r="D45" s="172"/>
      <c r="E45" s="173"/>
      <c r="G45" s="171" t="s">
        <v>2749</v>
      </c>
      <c r="H45" s="172"/>
      <c r="I45" s="173"/>
    </row>
    <row r="46" spans="1:11" x14ac:dyDescent="0.25">
      <c r="A46" s="84" t="s">
        <v>393</v>
      </c>
      <c r="C46" s="54" t="s">
        <v>397</v>
      </c>
      <c r="D46" s="55" t="s">
        <v>399</v>
      </c>
      <c r="E46" s="55" t="s">
        <v>354</v>
      </c>
      <c r="G46" s="54" t="s">
        <v>397</v>
      </c>
      <c r="H46" s="55" t="s">
        <v>399</v>
      </c>
      <c r="I46" s="55" t="s">
        <v>354</v>
      </c>
      <c r="K46" s="54" t="s">
        <v>400</v>
      </c>
    </row>
    <row r="47" spans="1:11" ht="15.75" x14ac:dyDescent="0.25">
      <c r="A47" s="90" t="s">
        <v>2741</v>
      </c>
      <c r="B47" s="94" t="s">
        <v>13</v>
      </c>
      <c r="C47" s="95">
        <v>267.02</v>
      </c>
      <c r="D47" s="95">
        <v>221.49</v>
      </c>
      <c r="E47" s="96">
        <f>+(D47/C47)-1</f>
        <v>-0.17051157216687884</v>
      </c>
      <c r="G47" s="95">
        <v>34.67</v>
      </c>
      <c r="H47" s="95">
        <v>27.99</v>
      </c>
      <c r="I47" s="96">
        <f>+(H47/G47)-1</f>
        <v>-0.19267378136717628</v>
      </c>
      <c r="K47" s="95">
        <v>27</v>
      </c>
    </row>
    <row r="48" spans="1:11" ht="15.75" x14ac:dyDescent="0.25">
      <c r="A48" s="92" t="s">
        <v>2742</v>
      </c>
      <c r="B48" s="97" t="s">
        <v>33</v>
      </c>
      <c r="C48" s="98">
        <v>166</v>
      </c>
      <c r="D48" s="98">
        <v>142.34</v>
      </c>
      <c r="E48" s="99">
        <f>+(D48/C48)-1</f>
        <v>-0.1425301204819277</v>
      </c>
      <c r="G48" s="98">
        <v>18.989999999999998</v>
      </c>
      <c r="H48" s="98">
        <v>11.83</v>
      </c>
      <c r="I48" s="99">
        <f>+(H48/G48)-1</f>
        <v>-0.3770405476566614</v>
      </c>
      <c r="K48" s="98">
        <v>34</v>
      </c>
    </row>
    <row r="49" spans="1:11" ht="15.75" x14ac:dyDescent="0.25">
      <c r="A49" s="93" t="s">
        <v>2743</v>
      </c>
      <c r="B49" s="100" t="s">
        <v>18</v>
      </c>
      <c r="C49" s="101">
        <v>79.349999999999994</v>
      </c>
      <c r="D49" s="101">
        <v>71.16</v>
      </c>
      <c r="E49" s="102">
        <f>+(D49/C49)-1</f>
        <v>-0.10321361058601131</v>
      </c>
      <c r="G49" s="101">
        <v>4.99</v>
      </c>
      <c r="H49" s="101">
        <v>6.01</v>
      </c>
      <c r="I49" s="102">
        <f>+(H49/G49)-1</f>
        <v>0.20440881763527052</v>
      </c>
      <c r="K49" s="101">
        <v>17</v>
      </c>
    </row>
  </sheetData>
  <mergeCells count="14">
    <mergeCell ref="C45:E45"/>
    <mergeCell ref="G45:I45"/>
    <mergeCell ref="C5:E5"/>
    <mergeCell ref="C19:E19"/>
    <mergeCell ref="G5:I5"/>
    <mergeCell ref="C12:E12"/>
    <mergeCell ref="G12:I12"/>
    <mergeCell ref="G19:I19"/>
    <mergeCell ref="C25:E25"/>
    <mergeCell ref="G25:I25"/>
    <mergeCell ref="C33:E33"/>
    <mergeCell ref="G33:I33"/>
    <mergeCell ref="C39:E39"/>
    <mergeCell ref="G39:I39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21"/>
  <sheetViews>
    <sheetView topLeftCell="A10" workbookViewId="0">
      <selection activeCell="B10" sqref="B10"/>
    </sheetView>
  </sheetViews>
  <sheetFormatPr defaultRowHeight="15" x14ac:dyDescent="0.25"/>
  <cols>
    <col min="1" max="2" width="12.28515625" style="103" customWidth="1"/>
    <col min="3" max="4" width="20.7109375" style="103" customWidth="1"/>
    <col min="5" max="7" width="20.7109375" style="75" customWidth="1"/>
    <col min="8" max="9" width="20.7109375" style="104" customWidth="1"/>
    <col min="11" max="11" width="20.42578125" customWidth="1"/>
  </cols>
  <sheetData>
    <row r="1" spans="1:15" x14ac:dyDescent="0.25">
      <c r="A1" s="103" t="s">
        <v>408</v>
      </c>
    </row>
    <row r="2" spans="1:15" x14ac:dyDescent="0.25">
      <c r="A2" s="103" t="s">
        <v>409</v>
      </c>
    </row>
    <row r="4" spans="1:15" x14ac:dyDescent="0.25">
      <c r="A4" s="1" t="s">
        <v>410</v>
      </c>
      <c r="B4" s="1"/>
      <c r="C4" s="1"/>
      <c r="D4" s="1"/>
    </row>
    <row r="5" spans="1:15" x14ac:dyDescent="0.25">
      <c r="A5" s="103" t="s">
        <v>411</v>
      </c>
    </row>
    <row r="6" spans="1:15" x14ac:dyDescent="0.25">
      <c r="A6" s="103" t="s">
        <v>412</v>
      </c>
    </row>
    <row r="7" spans="1:15" x14ac:dyDescent="0.25">
      <c r="A7" s="103" t="s">
        <v>413</v>
      </c>
    </row>
    <row r="9" spans="1:15" x14ac:dyDescent="0.25">
      <c r="A9" s="1" t="s">
        <v>414</v>
      </c>
      <c r="B9" s="1"/>
      <c r="C9" s="1"/>
      <c r="D9" s="1"/>
    </row>
    <row r="10" spans="1:15" ht="60" x14ac:dyDescent="0.25">
      <c r="E10" s="105" t="s">
        <v>415</v>
      </c>
      <c r="F10" s="180" t="s">
        <v>416</v>
      </c>
      <c r="G10" s="180"/>
      <c r="H10" s="180" t="s">
        <v>417</v>
      </c>
      <c r="I10" s="180"/>
      <c r="K10" s="69" t="s">
        <v>348</v>
      </c>
      <c r="L10" s="58"/>
      <c r="M10" s="69" t="s">
        <v>2739</v>
      </c>
      <c r="N10" s="69"/>
      <c r="O10" s="69"/>
    </row>
    <row r="11" spans="1:15" x14ac:dyDescent="0.25">
      <c r="A11" s="84" t="s">
        <v>418</v>
      </c>
      <c r="B11" s="109" t="s">
        <v>2737</v>
      </c>
      <c r="C11" s="70" t="s">
        <v>349</v>
      </c>
      <c r="D11" s="70" t="s">
        <v>361</v>
      </c>
      <c r="E11" s="84" t="s">
        <v>419</v>
      </c>
      <c r="F11" s="84" t="s">
        <v>420</v>
      </c>
      <c r="G11" s="84" t="s">
        <v>421</v>
      </c>
      <c r="H11" s="84" t="s">
        <v>422</v>
      </c>
      <c r="I11" s="84" t="s">
        <v>423</v>
      </c>
    </row>
    <row r="12" spans="1:15" x14ac:dyDescent="0.25">
      <c r="A12" s="106">
        <v>41421</v>
      </c>
      <c r="B12" s="108">
        <f>DATE(YEAR(A12),MONTH(A12),DAY(A12))</f>
        <v>41421</v>
      </c>
      <c r="C12">
        <f>+YEAR(A12)</f>
        <v>2013</v>
      </c>
      <c r="D12">
        <f>MONTH(A12)</f>
        <v>5</v>
      </c>
      <c r="E12" s="75">
        <v>8145</v>
      </c>
      <c r="F12" s="75">
        <v>8038</v>
      </c>
      <c r="G12" s="75">
        <v>107</v>
      </c>
      <c r="H12" s="104">
        <v>98.686310620012279</v>
      </c>
      <c r="I12" s="104">
        <v>1.3136893799877229</v>
      </c>
      <c r="K12" s="72">
        <f>+E12/SUMIF($C$12:$C$2321,C12,$E$12:$E$2321)</f>
        <v>1.4055498944327627E-3</v>
      </c>
      <c r="L12" s="71"/>
      <c r="M12" s="72">
        <f>AVERAGEIFS($K$12:$K$2321,$C$12:$C$2321,C12,$D$12:$D$2321,D12)</f>
        <v>1.3188527468621033E-3</v>
      </c>
      <c r="N12" s="68"/>
      <c r="O12" s="72"/>
    </row>
    <row r="13" spans="1:15" x14ac:dyDescent="0.25">
      <c r="A13" s="107" t="s">
        <v>424</v>
      </c>
      <c r="B13" s="108">
        <f t="shared" ref="B13:B76" si="0">DATE(YEAR(A13),MONTH(A13),DAY(A13))</f>
        <v>41422</v>
      </c>
      <c r="C13">
        <f t="shared" ref="C13:C76" si="1">+YEAR(A13)</f>
        <v>2013</v>
      </c>
      <c r="D13">
        <f t="shared" ref="D13:D76" si="2">MONTH(A13)</f>
        <v>5</v>
      </c>
      <c r="E13" s="75">
        <v>4414</v>
      </c>
      <c r="F13" s="75">
        <v>4391</v>
      </c>
      <c r="G13" s="75">
        <v>23</v>
      </c>
      <c r="H13" s="104">
        <v>99.478930675124602</v>
      </c>
      <c r="I13" s="104">
        <v>0.52106932487539648</v>
      </c>
      <c r="K13" s="72">
        <f t="shared" ref="K13:K76" si="3">+E13/SUMIF($C$12:$C$2321,C13,$E$12:$E$2321)</f>
        <v>7.6170622885527492E-4</v>
      </c>
      <c r="M13" s="72">
        <f t="shared" ref="M13:M76" si="4">AVERAGEIFS($K$12:$K$2321,$C$12:$C$2321,C13,$D$12:$D$2321,D13)</f>
        <v>1.3188527468621033E-3</v>
      </c>
      <c r="N13" s="68"/>
      <c r="O13" s="72"/>
    </row>
    <row r="14" spans="1:15" x14ac:dyDescent="0.25">
      <c r="A14" s="107" t="s">
        <v>425</v>
      </c>
      <c r="B14" s="108">
        <f t="shared" si="0"/>
        <v>41423</v>
      </c>
      <c r="C14">
        <f t="shared" si="1"/>
        <v>2013</v>
      </c>
      <c r="D14">
        <f t="shared" si="2"/>
        <v>5</v>
      </c>
      <c r="E14" s="75">
        <v>9201</v>
      </c>
      <c r="F14" s="75">
        <v>9107</v>
      </c>
      <c r="G14" s="75">
        <v>94</v>
      </c>
      <c r="H14" s="104">
        <v>98.97837191609608</v>
      </c>
      <c r="I14" s="104">
        <v>1.021628083903924</v>
      </c>
      <c r="K14" s="72">
        <f t="shared" si="3"/>
        <v>1.5877795676704541E-3</v>
      </c>
      <c r="M14" s="72">
        <f t="shared" si="4"/>
        <v>1.3188527468621033E-3</v>
      </c>
      <c r="N14" s="68"/>
      <c r="O14" s="72"/>
    </row>
    <row r="15" spans="1:15" x14ac:dyDescent="0.25">
      <c r="A15" s="107" t="s">
        <v>426</v>
      </c>
      <c r="B15" s="108">
        <f t="shared" si="0"/>
        <v>41424</v>
      </c>
      <c r="C15">
        <f t="shared" si="1"/>
        <v>2013</v>
      </c>
      <c r="D15">
        <f t="shared" si="2"/>
        <v>5</v>
      </c>
      <c r="E15" s="75">
        <v>8473</v>
      </c>
      <c r="F15" s="75">
        <v>8287</v>
      </c>
      <c r="G15" s="75">
        <v>186</v>
      </c>
      <c r="H15" s="104">
        <v>97.804791691254579</v>
      </c>
      <c r="I15" s="104">
        <v>2.1952083087454271</v>
      </c>
      <c r="K15" s="72">
        <f t="shared" si="3"/>
        <v>1.4621515353626516E-3</v>
      </c>
      <c r="M15" s="72">
        <f t="shared" si="4"/>
        <v>1.3188527468621033E-3</v>
      </c>
      <c r="N15" s="68"/>
      <c r="O15" s="72"/>
    </row>
    <row r="16" spans="1:15" x14ac:dyDescent="0.25">
      <c r="A16" s="107" t="s">
        <v>427</v>
      </c>
      <c r="B16" s="108">
        <f t="shared" si="0"/>
        <v>41425</v>
      </c>
      <c r="C16">
        <f t="shared" si="1"/>
        <v>2013</v>
      </c>
      <c r="D16">
        <f t="shared" si="2"/>
        <v>5</v>
      </c>
      <c r="E16" s="75">
        <v>7980</v>
      </c>
      <c r="F16" s="75">
        <v>7343</v>
      </c>
      <c r="G16" s="75">
        <v>637</v>
      </c>
      <c r="H16" s="104">
        <v>92.017543859649123</v>
      </c>
      <c r="I16" s="104">
        <v>7.9824561403508776</v>
      </c>
      <c r="K16" s="72">
        <f t="shared" si="3"/>
        <v>1.3770765079893733E-3</v>
      </c>
      <c r="M16" s="72">
        <f t="shared" si="4"/>
        <v>1.3188527468621033E-3</v>
      </c>
      <c r="N16" s="68"/>
      <c r="O16" s="72"/>
    </row>
    <row r="17" spans="1:15" x14ac:dyDescent="0.25">
      <c r="A17" s="107" t="s">
        <v>428</v>
      </c>
      <c r="B17" s="108">
        <f t="shared" si="0"/>
        <v>41426</v>
      </c>
      <c r="C17">
        <f t="shared" si="1"/>
        <v>2013</v>
      </c>
      <c r="D17">
        <f t="shared" si="2"/>
        <v>6</v>
      </c>
      <c r="E17" s="75">
        <v>8693</v>
      </c>
      <c r="F17" s="75">
        <v>5125</v>
      </c>
      <c r="G17" s="75">
        <v>3568</v>
      </c>
      <c r="H17" s="104">
        <v>58.95548142183366</v>
      </c>
      <c r="I17" s="104">
        <v>41.04451857816634</v>
      </c>
      <c r="K17" s="72">
        <f t="shared" si="3"/>
        <v>1.5001160506205042E-3</v>
      </c>
      <c r="M17" s="72">
        <f t="shared" si="4"/>
        <v>3.3131689987520602E-3</v>
      </c>
      <c r="N17" s="68"/>
      <c r="O17" s="72"/>
    </row>
    <row r="18" spans="1:15" x14ac:dyDescent="0.25">
      <c r="A18" s="107" t="s">
        <v>429</v>
      </c>
      <c r="B18" s="108">
        <f t="shared" si="0"/>
        <v>41427</v>
      </c>
      <c r="C18">
        <f t="shared" si="1"/>
        <v>2013</v>
      </c>
      <c r="D18">
        <f t="shared" si="2"/>
        <v>6</v>
      </c>
      <c r="E18" s="75">
        <v>15913</v>
      </c>
      <c r="F18" s="75">
        <v>5213</v>
      </c>
      <c r="G18" s="75">
        <v>10700</v>
      </c>
      <c r="H18" s="104">
        <v>32.759379123986683</v>
      </c>
      <c r="I18" s="104">
        <v>67.240620876013324</v>
      </c>
      <c r="K18" s="72">
        <f t="shared" si="3"/>
        <v>2.7460424149918419E-3</v>
      </c>
      <c r="M18" s="72">
        <f t="shared" si="4"/>
        <v>3.3131689987520602E-3</v>
      </c>
      <c r="N18" s="68"/>
      <c r="O18" s="72"/>
    </row>
    <row r="19" spans="1:15" x14ac:dyDescent="0.25">
      <c r="A19" s="107" t="s">
        <v>430</v>
      </c>
      <c r="B19" s="108">
        <f t="shared" si="0"/>
        <v>41428</v>
      </c>
      <c r="C19">
        <f t="shared" si="1"/>
        <v>2013</v>
      </c>
      <c r="D19">
        <f t="shared" si="2"/>
        <v>6</v>
      </c>
      <c r="E19" s="75">
        <v>7568</v>
      </c>
      <c r="F19" s="75">
        <v>4600</v>
      </c>
      <c r="G19" s="75">
        <v>2968</v>
      </c>
      <c r="H19" s="104">
        <v>60.782241014799148</v>
      </c>
      <c r="I19" s="104">
        <v>39.217758985200852</v>
      </c>
      <c r="K19" s="72">
        <f t="shared" si="3"/>
        <v>1.3059793248701226E-3</v>
      </c>
      <c r="M19" s="72">
        <f t="shared" si="4"/>
        <v>3.3131689987520602E-3</v>
      </c>
      <c r="N19" s="68"/>
      <c r="O19" s="72"/>
    </row>
    <row r="20" spans="1:15" x14ac:dyDescent="0.25">
      <c r="A20" s="107" t="s">
        <v>431</v>
      </c>
      <c r="B20" s="108">
        <f t="shared" si="0"/>
        <v>41429</v>
      </c>
      <c r="C20">
        <f t="shared" si="1"/>
        <v>2013</v>
      </c>
      <c r="D20">
        <f t="shared" si="2"/>
        <v>6</v>
      </c>
      <c r="E20" s="75">
        <v>15735</v>
      </c>
      <c r="F20" s="75">
        <v>8812</v>
      </c>
      <c r="G20" s="75">
        <v>6923</v>
      </c>
      <c r="H20" s="104">
        <v>56.00254210359072</v>
      </c>
      <c r="I20" s="104">
        <v>43.99745789640928</v>
      </c>
      <c r="K20" s="72">
        <f t="shared" si="3"/>
        <v>2.7153256708286706E-3</v>
      </c>
      <c r="M20" s="72">
        <f t="shared" si="4"/>
        <v>3.3131689987520602E-3</v>
      </c>
      <c r="N20" s="68"/>
      <c r="O20" s="72"/>
    </row>
    <row r="21" spans="1:15" x14ac:dyDescent="0.25">
      <c r="A21" s="107" t="s">
        <v>432</v>
      </c>
      <c r="B21" s="108">
        <f t="shared" si="0"/>
        <v>41430</v>
      </c>
      <c r="C21">
        <f t="shared" si="1"/>
        <v>2013</v>
      </c>
      <c r="D21">
        <f t="shared" si="2"/>
        <v>6</v>
      </c>
      <c r="E21" s="75">
        <v>15653</v>
      </c>
      <c r="F21" s="75">
        <v>8600</v>
      </c>
      <c r="G21" s="75">
        <v>7053</v>
      </c>
      <c r="H21" s="104">
        <v>54.941544751804763</v>
      </c>
      <c r="I21" s="104">
        <v>45.058455248195237</v>
      </c>
      <c r="K21" s="72">
        <f t="shared" si="3"/>
        <v>2.7011752605961984E-3</v>
      </c>
      <c r="M21" s="72">
        <f t="shared" si="4"/>
        <v>3.3131689987520602E-3</v>
      </c>
      <c r="N21" s="68"/>
      <c r="O21" s="72"/>
    </row>
    <row r="22" spans="1:15" x14ac:dyDescent="0.25">
      <c r="A22" s="107" t="s">
        <v>433</v>
      </c>
      <c r="B22" s="108">
        <f t="shared" si="0"/>
        <v>41431</v>
      </c>
      <c r="C22">
        <f t="shared" si="1"/>
        <v>2013</v>
      </c>
      <c r="D22">
        <f t="shared" si="2"/>
        <v>6</v>
      </c>
      <c r="E22" s="75">
        <v>12388</v>
      </c>
      <c r="F22" s="75">
        <v>6908</v>
      </c>
      <c r="G22" s="75">
        <v>5480</v>
      </c>
      <c r="H22" s="104">
        <v>55.763642234420409</v>
      </c>
      <c r="I22" s="104">
        <v>44.236357765579591</v>
      </c>
      <c r="K22" s="72">
        <f t="shared" si="3"/>
        <v>2.1377473409739797E-3</v>
      </c>
      <c r="M22" s="72">
        <f t="shared" si="4"/>
        <v>3.3131689987520602E-3</v>
      </c>
      <c r="N22" s="68"/>
      <c r="O22" s="72"/>
    </row>
    <row r="23" spans="1:15" x14ac:dyDescent="0.25">
      <c r="A23" s="107" t="s">
        <v>434</v>
      </c>
      <c r="B23" s="108">
        <f t="shared" si="0"/>
        <v>41432</v>
      </c>
      <c r="C23">
        <f t="shared" si="1"/>
        <v>2013</v>
      </c>
      <c r="D23">
        <f t="shared" si="2"/>
        <v>6</v>
      </c>
      <c r="E23" s="75">
        <v>1222</v>
      </c>
      <c r="F23" s="75">
        <v>888</v>
      </c>
      <c r="G23" s="75">
        <v>334</v>
      </c>
      <c r="H23" s="104">
        <v>72.667757774140753</v>
      </c>
      <c r="I23" s="104">
        <v>27.33224222585925</v>
      </c>
      <c r="K23" s="72">
        <f t="shared" si="3"/>
        <v>2.1087562565952559E-4</v>
      </c>
      <c r="M23" s="72">
        <f t="shared" si="4"/>
        <v>3.3131689987520602E-3</v>
      </c>
      <c r="N23" s="68"/>
      <c r="O23" s="72"/>
    </row>
    <row r="24" spans="1:15" x14ac:dyDescent="0.25">
      <c r="A24" s="107" t="s">
        <v>435</v>
      </c>
      <c r="B24" s="108">
        <f t="shared" si="0"/>
        <v>41433</v>
      </c>
      <c r="C24">
        <f t="shared" si="1"/>
        <v>2013</v>
      </c>
      <c r="D24">
        <f t="shared" si="2"/>
        <v>6</v>
      </c>
      <c r="E24" s="75">
        <v>17973</v>
      </c>
      <c r="F24" s="75">
        <v>6502</v>
      </c>
      <c r="G24" s="75">
        <v>11471</v>
      </c>
      <c r="H24" s="104">
        <v>36.176486952651203</v>
      </c>
      <c r="I24" s="104">
        <v>63.823513047348797</v>
      </c>
      <c r="K24" s="72">
        <f t="shared" si="3"/>
        <v>3.1015283305880961E-3</v>
      </c>
      <c r="M24" s="72">
        <f t="shared" si="4"/>
        <v>3.3131689987520602E-3</v>
      </c>
      <c r="N24" s="68"/>
      <c r="O24" s="72"/>
    </row>
    <row r="25" spans="1:15" x14ac:dyDescent="0.25">
      <c r="A25" s="107" t="s">
        <v>436</v>
      </c>
      <c r="B25" s="108">
        <f t="shared" si="0"/>
        <v>41434</v>
      </c>
      <c r="C25">
        <f t="shared" si="1"/>
        <v>2013</v>
      </c>
      <c r="D25">
        <f t="shared" si="2"/>
        <v>6</v>
      </c>
      <c r="E25" s="75">
        <v>20977</v>
      </c>
      <c r="F25" s="75">
        <v>6166</v>
      </c>
      <c r="G25" s="75">
        <v>14811</v>
      </c>
      <c r="H25" s="104">
        <v>29.394098298136051</v>
      </c>
      <c r="I25" s="104">
        <v>70.605901701863942</v>
      </c>
      <c r="K25" s="72">
        <f t="shared" si="3"/>
        <v>3.6199165298362265E-3</v>
      </c>
      <c r="M25" s="72">
        <f t="shared" si="4"/>
        <v>3.3131689987520602E-3</v>
      </c>
      <c r="N25" s="68"/>
      <c r="O25" s="72"/>
    </row>
    <row r="26" spans="1:15" x14ac:dyDescent="0.25">
      <c r="A26" s="107" t="s">
        <v>437</v>
      </c>
      <c r="B26" s="108">
        <f t="shared" si="0"/>
        <v>41435</v>
      </c>
      <c r="C26">
        <f t="shared" si="1"/>
        <v>2013</v>
      </c>
      <c r="D26">
        <f t="shared" si="2"/>
        <v>6</v>
      </c>
      <c r="E26" s="75">
        <v>3887</v>
      </c>
      <c r="F26" s="75">
        <v>2607</v>
      </c>
      <c r="G26" s="75">
        <v>1280</v>
      </c>
      <c r="H26" s="104">
        <v>67.069719578080779</v>
      </c>
      <c r="I26" s="104">
        <v>32.930280421919221</v>
      </c>
      <c r="K26" s="72">
        <f t="shared" si="3"/>
        <v>6.7076395821487399E-4</v>
      </c>
      <c r="M26" s="72">
        <f t="shared" si="4"/>
        <v>3.3131689987520602E-3</v>
      </c>
      <c r="N26" s="68"/>
      <c r="O26" s="72"/>
    </row>
    <row r="27" spans="1:15" x14ac:dyDescent="0.25">
      <c r="A27" s="107" t="s">
        <v>438</v>
      </c>
      <c r="B27" s="108">
        <f t="shared" si="0"/>
        <v>41436</v>
      </c>
      <c r="C27">
        <f t="shared" si="1"/>
        <v>2013</v>
      </c>
      <c r="D27">
        <f t="shared" si="2"/>
        <v>6</v>
      </c>
      <c r="E27" s="75">
        <v>12564</v>
      </c>
      <c r="F27" s="75">
        <v>8184</v>
      </c>
      <c r="G27" s="75">
        <v>4380</v>
      </c>
      <c r="H27" s="104">
        <v>65.138490926456541</v>
      </c>
      <c r="I27" s="104">
        <v>34.861509073543459</v>
      </c>
      <c r="K27" s="72">
        <f t="shared" si="3"/>
        <v>2.1681189531802614E-3</v>
      </c>
      <c r="M27" s="72">
        <f t="shared" si="4"/>
        <v>3.3131689987520602E-3</v>
      </c>
      <c r="N27" s="68"/>
      <c r="O27" s="72"/>
    </row>
    <row r="28" spans="1:15" x14ac:dyDescent="0.25">
      <c r="A28" s="107" t="s">
        <v>439</v>
      </c>
      <c r="B28" s="108">
        <f t="shared" si="0"/>
        <v>41437</v>
      </c>
      <c r="C28">
        <f t="shared" si="1"/>
        <v>2013</v>
      </c>
      <c r="D28">
        <f t="shared" si="2"/>
        <v>6</v>
      </c>
      <c r="E28" s="75">
        <v>16752</v>
      </c>
      <c r="F28" s="75">
        <v>9833</v>
      </c>
      <c r="G28" s="75">
        <v>6919</v>
      </c>
      <c r="H28" s="104">
        <v>58.69746895893028</v>
      </c>
      <c r="I28" s="104">
        <v>41.30253104106972</v>
      </c>
      <c r="K28" s="72">
        <f t="shared" si="3"/>
        <v>2.8908252709070152E-3</v>
      </c>
      <c r="M28" s="72">
        <f t="shared" si="4"/>
        <v>3.3131689987520602E-3</v>
      </c>
      <c r="N28" s="68"/>
      <c r="O28" s="72"/>
    </row>
    <row r="29" spans="1:15" x14ac:dyDescent="0.25">
      <c r="A29" s="107" t="s">
        <v>440</v>
      </c>
      <c r="B29" s="108">
        <f t="shared" si="0"/>
        <v>41438</v>
      </c>
      <c r="C29">
        <f t="shared" si="1"/>
        <v>2013</v>
      </c>
      <c r="D29">
        <f t="shared" si="2"/>
        <v>6</v>
      </c>
      <c r="E29" s="75">
        <v>7984</v>
      </c>
      <c r="F29" s="75">
        <v>5452</v>
      </c>
      <c r="G29" s="75">
        <v>2532</v>
      </c>
      <c r="H29" s="104">
        <v>68.286573146292582</v>
      </c>
      <c r="I29" s="104">
        <v>31.713426853707411</v>
      </c>
      <c r="K29" s="72">
        <f t="shared" si="3"/>
        <v>1.3777667719031526E-3</v>
      </c>
      <c r="M29" s="72">
        <f t="shared" si="4"/>
        <v>3.3131689987520602E-3</v>
      </c>
      <c r="N29" s="68"/>
      <c r="O29" s="72"/>
    </row>
    <row r="30" spans="1:15" x14ac:dyDescent="0.25">
      <c r="A30" s="107" t="s">
        <v>441</v>
      </c>
      <c r="B30" s="108">
        <f t="shared" si="0"/>
        <v>41439</v>
      </c>
      <c r="C30">
        <f t="shared" si="1"/>
        <v>2013</v>
      </c>
      <c r="D30">
        <f t="shared" si="2"/>
        <v>6</v>
      </c>
      <c r="E30" s="75">
        <v>14893</v>
      </c>
      <c r="F30" s="75">
        <v>8938</v>
      </c>
      <c r="G30" s="75">
        <v>5955</v>
      </c>
      <c r="H30" s="104">
        <v>60.014772040555968</v>
      </c>
      <c r="I30" s="104">
        <v>39.985227959444032</v>
      </c>
      <c r="K30" s="72">
        <f t="shared" si="3"/>
        <v>2.5700251169781625E-3</v>
      </c>
      <c r="M30" s="72">
        <f t="shared" si="4"/>
        <v>3.3131689987520602E-3</v>
      </c>
      <c r="N30" s="68"/>
      <c r="O30" s="72"/>
    </row>
    <row r="31" spans="1:15" x14ac:dyDescent="0.25">
      <c r="A31" s="107" t="s">
        <v>442</v>
      </c>
      <c r="B31" s="108">
        <f t="shared" si="0"/>
        <v>41440</v>
      </c>
      <c r="C31">
        <f t="shared" si="1"/>
        <v>2013</v>
      </c>
      <c r="D31">
        <f t="shared" si="2"/>
        <v>6</v>
      </c>
      <c r="E31" s="75">
        <v>25085</v>
      </c>
      <c r="F31" s="75">
        <v>8555</v>
      </c>
      <c r="G31" s="75">
        <v>16530</v>
      </c>
      <c r="H31" s="104">
        <v>34.104046242774572</v>
      </c>
      <c r="I31" s="104">
        <v>65.895953757225428</v>
      </c>
      <c r="K31" s="72">
        <f t="shared" si="3"/>
        <v>4.3288175692873972E-3</v>
      </c>
      <c r="M31" s="72">
        <f t="shared" si="4"/>
        <v>3.3131689987520602E-3</v>
      </c>
      <c r="N31" s="68"/>
      <c r="O31" s="72"/>
    </row>
    <row r="32" spans="1:15" x14ac:dyDescent="0.25">
      <c r="A32" s="107" t="s">
        <v>443</v>
      </c>
      <c r="B32" s="108">
        <f t="shared" si="0"/>
        <v>41441</v>
      </c>
      <c r="C32">
        <f t="shared" si="1"/>
        <v>2013</v>
      </c>
      <c r="D32">
        <f t="shared" si="2"/>
        <v>6</v>
      </c>
      <c r="E32" s="75">
        <v>21902</v>
      </c>
      <c r="F32" s="75">
        <v>7980</v>
      </c>
      <c r="G32" s="75">
        <v>13922</v>
      </c>
      <c r="H32" s="104">
        <v>36.435028764496387</v>
      </c>
      <c r="I32" s="104">
        <v>63.564971235503613</v>
      </c>
      <c r="K32" s="72">
        <f t="shared" si="3"/>
        <v>3.7795400598976511E-3</v>
      </c>
      <c r="M32" s="72">
        <f t="shared" si="4"/>
        <v>3.3131689987520602E-3</v>
      </c>
      <c r="N32" s="68"/>
      <c r="O32" s="72"/>
    </row>
    <row r="33" spans="1:15" x14ac:dyDescent="0.25">
      <c r="A33" s="107" t="s">
        <v>444</v>
      </c>
      <c r="B33" s="108">
        <f t="shared" si="0"/>
        <v>41442</v>
      </c>
      <c r="C33">
        <f t="shared" si="1"/>
        <v>2013</v>
      </c>
      <c r="D33">
        <f t="shared" si="2"/>
        <v>6</v>
      </c>
      <c r="E33" s="75">
        <v>19595</v>
      </c>
      <c r="F33" s="75">
        <v>11636</v>
      </c>
      <c r="G33" s="75">
        <v>7959</v>
      </c>
      <c r="H33" s="104">
        <v>59.382495534575149</v>
      </c>
      <c r="I33" s="104">
        <v>40.617504465424851</v>
      </c>
      <c r="K33" s="72">
        <f t="shared" si="3"/>
        <v>3.3814303476255351E-3</v>
      </c>
      <c r="M33" s="72">
        <f t="shared" si="4"/>
        <v>3.3131689987520602E-3</v>
      </c>
      <c r="N33" s="68"/>
      <c r="O33" s="72"/>
    </row>
    <row r="34" spans="1:15" x14ac:dyDescent="0.25">
      <c r="A34" s="107" t="s">
        <v>445</v>
      </c>
      <c r="B34" s="108">
        <f t="shared" si="0"/>
        <v>41443</v>
      </c>
      <c r="C34">
        <f t="shared" si="1"/>
        <v>2013</v>
      </c>
      <c r="D34">
        <f t="shared" si="2"/>
        <v>6</v>
      </c>
      <c r="E34" s="75">
        <v>13686</v>
      </c>
      <c r="F34" s="75">
        <v>8737</v>
      </c>
      <c r="G34" s="75">
        <v>4949</v>
      </c>
      <c r="H34" s="104">
        <v>63.838959520678067</v>
      </c>
      <c r="I34" s="104">
        <v>36.161040479321933</v>
      </c>
      <c r="K34" s="72">
        <f t="shared" si="3"/>
        <v>2.3617379809953089E-3</v>
      </c>
      <c r="M34" s="72">
        <f t="shared" si="4"/>
        <v>3.3131689987520602E-3</v>
      </c>
      <c r="N34" s="68"/>
      <c r="O34" s="72"/>
    </row>
    <row r="35" spans="1:15" x14ac:dyDescent="0.25">
      <c r="A35" s="107" t="s">
        <v>446</v>
      </c>
      <c r="B35" s="108">
        <f t="shared" si="0"/>
        <v>41444</v>
      </c>
      <c r="C35">
        <f t="shared" si="1"/>
        <v>2013</v>
      </c>
      <c r="D35">
        <f t="shared" si="2"/>
        <v>6</v>
      </c>
      <c r="E35" s="75">
        <v>24060</v>
      </c>
      <c r="F35" s="75">
        <v>15332</v>
      </c>
      <c r="G35" s="75">
        <v>8728</v>
      </c>
      <c r="H35" s="104">
        <v>63.72402327514547</v>
      </c>
      <c r="I35" s="104">
        <v>36.27597672485453</v>
      </c>
      <c r="K35" s="72">
        <f t="shared" si="3"/>
        <v>4.1519374413814944E-3</v>
      </c>
      <c r="M35" s="72">
        <f t="shared" si="4"/>
        <v>3.3131689987520602E-3</v>
      </c>
      <c r="N35" s="68"/>
      <c r="O35" s="72"/>
    </row>
    <row r="36" spans="1:15" x14ac:dyDescent="0.25">
      <c r="A36" s="107" t="s">
        <v>447</v>
      </c>
      <c r="B36" s="108">
        <f t="shared" si="0"/>
        <v>41445</v>
      </c>
      <c r="C36">
        <f t="shared" si="1"/>
        <v>2013</v>
      </c>
      <c r="D36">
        <f t="shared" si="2"/>
        <v>6</v>
      </c>
      <c r="E36" s="75">
        <v>26520</v>
      </c>
      <c r="F36" s="75">
        <v>17478</v>
      </c>
      <c r="G36" s="75">
        <v>9042</v>
      </c>
      <c r="H36" s="104">
        <v>65.904977375565608</v>
      </c>
      <c r="I36" s="104">
        <v>34.095022624434392</v>
      </c>
      <c r="K36" s="72">
        <f t="shared" si="3"/>
        <v>4.576449748355662E-3</v>
      </c>
      <c r="M36" s="72">
        <f t="shared" si="4"/>
        <v>3.3131689987520602E-3</v>
      </c>
      <c r="N36" s="68"/>
      <c r="O36" s="72"/>
    </row>
    <row r="37" spans="1:15" x14ac:dyDescent="0.25">
      <c r="A37" s="107" t="s">
        <v>448</v>
      </c>
      <c r="B37" s="108">
        <f t="shared" si="0"/>
        <v>41446</v>
      </c>
      <c r="C37">
        <f t="shared" si="1"/>
        <v>2013</v>
      </c>
      <c r="D37">
        <f t="shared" si="2"/>
        <v>6</v>
      </c>
      <c r="E37" s="75">
        <v>27898</v>
      </c>
      <c r="F37" s="75">
        <v>17801</v>
      </c>
      <c r="G37" s="75">
        <v>10097</v>
      </c>
      <c r="H37" s="104">
        <v>63.80744139364829</v>
      </c>
      <c r="I37" s="104">
        <v>36.19255860635171</v>
      </c>
      <c r="K37" s="72">
        <f t="shared" si="3"/>
        <v>4.8142456666525734E-3</v>
      </c>
      <c r="M37" s="72">
        <f t="shared" si="4"/>
        <v>3.3131689987520602E-3</v>
      </c>
      <c r="N37" s="68"/>
      <c r="O37" s="72"/>
    </row>
    <row r="38" spans="1:15" x14ac:dyDescent="0.25">
      <c r="A38" s="107" t="s">
        <v>449</v>
      </c>
      <c r="B38" s="108">
        <f t="shared" si="0"/>
        <v>41447</v>
      </c>
      <c r="C38">
        <f t="shared" si="1"/>
        <v>2013</v>
      </c>
      <c r="D38">
        <f t="shared" si="2"/>
        <v>6</v>
      </c>
      <c r="E38" s="75">
        <v>29175</v>
      </c>
      <c r="F38" s="75">
        <v>13235</v>
      </c>
      <c r="G38" s="75">
        <v>15940</v>
      </c>
      <c r="H38" s="104">
        <v>45.36418166238218</v>
      </c>
      <c r="I38" s="104">
        <v>54.63581833761782</v>
      </c>
      <c r="K38" s="72">
        <f t="shared" si="3"/>
        <v>5.0346124211265624E-3</v>
      </c>
      <c r="M38" s="72">
        <f t="shared" si="4"/>
        <v>3.3131689987520602E-3</v>
      </c>
      <c r="N38" s="68"/>
      <c r="O38" s="72"/>
    </row>
    <row r="39" spans="1:15" x14ac:dyDescent="0.25">
      <c r="A39" s="107" t="s">
        <v>450</v>
      </c>
      <c r="B39" s="108">
        <f t="shared" si="0"/>
        <v>41448</v>
      </c>
      <c r="C39">
        <f t="shared" si="1"/>
        <v>2013</v>
      </c>
      <c r="D39">
        <f t="shared" si="2"/>
        <v>6</v>
      </c>
      <c r="E39" s="75">
        <v>27975</v>
      </c>
      <c r="F39" s="75">
        <v>13468</v>
      </c>
      <c r="G39" s="75">
        <v>14507</v>
      </c>
      <c r="H39" s="104">
        <v>48.142984807864167</v>
      </c>
      <c r="I39" s="104">
        <v>51.857015192135833</v>
      </c>
      <c r="K39" s="72">
        <f t="shared" si="3"/>
        <v>4.8275332469928222E-3</v>
      </c>
      <c r="M39" s="72">
        <f t="shared" si="4"/>
        <v>3.3131689987520602E-3</v>
      </c>
      <c r="N39" s="68"/>
      <c r="O39" s="72"/>
    </row>
    <row r="40" spans="1:15" x14ac:dyDescent="0.25">
      <c r="A40" s="107" t="s">
        <v>451</v>
      </c>
      <c r="B40" s="108">
        <f t="shared" si="0"/>
        <v>41449</v>
      </c>
      <c r="C40">
        <f t="shared" si="1"/>
        <v>2013</v>
      </c>
      <c r="D40">
        <f t="shared" si="2"/>
        <v>6</v>
      </c>
      <c r="E40" s="75">
        <v>24181</v>
      </c>
      <c r="F40" s="75">
        <v>17563</v>
      </c>
      <c r="G40" s="75">
        <v>6618</v>
      </c>
      <c r="H40" s="104">
        <v>72.631404821967664</v>
      </c>
      <c r="I40" s="104">
        <v>27.36859517803234</v>
      </c>
      <c r="K40" s="72">
        <f t="shared" si="3"/>
        <v>4.1728179247733132E-3</v>
      </c>
      <c r="M40" s="72">
        <f t="shared" si="4"/>
        <v>3.3131689987520602E-3</v>
      </c>
      <c r="N40" s="68"/>
      <c r="O40" s="72"/>
    </row>
    <row r="41" spans="1:15" x14ac:dyDescent="0.25">
      <c r="A41" s="107" t="s">
        <v>452</v>
      </c>
      <c r="B41" s="108">
        <f t="shared" si="0"/>
        <v>41450</v>
      </c>
      <c r="C41">
        <f t="shared" si="1"/>
        <v>2013</v>
      </c>
      <c r="D41">
        <f t="shared" si="2"/>
        <v>6</v>
      </c>
      <c r="E41" s="75">
        <v>27756</v>
      </c>
      <c r="F41" s="75">
        <v>21095</v>
      </c>
      <c r="G41" s="75">
        <v>6661</v>
      </c>
      <c r="H41" s="104">
        <v>76.001585242830373</v>
      </c>
      <c r="I41" s="104">
        <v>23.99841475716962</v>
      </c>
      <c r="K41" s="72">
        <f t="shared" si="3"/>
        <v>4.7897412977134148E-3</v>
      </c>
      <c r="M41" s="72">
        <f t="shared" si="4"/>
        <v>3.3131689987520602E-3</v>
      </c>
      <c r="N41" s="68"/>
      <c r="O41" s="72"/>
    </row>
    <row r="42" spans="1:15" x14ac:dyDescent="0.25">
      <c r="A42" s="107" t="s">
        <v>453</v>
      </c>
      <c r="B42" s="108">
        <f t="shared" si="0"/>
        <v>41451</v>
      </c>
      <c r="C42">
        <f t="shared" si="1"/>
        <v>2013</v>
      </c>
      <c r="D42">
        <f t="shared" si="2"/>
        <v>6</v>
      </c>
      <c r="E42" s="75">
        <v>29417</v>
      </c>
      <c r="F42" s="75">
        <v>22746</v>
      </c>
      <c r="G42" s="75">
        <v>6671</v>
      </c>
      <c r="H42" s="104">
        <v>77.32263657069042</v>
      </c>
      <c r="I42" s="104">
        <v>22.67736342930958</v>
      </c>
      <c r="K42" s="72">
        <f t="shared" si="3"/>
        <v>5.0763733879102E-3</v>
      </c>
      <c r="M42" s="72">
        <f t="shared" si="4"/>
        <v>3.3131689987520602E-3</v>
      </c>
      <c r="N42" s="68"/>
      <c r="O42" s="72"/>
    </row>
    <row r="43" spans="1:15" x14ac:dyDescent="0.25">
      <c r="A43" s="107" t="s">
        <v>454</v>
      </c>
      <c r="B43" s="108">
        <f t="shared" si="0"/>
        <v>41452</v>
      </c>
      <c r="C43">
        <f t="shared" si="1"/>
        <v>2013</v>
      </c>
      <c r="D43">
        <f t="shared" si="2"/>
        <v>6</v>
      </c>
      <c r="E43" s="75">
        <v>24264</v>
      </c>
      <c r="F43" s="75">
        <v>19304</v>
      </c>
      <c r="G43" s="75">
        <v>4960</v>
      </c>
      <c r="H43" s="104">
        <v>79.558193208044841</v>
      </c>
      <c r="I43" s="104">
        <v>20.441806791955159</v>
      </c>
      <c r="K43" s="72">
        <f t="shared" si="3"/>
        <v>4.1871409009842297E-3</v>
      </c>
      <c r="M43" s="72">
        <f t="shared" si="4"/>
        <v>3.3131689987520602E-3</v>
      </c>
      <c r="N43" s="68"/>
      <c r="O43" s="72"/>
    </row>
    <row r="44" spans="1:15" x14ac:dyDescent="0.25">
      <c r="A44" s="107" t="s">
        <v>455</v>
      </c>
      <c r="B44" s="108">
        <f t="shared" si="0"/>
        <v>41453</v>
      </c>
      <c r="C44">
        <f t="shared" si="1"/>
        <v>2013</v>
      </c>
      <c r="D44">
        <f t="shared" si="2"/>
        <v>6</v>
      </c>
      <c r="E44" s="75">
        <v>27749</v>
      </c>
      <c r="F44" s="75">
        <v>21660</v>
      </c>
      <c r="G44" s="75">
        <v>6089</v>
      </c>
      <c r="H44" s="104">
        <v>78.056866914123034</v>
      </c>
      <c r="I44" s="104">
        <v>21.943133085876969</v>
      </c>
      <c r="K44" s="72">
        <f t="shared" si="3"/>
        <v>4.788533335864301E-3</v>
      </c>
      <c r="M44" s="72">
        <f t="shared" si="4"/>
        <v>3.3131689987520602E-3</v>
      </c>
      <c r="N44" s="68"/>
      <c r="O44" s="72"/>
    </row>
    <row r="45" spans="1:15" x14ac:dyDescent="0.25">
      <c r="A45" s="107" t="s">
        <v>456</v>
      </c>
      <c r="B45" s="108">
        <f t="shared" si="0"/>
        <v>41454</v>
      </c>
      <c r="C45">
        <f t="shared" si="1"/>
        <v>2013</v>
      </c>
      <c r="D45">
        <f t="shared" si="2"/>
        <v>6</v>
      </c>
      <c r="E45" s="75">
        <v>29666</v>
      </c>
      <c r="F45" s="75">
        <v>17468</v>
      </c>
      <c r="G45" s="75">
        <v>12198</v>
      </c>
      <c r="H45" s="104">
        <v>58.882222072406122</v>
      </c>
      <c r="I45" s="104">
        <v>41.117777927593878</v>
      </c>
      <c r="K45" s="72">
        <f t="shared" si="3"/>
        <v>5.1193423165429514E-3</v>
      </c>
      <c r="M45" s="72">
        <f t="shared" si="4"/>
        <v>3.3131689987520602E-3</v>
      </c>
      <c r="N45" s="68"/>
      <c r="O45" s="72"/>
    </row>
    <row r="46" spans="1:15" x14ac:dyDescent="0.25">
      <c r="A46" s="107" t="s">
        <v>457</v>
      </c>
      <c r="B46" s="108">
        <f t="shared" si="0"/>
        <v>41455</v>
      </c>
      <c r="C46">
        <f t="shared" si="1"/>
        <v>2013</v>
      </c>
      <c r="D46">
        <f t="shared" si="2"/>
        <v>6</v>
      </c>
      <c r="E46" s="75">
        <v>24852</v>
      </c>
      <c r="F46" s="75">
        <v>14615</v>
      </c>
      <c r="G46" s="75">
        <v>10237</v>
      </c>
      <c r="H46" s="104">
        <v>58.808144213745372</v>
      </c>
      <c r="I46" s="104">
        <v>41.191855786254628</v>
      </c>
      <c r="K46" s="72">
        <f t="shared" si="3"/>
        <v>4.288609696309763E-3</v>
      </c>
      <c r="M46" s="72">
        <f t="shared" si="4"/>
        <v>3.3131689987520602E-3</v>
      </c>
      <c r="N46" s="68"/>
      <c r="O46" s="72"/>
    </row>
    <row r="47" spans="1:15" x14ac:dyDescent="0.25">
      <c r="A47" s="107" t="s">
        <v>458</v>
      </c>
      <c r="B47" s="108">
        <f t="shared" si="0"/>
        <v>41456</v>
      </c>
      <c r="C47">
        <f t="shared" si="1"/>
        <v>2013</v>
      </c>
      <c r="D47">
        <f t="shared" si="2"/>
        <v>7</v>
      </c>
      <c r="E47" s="75">
        <v>17660</v>
      </c>
      <c r="F47" s="75">
        <v>14750</v>
      </c>
      <c r="G47" s="75">
        <v>2910</v>
      </c>
      <c r="H47" s="104">
        <v>83.522083805209519</v>
      </c>
      <c r="I47" s="104">
        <v>16.477916194790492</v>
      </c>
      <c r="K47" s="72">
        <f t="shared" si="3"/>
        <v>3.0475151793348788E-3</v>
      </c>
      <c r="M47" s="72">
        <f t="shared" si="4"/>
        <v>4.9617561783560672E-3</v>
      </c>
      <c r="N47" s="68"/>
      <c r="O47" s="72"/>
    </row>
    <row r="48" spans="1:15" x14ac:dyDescent="0.25">
      <c r="A48" s="107" t="s">
        <v>459</v>
      </c>
      <c r="B48" s="108">
        <f t="shared" si="0"/>
        <v>41457</v>
      </c>
      <c r="C48">
        <f t="shared" si="1"/>
        <v>2013</v>
      </c>
      <c r="D48">
        <f t="shared" si="2"/>
        <v>7</v>
      </c>
      <c r="E48" s="75">
        <v>24151</v>
      </c>
      <c r="F48" s="75">
        <v>19838</v>
      </c>
      <c r="G48" s="75">
        <v>4313</v>
      </c>
      <c r="H48" s="104">
        <v>82.141526230797894</v>
      </c>
      <c r="I48" s="104">
        <v>17.858473769202099</v>
      </c>
      <c r="K48" s="72">
        <f t="shared" si="3"/>
        <v>4.1676409454199691E-3</v>
      </c>
      <c r="M48" s="72">
        <f t="shared" si="4"/>
        <v>4.9617561783560672E-3</v>
      </c>
      <c r="N48" s="68"/>
      <c r="O48" s="72"/>
    </row>
    <row r="49" spans="1:15" x14ac:dyDescent="0.25">
      <c r="A49" s="107" t="s">
        <v>460</v>
      </c>
      <c r="B49" s="108">
        <f t="shared" si="0"/>
        <v>41458</v>
      </c>
      <c r="C49">
        <f t="shared" si="1"/>
        <v>2013</v>
      </c>
      <c r="D49">
        <f t="shared" si="2"/>
        <v>7</v>
      </c>
      <c r="E49" s="75">
        <v>23237</v>
      </c>
      <c r="F49" s="75">
        <v>18880</v>
      </c>
      <c r="G49" s="75">
        <v>4357</v>
      </c>
      <c r="H49" s="104">
        <v>81.249731032405222</v>
      </c>
      <c r="I49" s="104">
        <v>18.750268967594781</v>
      </c>
      <c r="K49" s="72">
        <f t="shared" si="3"/>
        <v>4.0099156411214374E-3</v>
      </c>
      <c r="M49" s="72">
        <f t="shared" si="4"/>
        <v>4.9617561783560672E-3</v>
      </c>
      <c r="N49" s="68"/>
      <c r="O49" s="72"/>
    </row>
    <row r="50" spans="1:15" x14ac:dyDescent="0.25">
      <c r="A50" s="107" t="s">
        <v>461</v>
      </c>
      <c r="B50" s="108">
        <f t="shared" si="0"/>
        <v>41459</v>
      </c>
      <c r="C50">
        <f t="shared" si="1"/>
        <v>2013</v>
      </c>
      <c r="D50">
        <f t="shared" si="2"/>
        <v>7</v>
      </c>
      <c r="E50" s="75">
        <v>23633</v>
      </c>
      <c r="F50" s="75">
        <v>12250</v>
      </c>
      <c r="G50" s="75">
        <v>11383</v>
      </c>
      <c r="H50" s="104">
        <v>51.834299496466812</v>
      </c>
      <c r="I50" s="104">
        <v>48.165700503533188</v>
      </c>
      <c r="K50" s="72">
        <f t="shared" si="3"/>
        <v>4.0782517685855717E-3</v>
      </c>
      <c r="M50" s="72">
        <f t="shared" si="4"/>
        <v>4.9617561783560672E-3</v>
      </c>
      <c r="N50" s="68"/>
      <c r="O50" s="72"/>
    </row>
    <row r="51" spans="1:15" x14ac:dyDescent="0.25">
      <c r="A51" s="107" t="s">
        <v>462</v>
      </c>
      <c r="B51" s="108">
        <f t="shared" si="0"/>
        <v>41460</v>
      </c>
      <c r="C51">
        <f t="shared" si="1"/>
        <v>2013</v>
      </c>
      <c r="D51">
        <f t="shared" si="2"/>
        <v>7</v>
      </c>
      <c r="E51" s="75">
        <v>23146</v>
      </c>
      <c r="F51" s="75">
        <v>14534</v>
      </c>
      <c r="G51" s="75">
        <v>8612</v>
      </c>
      <c r="H51" s="104">
        <v>62.792707163224748</v>
      </c>
      <c r="I51" s="104">
        <v>37.207292836775252</v>
      </c>
      <c r="K51" s="72">
        <f t="shared" si="3"/>
        <v>3.9942121370829618E-3</v>
      </c>
      <c r="M51" s="72">
        <f t="shared" si="4"/>
        <v>4.9617561783560672E-3</v>
      </c>
      <c r="N51" s="68"/>
      <c r="O51" s="72"/>
    </row>
    <row r="52" spans="1:15" x14ac:dyDescent="0.25">
      <c r="A52" s="107" t="s">
        <v>463</v>
      </c>
      <c r="B52" s="108">
        <f t="shared" si="0"/>
        <v>41461</v>
      </c>
      <c r="C52">
        <f t="shared" si="1"/>
        <v>2013</v>
      </c>
      <c r="D52">
        <f t="shared" si="2"/>
        <v>7</v>
      </c>
      <c r="E52" s="75">
        <v>21753</v>
      </c>
      <c r="F52" s="75">
        <v>12210</v>
      </c>
      <c r="G52" s="75">
        <v>9543</v>
      </c>
      <c r="H52" s="104">
        <v>56.130188939456623</v>
      </c>
      <c r="I52" s="104">
        <v>43.869811060543377</v>
      </c>
      <c r="K52" s="72">
        <f t="shared" si="3"/>
        <v>3.7538277291093783E-3</v>
      </c>
      <c r="M52" s="72">
        <f t="shared" si="4"/>
        <v>4.9617561783560672E-3</v>
      </c>
      <c r="N52" s="68"/>
      <c r="O52" s="72"/>
    </row>
    <row r="53" spans="1:15" x14ac:dyDescent="0.25">
      <c r="A53" s="107" t="s">
        <v>464</v>
      </c>
      <c r="B53" s="108">
        <f t="shared" si="0"/>
        <v>41462</v>
      </c>
      <c r="C53">
        <f t="shared" si="1"/>
        <v>2013</v>
      </c>
      <c r="D53">
        <f t="shared" si="2"/>
        <v>7</v>
      </c>
      <c r="E53" s="75">
        <v>21624</v>
      </c>
      <c r="F53" s="75">
        <v>13369</v>
      </c>
      <c r="G53" s="75">
        <v>8255</v>
      </c>
      <c r="H53" s="104">
        <v>61.824824269330371</v>
      </c>
      <c r="I53" s="104">
        <v>38.175175730669629</v>
      </c>
      <c r="K53" s="72">
        <f t="shared" si="3"/>
        <v>3.7315667178900013E-3</v>
      </c>
      <c r="M53" s="72">
        <f t="shared" si="4"/>
        <v>4.9617561783560672E-3</v>
      </c>
      <c r="N53" s="68"/>
      <c r="O53" s="72"/>
    </row>
    <row r="54" spans="1:15" x14ac:dyDescent="0.25">
      <c r="A54" s="107" t="s">
        <v>465</v>
      </c>
      <c r="B54" s="108">
        <f t="shared" si="0"/>
        <v>41463</v>
      </c>
      <c r="C54">
        <f t="shared" si="1"/>
        <v>2013</v>
      </c>
      <c r="D54">
        <f t="shared" si="2"/>
        <v>7</v>
      </c>
      <c r="E54" s="75">
        <v>22851</v>
      </c>
      <c r="F54" s="75">
        <v>18502</v>
      </c>
      <c r="G54" s="75">
        <v>4349</v>
      </c>
      <c r="H54" s="104">
        <v>80.968010152728539</v>
      </c>
      <c r="I54" s="104">
        <v>19.031989847271451</v>
      </c>
      <c r="K54" s="72">
        <f t="shared" si="3"/>
        <v>3.9433051734417508E-3</v>
      </c>
      <c r="M54" s="72">
        <f t="shared" si="4"/>
        <v>4.9617561783560672E-3</v>
      </c>
      <c r="N54" s="68"/>
      <c r="O54" s="72"/>
    </row>
    <row r="55" spans="1:15" x14ac:dyDescent="0.25">
      <c r="A55" s="107" t="s">
        <v>466</v>
      </c>
      <c r="B55" s="108">
        <f t="shared" si="0"/>
        <v>41464</v>
      </c>
      <c r="C55">
        <f t="shared" si="1"/>
        <v>2013</v>
      </c>
      <c r="D55">
        <f t="shared" si="2"/>
        <v>7</v>
      </c>
      <c r="E55" s="75">
        <v>28227</v>
      </c>
      <c r="F55" s="75">
        <v>23711</v>
      </c>
      <c r="G55" s="75">
        <v>4516</v>
      </c>
      <c r="H55" s="104">
        <v>84.001133666347826</v>
      </c>
      <c r="I55" s="104">
        <v>15.998866333652179</v>
      </c>
      <c r="K55" s="72">
        <f t="shared" si="3"/>
        <v>4.8710198735609075E-3</v>
      </c>
      <c r="M55" s="72">
        <f t="shared" si="4"/>
        <v>4.9617561783560672E-3</v>
      </c>
      <c r="N55" s="68"/>
      <c r="O55" s="72"/>
    </row>
    <row r="56" spans="1:15" x14ac:dyDescent="0.25">
      <c r="A56" s="107" t="s">
        <v>467</v>
      </c>
      <c r="B56" s="108">
        <f t="shared" si="0"/>
        <v>41465</v>
      </c>
      <c r="C56">
        <f t="shared" si="1"/>
        <v>2013</v>
      </c>
      <c r="D56">
        <f t="shared" si="2"/>
        <v>7</v>
      </c>
      <c r="E56" s="75">
        <v>27302</v>
      </c>
      <c r="F56" s="75">
        <v>23070</v>
      </c>
      <c r="G56" s="75">
        <v>4232</v>
      </c>
      <c r="H56" s="104">
        <v>84.49930408028716</v>
      </c>
      <c r="I56" s="104">
        <v>15.50069591971284</v>
      </c>
      <c r="K56" s="72">
        <f t="shared" si="3"/>
        <v>4.7113963434994828E-3</v>
      </c>
      <c r="M56" s="72">
        <f t="shared" si="4"/>
        <v>4.9617561783560672E-3</v>
      </c>
      <c r="N56" s="68"/>
      <c r="O56" s="72"/>
    </row>
    <row r="57" spans="1:15" x14ac:dyDescent="0.25">
      <c r="A57" s="107" t="s">
        <v>468</v>
      </c>
      <c r="B57" s="108">
        <f t="shared" si="0"/>
        <v>41466</v>
      </c>
      <c r="C57">
        <f t="shared" si="1"/>
        <v>2013</v>
      </c>
      <c r="D57">
        <f t="shared" si="2"/>
        <v>7</v>
      </c>
      <c r="E57" s="75">
        <v>25999</v>
      </c>
      <c r="F57" s="75">
        <v>22068</v>
      </c>
      <c r="G57" s="75">
        <v>3931</v>
      </c>
      <c r="H57" s="104">
        <v>84.8801876995269</v>
      </c>
      <c r="I57" s="104">
        <v>15.11981230047309</v>
      </c>
      <c r="K57" s="72">
        <f t="shared" si="3"/>
        <v>4.4865428735859298E-3</v>
      </c>
      <c r="M57" s="72">
        <f t="shared" si="4"/>
        <v>4.9617561783560672E-3</v>
      </c>
      <c r="N57" s="68"/>
      <c r="O57" s="72"/>
    </row>
    <row r="58" spans="1:15" x14ac:dyDescent="0.25">
      <c r="A58" s="107" t="s">
        <v>469</v>
      </c>
      <c r="B58" s="108">
        <f t="shared" si="0"/>
        <v>41467</v>
      </c>
      <c r="C58">
        <f t="shared" si="1"/>
        <v>2013</v>
      </c>
      <c r="D58">
        <f t="shared" si="2"/>
        <v>7</v>
      </c>
      <c r="E58" s="75">
        <v>20162</v>
      </c>
      <c r="F58" s="75">
        <v>17248</v>
      </c>
      <c r="G58" s="75">
        <v>2914</v>
      </c>
      <c r="H58" s="104">
        <v>85.547068743180233</v>
      </c>
      <c r="I58" s="104">
        <v>14.45293125681976</v>
      </c>
      <c r="K58" s="72">
        <f t="shared" si="3"/>
        <v>3.4792752574037277E-3</v>
      </c>
      <c r="M58" s="72">
        <f t="shared" si="4"/>
        <v>4.9617561783560672E-3</v>
      </c>
      <c r="N58" s="68"/>
      <c r="O58" s="72"/>
    </row>
    <row r="59" spans="1:15" x14ac:dyDescent="0.25">
      <c r="A59" s="107" t="s">
        <v>470</v>
      </c>
      <c r="B59" s="108">
        <f t="shared" si="0"/>
        <v>41468</v>
      </c>
      <c r="C59">
        <f t="shared" si="1"/>
        <v>2013</v>
      </c>
      <c r="D59">
        <f t="shared" si="2"/>
        <v>7</v>
      </c>
      <c r="E59" s="75">
        <v>27538</v>
      </c>
      <c r="F59" s="75">
        <v>19205</v>
      </c>
      <c r="G59" s="75">
        <v>8333</v>
      </c>
      <c r="H59" s="104">
        <v>69.739995642385068</v>
      </c>
      <c r="I59" s="104">
        <v>30.260004357614928</v>
      </c>
      <c r="K59" s="72">
        <f t="shared" si="3"/>
        <v>4.7521219144124518E-3</v>
      </c>
      <c r="M59" s="72">
        <f t="shared" si="4"/>
        <v>4.9617561783560672E-3</v>
      </c>
      <c r="N59" s="68"/>
      <c r="O59" s="72"/>
    </row>
    <row r="60" spans="1:15" x14ac:dyDescent="0.25">
      <c r="A60" s="107" t="s">
        <v>471</v>
      </c>
      <c r="B60" s="108">
        <f t="shared" si="0"/>
        <v>41469</v>
      </c>
      <c r="C60">
        <f t="shared" si="1"/>
        <v>2013</v>
      </c>
      <c r="D60">
        <f t="shared" si="2"/>
        <v>7</v>
      </c>
      <c r="E60" s="75">
        <v>30862</v>
      </c>
      <c r="F60" s="75">
        <v>20416</v>
      </c>
      <c r="G60" s="75">
        <v>10446</v>
      </c>
      <c r="H60" s="104">
        <v>66.152550061564384</v>
      </c>
      <c r="I60" s="104">
        <v>33.847449938435624</v>
      </c>
      <c r="K60" s="72">
        <f t="shared" si="3"/>
        <v>5.3257312267629125E-3</v>
      </c>
      <c r="M60" s="72">
        <f t="shared" si="4"/>
        <v>4.9617561783560672E-3</v>
      </c>
      <c r="N60" s="68"/>
      <c r="O60" s="72"/>
    </row>
    <row r="61" spans="1:15" x14ac:dyDescent="0.25">
      <c r="A61" s="107" t="s">
        <v>472</v>
      </c>
      <c r="B61" s="108">
        <f t="shared" si="0"/>
        <v>41470</v>
      </c>
      <c r="C61">
        <f t="shared" si="1"/>
        <v>2013</v>
      </c>
      <c r="D61">
        <f t="shared" si="2"/>
        <v>7</v>
      </c>
      <c r="E61" s="75">
        <v>29766</v>
      </c>
      <c r="F61" s="75">
        <v>25228</v>
      </c>
      <c r="G61" s="75">
        <v>4538</v>
      </c>
      <c r="H61" s="104">
        <v>84.754417792111809</v>
      </c>
      <c r="I61" s="104">
        <v>15.245582207888191</v>
      </c>
      <c r="K61" s="72">
        <f t="shared" si="3"/>
        <v>5.1365989143874295E-3</v>
      </c>
      <c r="M61" s="72">
        <f t="shared" si="4"/>
        <v>4.9617561783560672E-3</v>
      </c>
      <c r="N61" s="68"/>
      <c r="O61" s="72"/>
    </row>
    <row r="62" spans="1:15" x14ac:dyDescent="0.25">
      <c r="A62" s="107" t="s">
        <v>473</v>
      </c>
      <c r="B62" s="108">
        <f t="shared" si="0"/>
        <v>41471</v>
      </c>
      <c r="C62">
        <f t="shared" si="1"/>
        <v>2013</v>
      </c>
      <c r="D62">
        <f t="shared" si="2"/>
        <v>7</v>
      </c>
      <c r="E62" s="75">
        <v>31594</v>
      </c>
      <c r="F62" s="75">
        <v>27432</v>
      </c>
      <c r="G62" s="75">
        <v>4162</v>
      </c>
      <c r="H62" s="104">
        <v>86.826612647971132</v>
      </c>
      <c r="I62" s="104">
        <v>13.17338735202887</v>
      </c>
      <c r="K62" s="72">
        <f t="shared" si="3"/>
        <v>5.4520495229844939E-3</v>
      </c>
      <c r="M62" s="72">
        <f t="shared" si="4"/>
        <v>4.9617561783560672E-3</v>
      </c>
      <c r="N62" s="68"/>
      <c r="O62" s="72"/>
    </row>
    <row r="63" spans="1:15" x14ac:dyDescent="0.25">
      <c r="A63" s="107" t="s">
        <v>474</v>
      </c>
      <c r="B63" s="108">
        <f t="shared" si="0"/>
        <v>41472</v>
      </c>
      <c r="C63">
        <f t="shared" si="1"/>
        <v>2013</v>
      </c>
      <c r="D63">
        <f t="shared" si="2"/>
        <v>7</v>
      </c>
      <c r="E63" s="75">
        <v>32332</v>
      </c>
      <c r="F63" s="75">
        <v>28003</v>
      </c>
      <c r="G63" s="75">
        <v>4329</v>
      </c>
      <c r="H63" s="104">
        <v>86.610788073734994</v>
      </c>
      <c r="I63" s="104">
        <v>13.389211926265</v>
      </c>
      <c r="K63" s="72">
        <f t="shared" si="3"/>
        <v>5.5794032150767447E-3</v>
      </c>
      <c r="M63" s="72">
        <f t="shared" si="4"/>
        <v>4.9617561783560672E-3</v>
      </c>
      <c r="N63" s="68"/>
      <c r="O63" s="72"/>
    </row>
    <row r="64" spans="1:15" x14ac:dyDescent="0.25">
      <c r="A64" s="107" t="s">
        <v>475</v>
      </c>
      <c r="B64" s="108">
        <f t="shared" si="0"/>
        <v>41473</v>
      </c>
      <c r="C64">
        <f t="shared" si="1"/>
        <v>2013</v>
      </c>
      <c r="D64">
        <f t="shared" si="2"/>
        <v>7</v>
      </c>
      <c r="E64" s="75">
        <v>30466</v>
      </c>
      <c r="F64" s="75">
        <v>26737</v>
      </c>
      <c r="G64" s="75">
        <v>3729</v>
      </c>
      <c r="H64" s="104">
        <v>87.760126042145345</v>
      </c>
      <c r="I64" s="104">
        <v>12.239873957854661</v>
      </c>
      <c r="K64" s="72">
        <f t="shared" si="3"/>
        <v>5.2573950992987782E-3</v>
      </c>
      <c r="M64" s="72">
        <f t="shared" si="4"/>
        <v>4.9617561783560672E-3</v>
      </c>
      <c r="N64" s="68"/>
      <c r="O64" s="72"/>
    </row>
    <row r="65" spans="1:15" x14ac:dyDescent="0.25">
      <c r="A65" s="107" t="s">
        <v>476</v>
      </c>
      <c r="B65" s="108">
        <f t="shared" si="0"/>
        <v>41474</v>
      </c>
      <c r="C65">
        <f t="shared" si="1"/>
        <v>2013</v>
      </c>
      <c r="D65">
        <f t="shared" si="2"/>
        <v>7</v>
      </c>
      <c r="E65" s="75">
        <v>28105</v>
      </c>
      <c r="F65" s="75">
        <v>24153</v>
      </c>
      <c r="G65" s="75">
        <v>3952</v>
      </c>
      <c r="H65" s="104">
        <v>85.938445116527305</v>
      </c>
      <c r="I65" s="104">
        <v>14.06155488347269</v>
      </c>
      <c r="K65" s="72">
        <f t="shared" si="3"/>
        <v>4.8499668241906444E-3</v>
      </c>
      <c r="M65" s="72">
        <f t="shared" si="4"/>
        <v>4.9617561783560672E-3</v>
      </c>
      <c r="N65" s="68"/>
      <c r="O65" s="72"/>
    </row>
    <row r="66" spans="1:15" x14ac:dyDescent="0.25">
      <c r="A66" s="107" t="s">
        <v>477</v>
      </c>
      <c r="B66" s="108">
        <f t="shared" si="0"/>
        <v>41475</v>
      </c>
      <c r="C66">
        <f t="shared" si="1"/>
        <v>2013</v>
      </c>
      <c r="D66">
        <f t="shared" si="2"/>
        <v>7</v>
      </c>
      <c r="E66" s="75">
        <v>26681</v>
      </c>
      <c r="F66" s="75">
        <v>18738</v>
      </c>
      <c r="G66" s="75">
        <v>7943</v>
      </c>
      <c r="H66" s="104">
        <v>70.229751508564149</v>
      </c>
      <c r="I66" s="104">
        <v>29.770248491435851</v>
      </c>
      <c r="K66" s="72">
        <f t="shared" si="3"/>
        <v>4.6042328708852725E-3</v>
      </c>
      <c r="M66" s="72">
        <f t="shared" si="4"/>
        <v>4.9617561783560672E-3</v>
      </c>
      <c r="N66" s="68"/>
      <c r="O66" s="72"/>
    </row>
    <row r="67" spans="1:15" x14ac:dyDescent="0.25">
      <c r="A67" s="107" t="s">
        <v>478</v>
      </c>
      <c r="B67" s="108">
        <f t="shared" si="0"/>
        <v>41476</v>
      </c>
      <c r="C67">
        <f t="shared" si="1"/>
        <v>2013</v>
      </c>
      <c r="D67">
        <f t="shared" si="2"/>
        <v>7</v>
      </c>
      <c r="E67" s="75">
        <v>31801</v>
      </c>
      <c r="F67" s="75">
        <v>21643</v>
      </c>
      <c r="G67" s="75">
        <v>10158</v>
      </c>
      <c r="H67" s="104">
        <v>68.057608251312857</v>
      </c>
      <c r="I67" s="104">
        <v>31.94239174868715</v>
      </c>
      <c r="K67" s="72">
        <f t="shared" si="3"/>
        <v>5.487770680522564E-3</v>
      </c>
      <c r="M67" s="72">
        <f t="shared" si="4"/>
        <v>4.9617561783560672E-3</v>
      </c>
      <c r="N67" s="68"/>
      <c r="O67" s="72"/>
    </row>
    <row r="68" spans="1:15" x14ac:dyDescent="0.25">
      <c r="A68" s="107" t="s">
        <v>479</v>
      </c>
      <c r="B68" s="108">
        <f t="shared" si="0"/>
        <v>41477</v>
      </c>
      <c r="C68">
        <f t="shared" si="1"/>
        <v>2013</v>
      </c>
      <c r="D68">
        <f t="shared" si="2"/>
        <v>7</v>
      </c>
      <c r="E68" s="75">
        <v>27421</v>
      </c>
      <c r="F68" s="75">
        <v>23708</v>
      </c>
      <c r="G68" s="75">
        <v>3713</v>
      </c>
      <c r="H68" s="104">
        <v>86.45928303125342</v>
      </c>
      <c r="I68" s="104">
        <v>13.54071696874658</v>
      </c>
      <c r="K68" s="72">
        <f t="shared" si="3"/>
        <v>4.7319316949344121E-3</v>
      </c>
      <c r="M68" s="72">
        <f t="shared" si="4"/>
        <v>4.9617561783560672E-3</v>
      </c>
      <c r="N68" s="68"/>
      <c r="O68" s="72"/>
    </row>
    <row r="69" spans="1:15" x14ac:dyDescent="0.25">
      <c r="A69" s="107" t="s">
        <v>480</v>
      </c>
      <c r="B69" s="108">
        <f t="shared" si="0"/>
        <v>41478</v>
      </c>
      <c r="C69">
        <f t="shared" si="1"/>
        <v>2013</v>
      </c>
      <c r="D69">
        <f t="shared" si="2"/>
        <v>7</v>
      </c>
      <c r="E69" s="75">
        <v>34220</v>
      </c>
      <c r="F69" s="75">
        <v>30018</v>
      </c>
      <c r="G69" s="75">
        <v>4202</v>
      </c>
      <c r="H69" s="104">
        <v>87.720631209818819</v>
      </c>
      <c r="I69" s="104">
        <v>12.279368790181181</v>
      </c>
      <c r="K69" s="72">
        <f t="shared" si="3"/>
        <v>5.9052077823804963E-3</v>
      </c>
      <c r="M69" s="72">
        <f t="shared" si="4"/>
        <v>4.9617561783560672E-3</v>
      </c>
      <c r="N69" s="68"/>
      <c r="O69" s="72"/>
    </row>
    <row r="70" spans="1:15" x14ac:dyDescent="0.25">
      <c r="A70" s="107" t="s">
        <v>481</v>
      </c>
      <c r="B70" s="108">
        <f t="shared" si="0"/>
        <v>41479</v>
      </c>
      <c r="C70">
        <f t="shared" si="1"/>
        <v>2013</v>
      </c>
      <c r="D70">
        <f t="shared" si="2"/>
        <v>7</v>
      </c>
      <c r="E70" s="75">
        <v>37325</v>
      </c>
      <c r="F70" s="75">
        <v>32360</v>
      </c>
      <c r="G70" s="75">
        <v>4965</v>
      </c>
      <c r="H70" s="104">
        <v>86.697923643670464</v>
      </c>
      <c r="I70" s="104">
        <v>13.30207635632954</v>
      </c>
      <c r="K70" s="72">
        <f t="shared" si="3"/>
        <v>6.4410251454515488E-3</v>
      </c>
      <c r="M70" s="72">
        <f t="shared" si="4"/>
        <v>4.9617561783560672E-3</v>
      </c>
      <c r="N70" s="68"/>
      <c r="O70" s="72"/>
    </row>
    <row r="71" spans="1:15" x14ac:dyDescent="0.25">
      <c r="A71" s="107" t="s">
        <v>482</v>
      </c>
      <c r="B71" s="108">
        <f t="shared" si="0"/>
        <v>41480</v>
      </c>
      <c r="C71">
        <f t="shared" si="1"/>
        <v>2013</v>
      </c>
      <c r="D71">
        <f t="shared" si="2"/>
        <v>7</v>
      </c>
      <c r="E71" s="75">
        <v>33024</v>
      </c>
      <c r="F71" s="75">
        <v>29160</v>
      </c>
      <c r="G71" s="75">
        <v>3864</v>
      </c>
      <c r="H71" s="104">
        <v>88.299418604651166</v>
      </c>
      <c r="I71" s="104">
        <v>11.70058139534884</v>
      </c>
      <c r="K71" s="72">
        <f t="shared" si="3"/>
        <v>5.6988188721605344E-3</v>
      </c>
      <c r="M71" s="72">
        <f t="shared" si="4"/>
        <v>4.9617561783560672E-3</v>
      </c>
      <c r="N71" s="68"/>
      <c r="O71" s="72"/>
    </row>
    <row r="72" spans="1:15" x14ac:dyDescent="0.25">
      <c r="A72" s="107" t="s">
        <v>483</v>
      </c>
      <c r="B72" s="108">
        <f t="shared" si="0"/>
        <v>41481</v>
      </c>
      <c r="C72">
        <f t="shared" si="1"/>
        <v>2013</v>
      </c>
      <c r="D72">
        <f t="shared" si="2"/>
        <v>7</v>
      </c>
      <c r="E72" s="75">
        <v>36339</v>
      </c>
      <c r="F72" s="75">
        <v>30595</v>
      </c>
      <c r="G72" s="75">
        <v>5744</v>
      </c>
      <c r="H72" s="104">
        <v>84.193290954621759</v>
      </c>
      <c r="I72" s="104">
        <v>15.80670904537824</v>
      </c>
      <c r="K72" s="72">
        <f t="shared" si="3"/>
        <v>6.2708750907049925E-3</v>
      </c>
      <c r="M72" s="72">
        <f t="shared" si="4"/>
        <v>4.9617561783560672E-3</v>
      </c>
      <c r="N72" s="68"/>
      <c r="O72" s="72"/>
    </row>
    <row r="73" spans="1:15" x14ac:dyDescent="0.25">
      <c r="A73" s="107" t="s">
        <v>484</v>
      </c>
      <c r="B73" s="108">
        <f t="shared" si="0"/>
        <v>41482</v>
      </c>
      <c r="C73">
        <f t="shared" si="1"/>
        <v>2013</v>
      </c>
      <c r="D73">
        <f t="shared" si="2"/>
        <v>7</v>
      </c>
      <c r="E73" s="75">
        <v>34120</v>
      </c>
      <c r="F73" s="75">
        <v>22613</v>
      </c>
      <c r="G73" s="75">
        <v>11507</v>
      </c>
      <c r="H73" s="104">
        <v>66.274912075029306</v>
      </c>
      <c r="I73" s="104">
        <v>33.725087924970687</v>
      </c>
      <c r="K73" s="72">
        <f t="shared" si="3"/>
        <v>5.8879511845360173E-3</v>
      </c>
      <c r="M73" s="72">
        <f t="shared" si="4"/>
        <v>4.9617561783560672E-3</v>
      </c>
      <c r="N73" s="68"/>
      <c r="O73" s="72"/>
    </row>
    <row r="74" spans="1:15" x14ac:dyDescent="0.25">
      <c r="A74" s="107" t="s">
        <v>485</v>
      </c>
      <c r="B74" s="108">
        <f t="shared" si="0"/>
        <v>41483</v>
      </c>
      <c r="C74">
        <f t="shared" si="1"/>
        <v>2013</v>
      </c>
      <c r="D74">
        <f t="shared" si="2"/>
        <v>7</v>
      </c>
      <c r="E74" s="75">
        <v>24630</v>
      </c>
      <c r="F74" s="75">
        <v>17486</v>
      </c>
      <c r="G74" s="75">
        <v>7144</v>
      </c>
      <c r="H74" s="104">
        <v>70.994721883881439</v>
      </c>
      <c r="I74" s="104">
        <v>29.00527811611855</v>
      </c>
      <c r="K74" s="72">
        <f t="shared" si="3"/>
        <v>4.2503000490950208E-3</v>
      </c>
      <c r="M74" s="72">
        <f t="shared" si="4"/>
        <v>4.9617561783560672E-3</v>
      </c>
      <c r="N74" s="68"/>
      <c r="O74" s="72"/>
    </row>
    <row r="75" spans="1:15" x14ac:dyDescent="0.25">
      <c r="A75" s="107" t="s">
        <v>486</v>
      </c>
      <c r="B75" s="108">
        <f t="shared" si="0"/>
        <v>41484</v>
      </c>
      <c r="C75">
        <f t="shared" si="1"/>
        <v>2013</v>
      </c>
      <c r="D75">
        <f t="shared" si="2"/>
        <v>7</v>
      </c>
      <c r="E75" s="75">
        <v>36756</v>
      </c>
      <c r="F75" s="75">
        <v>31300</v>
      </c>
      <c r="G75" s="75">
        <v>5456</v>
      </c>
      <c r="H75" s="104">
        <v>85.156164979867228</v>
      </c>
      <c r="I75" s="104">
        <v>14.84383502013277</v>
      </c>
      <c r="K75" s="72">
        <f t="shared" si="3"/>
        <v>6.3428351037164675E-3</v>
      </c>
      <c r="M75" s="72">
        <f t="shared" si="4"/>
        <v>4.9617561783560672E-3</v>
      </c>
      <c r="N75" s="68"/>
      <c r="O75" s="72"/>
    </row>
    <row r="76" spans="1:15" x14ac:dyDescent="0.25">
      <c r="A76" s="107" t="s">
        <v>487</v>
      </c>
      <c r="B76" s="108">
        <f t="shared" si="0"/>
        <v>41485</v>
      </c>
      <c r="C76">
        <f t="shared" si="1"/>
        <v>2013</v>
      </c>
      <c r="D76">
        <f t="shared" si="2"/>
        <v>7</v>
      </c>
      <c r="E76" s="75">
        <v>39357</v>
      </c>
      <c r="F76" s="75">
        <v>34029</v>
      </c>
      <c r="G76" s="75">
        <v>5328</v>
      </c>
      <c r="H76" s="104">
        <v>86.462382803567351</v>
      </c>
      <c r="I76" s="104">
        <v>13.537617196432651</v>
      </c>
      <c r="K76" s="72">
        <f t="shared" si="3"/>
        <v>6.7916792136513493E-3</v>
      </c>
      <c r="M76" s="72">
        <f t="shared" si="4"/>
        <v>4.9617561783560672E-3</v>
      </c>
      <c r="N76" s="68"/>
      <c r="O76" s="72"/>
    </row>
    <row r="77" spans="1:15" x14ac:dyDescent="0.25">
      <c r="A77" s="107" t="s">
        <v>488</v>
      </c>
      <c r="B77" s="108">
        <f t="shared" ref="B77:B140" si="5">DATE(YEAR(A77),MONTH(A77),DAY(A77))</f>
        <v>41486</v>
      </c>
      <c r="C77">
        <f t="shared" ref="C77:C140" si="6">+YEAR(A77)</f>
        <v>2013</v>
      </c>
      <c r="D77">
        <f t="shared" ref="D77:D140" si="7">MONTH(A77)</f>
        <v>7</v>
      </c>
      <c r="E77" s="75">
        <v>39255</v>
      </c>
      <c r="F77" s="75">
        <v>34037</v>
      </c>
      <c r="G77" s="75">
        <v>5218</v>
      </c>
      <c r="H77" s="104">
        <v>86.707425805629853</v>
      </c>
      <c r="I77" s="104">
        <v>13.29257419437014</v>
      </c>
      <c r="K77" s="72">
        <f t="shared" ref="K77:K140" si="8">+E77/SUMIF($C$12:$C$2321,C77,$E$12:$E$2321)</f>
        <v>6.7740774838499817E-3</v>
      </c>
      <c r="M77" s="72">
        <f t="shared" ref="M77:M140" si="9">AVERAGEIFS($K$12:$K$2321,$C$12:$C$2321,C77,$D$12:$D$2321,D77)</f>
        <v>4.9617561783560672E-3</v>
      </c>
      <c r="N77" s="68"/>
      <c r="O77" s="72"/>
    </row>
    <row r="78" spans="1:15" x14ac:dyDescent="0.25">
      <c r="A78" s="107" t="s">
        <v>489</v>
      </c>
      <c r="B78" s="108">
        <f t="shared" si="5"/>
        <v>41487</v>
      </c>
      <c r="C78">
        <f t="shared" si="6"/>
        <v>2013</v>
      </c>
      <c r="D78">
        <f t="shared" si="7"/>
        <v>8</v>
      </c>
      <c r="E78" s="75">
        <v>21167</v>
      </c>
      <c r="F78" s="75">
        <v>19509</v>
      </c>
      <c r="G78" s="75">
        <v>1658</v>
      </c>
      <c r="H78" s="104">
        <v>92.167052487362398</v>
      </c>
      <c r="I78" s="104">
        <v>7.8329475126375963</v>
      </c>
      <c r="K78" s="72">
        <f t="shared" si="8"/>
        <v>3.652704065740735E-3</v>
      </c>
      <c r="M78" s="72">
        <f t="shared" si="9"/>
        <v>5.8197597898279971E-3</v>
      </c>
      <c r="N78" s="68"/>
      <c r="O78" s="72"/>
    </row>
    <row r="79" spans="1:15" x14ac:dyDescent="0.25">
      <c r="A79" s="107" t="s">
        <v>490</v>
      </c>
      <c r="B79" s="108">
        <f t="shared" si="5"/>
        <v>41488</v>
      </c>
      <c r="C79">
        <f t="shared" si="6"/>
        <v>2013</v>
      </c>
      <c r="D79">
        <f t="shared" si="7"/>
        <v>8</v>
      </c>
      <c r="E79" s="75">
        <v>37588</v>
      </c>
      <c r="F79" s="75">
        <v>31537</v>
      </c>
      <c r="G79" s="75">
        <v>6051</v>
      </c>
      <c r="H79" s="104">
        <v>83.901777162924333</v>
      </c>
      <c r="I79" s="104">
        <v>16.09822283707566</v>
      </c>
      <c r="K79" s="72">
        <f t="shared" si="8"/>
        <v>6.486409997782527E-3</v>
      </c>
      <c r="M79" s="72">
        <f t="shared" si="9"/>
        <v>5.8197597898279971E-3</v>
      </c>
      <c r="N79" s="68"/>
      <c r="O79" s="72"/>
    </row>
    <row r="80" spans="1:15" x14ac:dyDescent="0.25">
      <c r="A80" s="107" t="s">
        <v>491</v>
      </c>
      <c r="B80" s="108">
        <f t="shared" si="5"/>
        <v>41489</v>
      </c>
      <c r="C80">
        <f t="shared" si="6"/>
        <v>2013</v>
      </c>
      <c r="D80">
        <f t="shared" si="7"/>
        <v>8</v>
      </c>
      <c r="E80" s="75">
        <v>31288</v>
      </c>
      <c r="F80" s="75">
        <v>21686</v>
      </c>
      <c r="G80" s="75">
        <v>9602</v>
      </c>
      <c r="H80" s="104">
        <v>69.310917923804652</v>
      </c>
      <c r="I80" s="104">
        <v>30.689082076195351</v>
      </c>
      <c r="K80" s="72">
        <f t="shared" si="8"/>
        <v>5.39924433358039E-3</v>
      </c>
      <c r="M80" s="72">
        <f t="shared" si="9"/>
        <v>5.8197597898279971E-3</v>
      </c>
      <c r="N80" s="68"/>
      <c r="O80" s="72"/>
    </row>
    <row r="81" spans="1:15" x14ac:dyDescent="0.25">
      <c r="A81" s="107" t="s">
        <v>492</v>
      </c>
      <c r="B81" s="108">
        <f t="shared" si="5"/>
        <v>41490</v>
      </c>
      <c r="C81">
        <f t="shared" si="6"/>
        <v>2013</v>
      </c>
      <c r="D81">
        <f t="shared" si="7"/>
        <v>8</v>
      </c>
      <c r="E81" s="75">
        <v>36953</v>
      </c>
      <c r="F81" s="75">
        <v>24128</v>
      </c>
      <c r="G81" s="75">
        <v>12825</v>
      </c>
      <c r="H81" s="104">
        <v>65.293751522203877</v>
      </c>
      <c r="I81" s="104">
        <v>34.706248477796123</v>
      </c>
      <c r="K81" s="72">
        <f t="shared" si="8"/>
        <v>6.3768306014700899E-3</v>
      </c>
      <c r="M81" s="72">
        <f t="shared" si="9"/>
        <v>5.8197597898279971E-3</v>
      </c>
      <c r="N81" s="68"/>
      <c r="O81" s="72"/>
    </row>
    <row r="82" spans="1:15" x14ac:dyDescent="0.25">
      <c r="A82" s="107" t="s">
        <v>493</v>
      </c>
      <c r="B82" s="108">
        <f t="shared" si="5"/>
        <v>41491</v>
      </c>
      <c r="C82">
        <f t="shared" si="6"/>
        <v>2013</v>
      </c>
      <c r="D82">
        <f t="shared" si="7"/>
        <v>8</v>
      </c>
      <c r="E82" s="75">
        <v>38544</v>
      </c>
      <c r="F82" s="75">
        <v>32154</v>
      </c>
      <c r="G82" s="75">
        <v>6390</v>
      </c>
      <c r="H82" s="104">
        <v>83.42154420921544</v>
      </c>
      <c r="I82" s="104">
        <v>16.57845579078456</v>
      </c>
      <c r="K82" s="72">
        <f t="shared" si="8"/>
        <v>6.6513830731757401E-3</v>
      </c>
      <c r="M82" s="72">
        <f t="shared" si="9"/>
        <v>5.8197597898279971E-3</v>
      </c>
      <c r="N82" s="68"/>
      <c r="O82" s="72"/>
    </row>
    <row r="83" spans="1:15" x14ac:dyDescent="0.25">
      <c r="A83" s="107" t="s">
        <v>494</v>
      </c>
      <c r="B83" s="108">
        <f t="shared" si="5"/>
        <v>41492</v>
      </c>
      <c r="C83">
        <f t="shared" si="6"/>
        <v>2013</v>
      </c>
      <c r="D83">
        <f t="shared" si="7"/>
        <v>8</v>
      </c>
      <c r="E83" s="75">
        <v>39636</v>
      </c>
      <c r="F83" s="75">
        <v>33984</v>
      </c>
      <c r="G83" s="75">
        <v>5652</v>
      </c>
      <c r="H83" s="104">
        <v>85.740236148955489</v>
      </c>
      <c r="I83" s="104">
        <v>14.259763851044511</v>
      </c>
      <c r="K83" s="72">
        <f t="shared" si="8"/>
        <v>6.8398251216374439E-3</v>
      </c>
      <c r="M83" s="72">
        <f t="shared" si="9"/>
        <v>5.8197597898279971E-3</v>
      </c>
      <c r="N83" s="68"/>
      <c r="O83" s="72"/>
    </row>
    <row r="84" spans="1:15" x14ac:dyDescent="0.25">
      <c r="A84" s="107" t="s">
        <v>495</v>
      </c>
      <c r="B84" s="108">
        <f t="shared" si="5"/>
        <v>41493</v>
      </c>
      <c r="C84">
        <f t="shared" si="6"/>
        <v>2013</v>
      </c>
      <c r="D84">
        <f t="shared" si="7"/>
        <v>8</v>
      </c>
      <c r="E84" s="75">
        <v>36147</v>
      </c>
      <c r="F84" s="75">
        <v>31719</v>
      </c>
      <c r="G84" s="75">
        <v>4428</v>
      </c>
      <c r="H84" s="104">
        <v>87.750020748609842</v>
      </c>
      <c r="I84" s="104">
        <v>12.24997925139016</v>
      </c>
      <c r="K84" s="72">
        <f t="shared" si="8"/>
        <v>6.2377424228435936E-3</v>
      </c>
      <c r="M84" s="72">
        <f t="shared" si="9"/>
        <v>5.8197597898279971E-3</v>
      </c>
      <c r="N84" s="68"/>
      <c r="O84" s="72"/>
    </row>
    <row r="85" spans="1:15" x14ac:dyDescent="0.25">
      <c r="A85" s="107" t="s">
        <v>496</v>
      </c>
      <c r="B85" s="108">
        <f t="shared" si="5"/>
        <v>41494</v>
      </c>
      <c r="C85">
        <f t="shared" si="6"/>
        <v>2013</v>
      </c>
      <c r="D85">
        <f t="shared" si="7"/>
        <v>8</v>
      </c>
      <c r="E85" s="75">
        <v>29661</v>
      </c>
      <c r="F85" s="75">
        <v>26287</v>
      </c>
      <c r="G85" s="75">
        <v>3374</v>
      </c>
      <c r="H85" s="104">
        <v>88.624793499882003</v>
      </c>
      <c r="I85" s="104">
        <v>11.375206500118001</v>
      </c>
      <c r="K85" s="72">
        <f t="shared" si="8"/>
        <v>5.1184794866507271E-3</v>
      </c>
      <c r="M85" s="72">
        <f t="shared" si="9"/>
        <v>5.8197597898279971E-3</v>
      </c>
      <c r="N85" s="68"/>
      <c r="O85" s="72"/>
    </row>
    <row r="86" spans="1:15" x14ac:dyDescent="0.25">
      <c r="A86" s="107" t="s">
        <v>497</v>
      </c>
      <c r="B86" s="108">
        <f t="shared" si="5"/>
        <v>41495</v>
      </c>
      <c r="C86">
        <f t="shared" si="6"/>
        <v>2013</v>
      </c>
      <c r="D86">
        <f t="shared" si="7"/>
        <v>8</v>
      </c>
      <c r="E86" s="75">
        <v>30376</v>
      </c>
      <c r="F86" s="75">
        <v>26516</v>
      </c>
      <c r="G86" s="75">
        <v>3860</v>
      </c>
      <c r="H86" s="104">
        <v>87.292599420595209</v>
      </c>
      <c r="I86" s="104">
        <v>12.707400579404791</v>
      </c>
      <c r="K86" s="72">
        <f t="shared" si="8"/>
        <v>5.2418641612387478E-3</v>
      </c>
      <c r="M86" s="72">
        <f t="shared" si="9"/>
        <v>5.8197597898279971E-3</v>
      </c>
      <c r="N86" s="68"/>
      <c r="O86" s="72"/>
    </row>
    <row r="87" spans="1:15" x14ac:dyDescent="0.25">
      <c r="A87" s="107" t="s">
        <v>498</v>
      </c>
      <c r="B87" s="108">
        <f t="shared" si="5"/>
        <v>41496</v>
      </c>
      <c r="C87">
        <f t="shared" si="6"/>
        <v>2013</v>
      </c>
      <c r="D87">
        <f t="shared" si="7"/>
        <v>8</v>
      </c>
      <c r="E87" s="75">
        <v>39612</v>
      </c>
      <c r="F87" s="75">
        <v>24994</v>
      </c>
      <c r="G87" s="75">
        <v>14618</v>
      </c>
      <c r="H87" s="104">
        <v>63.097041300615977</v>
      </c>
      <c r="I87" s="104">
        <v>36.902958699384023</v>
      </c>
      <c r="K87" s="72">
        <f t="shared" si="8"/>
        <v>6.8356835381547694E-3</v>
      </c>
      <c r="M87" s="72">
        <f t="shared" si="9"/>
        <v>5.8197597898279971E-3</v>
      </c>
      <c r="N87" s="68"/>
      <c r="O87" s="72"/>
    </row>
    <row r="88" spans="1:15" x14ac:dyDescent="0.25">
      <c r="A88" s="107" t="s">
        <v>499</v>
      </c>
      <c r="B88" s="108">
        <f t="shared" si="5"/>
        <v>41497</v>
      </c>
      <c r="C88">
        <f t="shared" si="6"/>
        <v>2013</v>
      </c>
      <c r="D88">
        <f t="shared" si="7"/>
        <v>8</v>
      </c>
      <c r="E88" s="75">
        <v>34433</v>
      </c>
      <c r="F88" s="75">
        <v>22703</v>
      </c>
      <c r="G88" s="75">
        <v>11730</v>
      </c>
      <c r="H88" s="104">
        <v>65.933842534777682</v>
      </c>
      <c r="I88" s="104">
        <v>34.066157465222318</v>
      </c>
      <c r="K88" s="72">
        <f t="shared" si="8"/>
        <v>5.9419643357892351E-3</v>
      </c>
      <c r="M88" s="72">
        <f t="shared" si="9"/>
        <v>5.8197597898279971E-3</v>
      </c>
      <c r="N88" s="68"/>
      <c r="O88" s="72"/>
    </row>
    <row r="89" spans="1:15" x14ac:dyDescent="0.25">
      <c r="A89" s="107" t="s">
        <v>500</v>
      </c>
      <c r="B89" s="108">
        <f t="shared" si="5"/>
        <v>41498</v>
      </c>
      <c r="C89">
        <f t="shared" si="6"/>
        <v>2013</v>
      </c>
      <c r="D89">
        <f t="shared" si="7"/>
        <v>8</v>
      </c>
      <c r="E89" s="75">
        <v>32852</v>
      </c>
      <c r="F89" s="75">
        <v>28218</v>
      </c>
      <c r="G89" s="75">
        <v>4634</v>
      </c>
      <c r="H89" s="104">
        <v>85.894313892609276</v>
      </c>
      <c r="I89" s="104">
        <v>14.105686107390721</v>
      </c>
      <c r="K89" s="72">
        <f t="shared" si="8"/>
        <v>5.6691375238680317E-3</v>
      </c>
      <c r="M89" s="72">
        <f t="shared" si="9"/>
        <v>5.8197597898279971E-3</v>
      </c>
      <c r="N89" s="68"/>
      <c r="O89" s="72"/>
    </row>
    <row r="90" spans="1:15" x14ac:dyDescent="0.25">
      <c r="A90" s="107" t="s">
        <v>501</v>
      </c>
      <c r="B90" s="108">
        <f t="shared" si="5"/>
        <v>41499</v>
      </c>
      <c r="C90">
        <f t="shared" si="6"/>
        <v>2013</v>
      </c>
      <c r="D90">
        <f t="shared" si="7"/>
        <v>8</v>
      </c>
      <c r="E90" s="75">
        <v>23482</v>
      </c>
      <c r="F90" s="75">
        <v>20986</v>
      </c>
      <c r="G90" s="75">
        <v>2496</v>
      </c>
      <c r="H90" s="104">
        <v>89.370581722170172</v>
      </c>
      <c r="I90" s="104">
        <v>10.62941827782983</v>
      </c>
      <c r="K90" s="72">
        <f t="shared" si="8"/>
        <v>4.0521943058404088E-3</v>
      </c>
      <c r="M90" s="72">
        <f t="shared" si="9"/>
        <v>5.8197597898279971E-3</v>
      </c>
      <c r="N90" s="68"/>
      <c r="O90" s="72"/>
    </row>
    <row r="91" spans="1:15" x14ac:dyDescent="0.25">
      <c r="A91" s="107" t="s">
        <v>502</v>
      </c>
      <c r="B91" s="108">
        <f t="shared" si="5"/>
        <v>41500</v>
      </c>
      <c r="C91">
        <f t="shared" si="6"/>
        <v>2013</v>
      </c>
      <c r="D91">
        <f t="shared" si="7"/>
        <v>8</v>
      </c>
      <c r="E91" s="75">
        <v>39759</v>
      </c>
      <c r="F91" s="75">
        <v>34643</v>
      </c>
      <c r="G91" s="75">
        <v>5116</v>
      </c>
      <c r="H91" s="104">
        <v>87.132473150733162</v>
      </c>
      <c r="I91" s="104">
        <v>12.867526849266831</v>
      </c>
      <c r="K91" s="72">
        <f t="shared" si="8"/>
        <v>6.8610507369861523E-3</v>
      </c>
      <c r="M91" s="72">
        <f t="shared" si="9"/>
        <v>5.8197597898279971E-3</v>
      </c>
      <c r="N91" s="68"/>
      <c r="O91" s="72"/>
    </row>
    <row r="92" spans="1:15" x14ac:dyDescent="0.25">
      <c r="A92" s="107" t="s">
        <v>503</v>
      </c>
      <c r="B92" s="108">
        <f t="shared" si="5"/>
        <v>41501</v>
      </c>
      <c r="C92">
        <f t="shared" si="6"/>
        <v>2013</v>
      </c>
      <c r="D92">
        <f t="shared" si="7"/>
        <v>8</v>
      </c>
      <c r="E92" s="75">
        <v>39080</v>
      </c>
      <c r="F92" s="75">
        <v>33980</v>
      </c>
      <c r="G92" s="75">
        <v>5100</v>
      </c>
      <c r="H92" s="104">
        <v>86.949846468781985</v>
      </c>
      <c r="I92" s="104">
        <v>13.05015353121801</v>
      </c>
      <c r="K92" s="72">
        <f t="shared" si="8"/>
        <v>6.7438784376221443E-3</v>
      </c>
      <c r="M92" s="72">
        <f t="shared" si="9"/>
        <v>5.8197597898279971E-3</v>
      </c>
      <c r="N92" s="68"/>
      <c r="O92" s="72"/>
    </row>
    <row r="93" spans="1:15" x14ac:dyDescent="0.25">
      <c r="A93" s="107" t="s">
        <v>504</v>
      </c>
      <c r="B93" s="108">
        <f t="shared" si="5"/>
        <v>41502</v>
      </c>
      <c r="C93">
        <f t="shared" si="6"/>
        <v>2013</v>
      </c>
      <c r="D93">
        <f t="shared" si="7"/>
        <v>8</v>
      </c>
      <c r="E93" s="75">
        <v>37597</v>
      </c>
      <c r="F93" s="75">
        <v>31867</v>
      </c>
      <c r="G93" s="75">
        <v>5730</v>
      </c>
      <c r="H93" s="104">
        <v>84.759422294331998</v>
      </c>
      <c r="I93" s="104">
        <v>15.240577705668009</v>
      </c>
      <c r="K93" s="72">
        <f t="shared" si="8"/>
        <v>6.4879630915885304E-3</v>
      </c>
      <c r="M93" s="72">
        <f t="shared" si="9"/>
        <v>5.8197597898279971E-3</v>
      </c>
      <c r="N93" s="68"/>
      <c r="O93" s="72"/>
    </row>
    <row r="94" spans="1:15" x14ac:dyDescent="0.25">
      <c r="A94" s="107" t="s">
        <v>505</v>
      </c>
      <c r="B94" s="108">
        <f t="shared" si="5"/>
        <v>41503</v>
      </c>
      <c r="C94">
        <f t="shared" si="6"/>
        <v>2013</v>
      </c>
      <c r="D94">
        <f t="shared" si="7"/>
        <v>8</v>
      </c>
      <c r="E94" s="75">
        <v>39439</v>
      </c>
      <c r="F94" s="75">
        <v>25042</v>
      </c>
      <c r="G94" s="75">
        <v>14397</v>
      </c>
      <c r="H94" s="104">
        <v>63.495524734399957</v>
      </c>
      <c r="I94" s="104">
        <v>36.504475265600043</v>
      </c>
      <c r="K94" s="72">
        <f t="shared" si="8"/>
        <v>6.8058296238838216E-3</v>
      </c>
      <c r="M94" s="72">
        <f t="shared" si="9"/>
        <v>5.8197597898279971E-3</v>
      </c>
      <c r="N94" s="68"/>
      <c r="O94" s="72"/>
    </row>
    <row r="95" spans="1:15" x14ac:dyDescent="0.25">
      <c r="A95" s="107" t="s">
        <v>506</v>
      </c>
      <c r="B95" s="108">
        <f t="shared" si="5"/>
        <v>41504</v>
      </c>
      <c r="C95">
        <f t="shared" si="6"/>
        <v>2013</v>
      </c>
      <c r="D95">
        <f t="shared" si="7"/>
        <v>8</v>
      </c>
      <c r="E95" s="75">
        <v>28653</v>
      </c>
      <c r="F95" s="75">
        <v>20697</v>
      </c>
      <c r="G95" s="75">
        <v>7956</v>
      </c>
      <c r="H95" s="104">
        <v>72.233274002722226</v>
      </c>
      <c r="I95" s="104">
        <v>27.766725997277771</v>
      </c>
      <c r="K95" s="72">
        <f t="shared" si="8"/>
        <v>4.944532980378385E-3</v>
      </c>
      <c r="M95" s="72">
        <f t="shared" si="9"/>
        <v>5.8197597898279971E-3</v>
      </c>
      <c r="N95" s="68"/>
      <c r="O95" s="72"/>
    </row>
    <row r="96" spans="1:15" x14ac:dyDescent="0.25">
      <c r="A96" s="107" t="s">
        <v>507</v>
      </c>
      <c r="B96" s="108">
        <f t="shared" si="5"/>
        <v>41505</v>
      </c>
      <c r="C96">
        <f t="shared" si="6"/>
        <v>2013</v>
      </c>
      <c r="D96">
        <f t="shared" si="7"/>
        <v>8</v>
      </c>
      <c r="E96" s="75">
        <v>34558</v>
      </c>
      <c r="F96" s="75">
        <v>29807</v>
      </c>
      <c r="G96" s="75">
        <v>4751</v>
      </c>
      <c r="H96" s="104">
        <v>86.252097922333462</v>
      </c>
      <c r="I96" s="104">
        <v>13.747902077666531</v>
      </c>
      <c r="K96" s="72">
        <f t="shared" si="8"/>
        <v>5.9635350830948329E-3</v>
      </c>
      <c r="M96" s="72">
        <f t="shared" si="9"/>
        <v>5.8197597898279971E-3</v>
      </c>
      <c r="N96" s="68"/>
      <c r="O96" s="72"/>
    </row>
    <row r="97" spans="1:15" x14ac:dyDescent="0.25">
      <c r="A97" s="107" t="s">
        <v>508</v>
      </c>
      <c r="B97" s="108">
        <f t="shared" si="5"/>
        <v>41506</v>
      </c>
      <c r="C97">
        <f t="shared" si="6"/>
        <v>2013</v>
      </c>
      <c r="D97">
        <f t="shared" si="7"/>
        <v>8</v>
      </c>
      <c r="E97" s="75">
        <v>37323</v>
      </c>
      <c r="F97" s="75">
        <v>32728</v>
      </c>
      <c r="G97" s="75">
        <v>4595</v>
      </c>
      <c r="H97" s="104">
        <v>87.688556654073892</v>
      </c>
      <c r="I97" s="104">
        <v>12.311443345926101</v>
      </c>
      <c r="K97" s="72">
        <f t="shared" si="8"/>
        <v>6.4406800134946592E-3</v>
      </c>
      <c r="M97" s="72">
        <f t="shared" si="9"/>
        <v>5.8197597898279971E-3</v>
      </c>
      <c r="N97" s="68"/>
      <c r="O97" s="72"/>
    </row>
    <row r="98" spans="1:15" x14ac:dyDescent="0.25">
      <c r="A98" s="107" t="s">
        <v>509</v>
      </c>
      <c r="B98" s="108">
        <f t="shared" si="5"/>
        <v>41507</v>
      </c>
      <c r="C98">
        <f t="shared" si="6"/>
        <v>2013</v>
      </c>
      <c r="D98">
        <f t="shared" si="7"/>
        <v>8</v>
      </c>
      <c r="E98" s="75">
        <v>37756</v>
      </c>
      <c r="F98" s="75">
        <v>33495</v>
      </c>
      <c r="G98" s="75">
        <v>4261</v>
      </c>
      <c r="H98" s="104">
        <v>88.714376522936746</v>
      </c>
      <c r="I98" s="104">
        <v>11.28562347706325</v>
      </c>
      <c r="K98" s="72">
        <f t="shared" si="8"/>
        <v>6.5154010821612506E-3</v>
      </c>
      <c r="M98" s="72">
        <f t="shared" si="9"/>
        <v>5.8197597898279971E-3</v>
      </c>
      <c r="N98" s="68"/>
      <c r="O98" s="72"/>
    </row>
    <row r="99" spans="1:15" x14ac:dyDescent="0.25">
      <c r="A99" s="107" t="s">
        <v>510</v>
      </c>
      <c r="B99" s="108">
        <f t="shared" si="5"/>
        <v>41508</v>
      </c>
      <c r="C99">
        <f t="shared" si="6"/>
        <v>2013</v>
      </c>
      <c r="D99">
        <f t="shared" si="7"/>
        <v>8</v>
      </c>
      <c r="E99" s="75">
        <v>27717</v>
      </c>
      <c r="F99" s="75">
        <v>25246</v>
      </c>
      <c r="G99" s="75">
        <v>2471</v>
      </c>
      <c r="H99" s="104">
        <v>91.084893747519573</v>
      </c>
      <c r="I99" s="104">
        <v>8.9151062524804274</v>
      </c>
      <c r="K99" s="72">
        <f t="shared" si="8"/>
        <v>4.7830112245540683E-3</v>
      </c>
      <c r="M99" s="72">
        <f t="shared" si="9"/>
        <v>5.8197597898279971E-3</v>
      </c>
      <c r="N99" s="68"/>
      <c r="O99" s="72"/>
    </row>
    <row r="100" spans="1:15" x14ac:dyDescent="0.25">
      <c r="A100" s="107" t="s">
        <v>511</v>
      </c>
      <c r="B100" s="108">
        <f t="shared" si="5"/>
        <v>41509</v>
      </c>
      <c r="C100">
        <f t="shared" si="6"/>
        <v>2013</v>
      </c>
      <c r="D100">
        <f t="shared" si="7"/>
        <v>8</v>
      </c>
      <c r="E100" s="75">
        <v>34754</v>
      </c>
      <c r="F100" s="75">
        <v>29637</v>
      </c>
      <c r="G100" s="75">
        <v>5117</v>
      </c>
      <c r="H100" s="104">
        <v>85.276514933532837</v>
      </c>
      <c r="I100" s="104">
        <v>14.72348506646717</v>
      </c>
      <c r="K100" s="72">
        <f t="shared" si="8"/>
        <v>5.9973580148700101E-3</v>
      </c>
      <c r="M100" s="72">
        <f t="shared" si="9"/>
        <v>5.8197597898279971E-3</v>
      </c>
      <c r="N100" s="68"/>
      <c r="O100" s="72"/>
    </row>
    <row r="101" spans="1:15" x14ac:dyDescent="0.25">
      <c r="A101" s="107" t="s">
        <v>512</v>
      </c>
      <c r="B101" s="108">
        <f t="shared" si="5"/>
        <v>41510</v>
      </c>
      <c r="C101">
        <f t="shared" si="6"/>
        <v>2013</v>
      </c>
      <c r="D101">
        <f t="shared" si="7"/>
        <v>8</v>
      </c>
      <c r="E101" s="75">
        <v>34052</v>
      </c>
      <c r="F101" s="75">
        <v>23847</v>
      </c>
      <c r="G101" s="75">
        <v>10205</v>
      </c>
      <c r="H101" s="104">
        <v>70.031128861740868</v>
      </c>
      <c r="I101" s="104">
        <v>29.968871138259129</v>
      </c>
      <c r="K101" s="72">
        <f t="shared" si="8"/>
        <v>5.8762166980017719E-3</v>
      </c>
      <c r="M101" s="72">
        <f t="shared" si="9"/>
        <v>5.8197597898279971E-3</v>
      </c>
      <c r="N101" s="68"/>
      <c r="O101" s="72"/>
    </row>
    <row r="102" spans="1:15" x14ac:dyDescent="0.25">
      <c r="A102" s="107" t="s">
        <v>513</v>
      </c>
      <c r="B102" s="108">
        <f t="shared" si="5"/>
        <v>41511</v>
      </c>
      <c r="C102">
        <f t="shared" si="6"/>
        <v>2013</v>
      </c>
      <c r="D102">
        <f t="shared" si="7"/>
        <v>8</v>
      </c>
      <c r="E102" s="75">
        <v>32736</v>
      </c>
      <c r="F102" s="75">
        <v>22808</v>
      </c>
      <c r="G102" s="75">
        <v>9928</v>
      </c>
      <c r="H102" s="104">
        <v>69.672531769305962</v>
      </c>
      <c r="I102" s="104">
        <v>30.327468230694041</v>
      </c>
      <c r="K102" s="72">
        <f t="shared" si="8"/>
        <v>5.6491198703684372E-3</v>
      </c>
      <c r="M102" s="72">
        <f t="shared" si="9"/>
        <v>5.8197597898279971E-3</v>
      </c>
      <c r="N102" s="68"/>
      <c r="O102" s="72"/>
    </row>
    <row r="103" spans="1:15" x14ac:dyDescent="0.25">
      <c r="A103" s="107" t="s">
        <v>514</v>
      </c>
      <c r="B103" s="108">
        <f t="shared" si="5"/>
        <v>41512</v>
      </c>
      <c r="C103">
        <f t="shared" si="6"/>
        <v>2013</v>
      </c>
      <c r="D103">
        <f t="shared" si="7"/>
        <v>8</v>
      </c>
      <c r="E103" s="75">
        <v>31085</v>
      </c>
      <c r="F103" s="75">
        <v>27456</v>
      </c>
      <c r="G103" s="75">
        <v>3629</v>
      </c>
      <c r="H103" s="104">
        <v>88.325558951262664</v>
      </c>
      <c r="I103" s="104">
        <v>11.67444104873733</v>
      </c>
      <c r="K103" s="72">
        <f t="shared" si="8"/>
        <v>5.3642134399560989E-3</v>
      </c>
      <c r="M103" s="72">
        <f t="shared" si="9"/>
        <v>5.8197597898279971E-3</v>
      </c>
      <c r="N103" s="68"/>
      <c r="O103" s="72"/>
    </row>
    <row r="104" spans="1:15" x14ac:dyDescent="0.25">
      <c r="A104" s="107" t="s">
        <v>515</v>
      </c>
      <c r="B104" s="108">
        <f t="shared" si="5"/>
        <v>41513</v>
      </c>
      <c r="C104">
        <f t="shared" si="6"/>
        <v>2013</v>
      </c>
      <c r="D104">
        <f t="shared" si="7"/>
        <v>8</v>
      </c>
      <c r="E104" s="75">
        <v>35395</v>
      </c>
      <c r="F104" s="75">
        <v>31618</v>
      </c>
      <c r="G104" s="75">
        <v>3777</v>
      </c>
      <c r="H104" s="104">
        <v>89.32900127136601</v>
      </c>
      <c r="I104" s="104">
        <v>10.67099872863399</v>
      </c>
      <c r="K104" s="72">
        <f t="shared" si="8"/>
        <v>6.1079728070531168E-3</v>
      </c>
      <c r="M104" s="72">
        <f t="shared" si="9"/>
        <v>5.8197597898279971E-3</v>
      </c>
      <c r="N104" s="68"/>
      <c r="O104" s="72"/>
    </row>
    <row r="105" spans="1:15" x14ac:dyDescent="0.25">
      <c r="A105" s="107" t="s">
        <v>516</v>
      </c>
      <c r="B105" s="108">
        <f t="shared" si="5"/>
        <v>41514</v>
      </c>
      <c r="C105">
        <f t="shared" si="6"/>
        <v>2013</v>
      </c>
      <c r="D105">
        <f t="shared" si="7"/>
        <v>8</v>
      </c>
      <c r="E105" s="75">
        <v>29153</v>
      </c>
      <c r="F105" s="75">
        <v>26547</v>
      </c>
      <c r="G105" s="75">
        <v>2606</v>
      </c>
      <c r="H105" s="104">
        <v>91.060954275717762</v>
      </c>
      <c r="I105" s="104">
        <v>8.9390457242822343</v>
      </c>
      <c r="K105" s="72">
        <f t="shared" si="8"/>
        <v>5.0308159696007774E-3</v>
      </c>
      <c r="M105" s="72">
        <f t="shared" si="9"/>
        <v>5.8197597898279971E-3</v>
      </c>
      <c r="N105" s="68"/>
      <c r="O105" s="72"/>
    </row>
    <row r="106" spans="1:15" x14ac:dyDescent="0.25">
      <c r="A106" s="107" t="s">
        <v>517</v>
      </c>
      <c r="B106" s="108">
        <f t="shared" si="5"/>
        <v>41515</v>
      </c>
      <c r="C106">
        <f t="shared" si="6"/>
        <v>2013</v>
      </c>
      <c r="D106">
        <f t="shared" si="7"/>
        <v>8</v>
      </c>
      <c r="E106" s="75">
        <v>35228</v>
      </c>
      <c r="F106" s="75">
        <v>31169</v>
      </c>
      <c r="G106" s="75">
        <v>4059</v>
      </c>
      <c r="H106" s="104">
        <v>88.477915294651979</v>
      </c>
      <c r="I106" s="104">
        <v>11.52208470534802</v>
      </c>
      <c r="K106" s="72">
        <f t="shared" si="8"/>
        <v>6.0791542886528376E-3</v>
      </c>
      <c r="M106" s="72">
        <f t="shared" si="9"/>
        <v>5.8197597898279971E-3</v>
      </c>
      <c r="N106" s="68"/>
      <c r="O106" s="72"/>
    </row>
    <row r="107" spans="1:15" x14ac:dyDescent="0.25">
      <c r="A107" s="107" t="s">
        <v>518</v>
      </c>
      <c r="B107" s="108">
        <f t="shared" si="5"/>
        <v>41516</v>
      </c>
      <c r="C107">
        <f t="shared" si="6"/>
        <v>2013</v>
      </c>
      <c r="D107">
        <f t="shared" si="7"/>
        <v>8</v>
      </c>
      <c r="E107" s="75">
        <v>33431</v>
      </c>
      <c r="F107" s="75">
        <v>28480</v>
      </c>
      <c r="G107" s="75">
        <v>4951</v>
      </c>
      <c r="H107" s="104">
        <v>85.190392150997582</v>
      </c>
      <c r="I107" s="104">
        <v>14.80960784900242</v>
      </c>
      <c r="K107" s="72">
        <f t="shared" si="8"/>
        <v>5.7690532253875616E-3</v>
      </c>
      <c r="M107" s="72">
        <f t="shared" si="9"/>
        <v>5.8197597898279971E-3</v>
      </c>
      <c r="N107" s="68"/>
      <c r="O107" s="72"/>
    </row>
    <row r="108" spans="1:15" x14ac:dyDescent="0.25">
      <c r="A108" s="107" t="s">
        <v>519</v>
      </c>
      <c r="B108" s="108">
        <f t="shared" si="5"/>
        <v>41517</v>
      </c>
      <c r="C108">
        <f t="shared" si="6"/>
        <v>2013</v>
      </c>
      <c r="D108">
        <f t="shared" si="7"/>
        <v>8</v>
      </c>
      <c r="E108" s="75">
        <v>26015</v>
      </c>
      <c r="F108" s="75">
        <v>17712</v>
      </c>
      <c r="G108" s="75">
        <v>8303</v>
      </c>
      <c r="H108" s="104">
        <v>68.083797808956376</v>
      </c>
      <c r="I108" s="104">
        <v>31.916202191043631</v>
      </c>
      <c r="K108" s="72">
        <f t="shared" si="8"/>
        <v>4.4893039292410461E-3</v>
      </c>
      <c r="M108" s="72">
        <f t="shared" si="9"/>
        <v>5.8197597898279971E-3</v>
      </c>
      <c r="N108" s="68"/>
      <c r="O108" s="72"/>
    </row>
    <row r="109" spans="1:15" x14ac:dyDescent="0.25">
      <c r="A109" s="107" t="s">
        <v>520</v>
      </c>
      <c r="B109" s="108">
        <f t="shared" si="5"/>
        <v>41518</v>
      </c>
      <c r="C109">
        <f t="shared" si="6"/>
        <v>2013</v>
      </c>
      <c r="D109">
        <f t="shared" si="7"/>
        <v>9</v>
      </c>
      <c r="E109" s="75">
        <v>25802</v>
      </c>
      <c r="F109" s="75">
        <v>16447</v>
      </c>
      <c r="G109" s="75">
        <v>9355</v>
      </c>
      <c r="H109" s="104">
        <v>63.743120688318733</v>
      </c>
      <c r="I109" s="104">
        <v>36.256879311681267</v>
      </c>
      <c r="K109" s="72">
        <f t="shared" si="8"/>
        <v>4.4525473758323074E-3</v>
      </c>
      <c r="M109" s="72">
        <f t="shared" si="9"/>
        <v>6.0894967429609599E-3</v>
      </c>
      <c r="N109" s="68"/>
      <c r="O109" s="72"/>
    </row>
    <row r="110" spans="1:15" x14ac:dyDescent="0.25">
      <c r="A110" s="107" t="s">
        <v>521</v>
      </c>
      <c r="B110" s="108">
        <f t="shared" si="5"/>
        <v>41519</v>
      </c>
      <c r="C110">
        <f t="shared" si="6"/>
        <v>2013</v>
      </c>
      <c r="D110">
        <f t="shared" si="7"/>
        <v>9</v>
      </c>
      <c r="E110" s="75">
        <v>21934</v>
      </c>
      <c r="F110" s="75">
        <v>16134</v>
      </c>
      <c r="G110" s="75">
        <v>5800</v>
      </c>
      <c r="H110" s="104">
        <v>73.557034740585394</v>
      </c>
      <c r="I110" s="104">
        <v>26.44296525941461</v>
      </c>
      <c r="K110" s="72">
        <f t="shared" si="8"/>
        <v>3.7850621712078843E-3</v>
      </c>
      <c r="M110" s="72">
        <f t="shared" si="9"/>
        <v>6.0894967429609599E-3</v>
      </c>
      <c r="N110" s="68"/>
      <c r="O110" s="72"/>
    </row>
    <row r="111" spans="1:15" x14ac:dyDescent="0.25">
      <c r="A111" s="107" t="s">
        <v>522</v>
      </c>
      <c r="B111" s="108">
        <f t="shared" si="5"/>
        <v>41520</v>
      </c>
      <c r="C111">
        <f t="shared" si="6"/>
        <v>2013</v>
      </c>
      <c r="D111">
        <f t="shared" si="7"/>
        <v>9</v>
      </c>
      <c r="E111" s="75">
        <v>33337</v>
      </c>
      <c r="F111" s="75">
        <v>29951</v>
      </c>
      <c r="G111" s="75">
        <v>3386</v>
      </c>
      <c r="H111" s="104">
        <v>89.843117257101724</v>
      </c>
      <c r="I111" s="104">
        <v>10.156882742898279</v>
      </c>
      <c r="K111" s="72">
        <f t="shared" si="8"/>
        <v>5.7528320234137521E-3</v>
      </c>
      <c r="M111" s="72">
        <f t="shared" si="9"/>
        <v>6.0894967429609599E-3</v>
      </c>
      <c r="N111" s="68"/>
      <c r="O111" s="72"/>
    </row>
    <row r="112" spans="1:15" x14ac:dyDescent="0.25">
      <c r="A112" s="107" t="s">
        <v>523</v>
      </c>
      <c r="B112" s="108">
        <f t="shared" si="5"/>
        <v>41521</v>
      </c>
      <c r="C112">
        <f t="shared" si="6"/>
        <v>2013</v>
      </c>
      <c r="D112">
        <f t="shared" si="7"/>
        <v>9</v>
      </c>
      <c r="E112" s="75">
        <v>37881</v>
      </c>
      <c r="F112" s="75">
        <v>33918</v>
      </c>
      <c r="G112" s="75">
        <v>3963</v>
      </c>
      <c r="H112" s="104">
        <v>89.538290963807711</v>
      </c>
      <c r="I112" s="104">
        <v>10.461709036192291</v>
      </c>
      <c r="K112" s="72">
        <f t="shared" si="8"/>
        <v>6.5369718294668484E-3</v>
      </c>
      <c r="M112" s="72">
        <f t="shared" si="9"/>
        <v>6.0894967429609599E-3</v>
      </c>
      <c r="N112" s="68"/>
      <c r="O112" s="72"/>
    </row>
    <row r="113" spans="1:15" x14ac:dyDescent="0.25">
      <c r="A113" s="107" t="s">
        <v>524</v>
      </c>
      <c r="B113" s="108">
        <f t="shared" si="5"/>
        <v>41522</v>
      </c>
      <c r="C113">
        <f t="shared" si="6"/>
        <v>2013</v>
      </c>
      <c r="D113">
        <f t="shared" si="7"/>
        <v>9</v>
      </c>
      <c r="E113" s="75">
        <v>36938</v>
      </c>
      <c r="F113" s="75">
        <v>32757</v>
      </c>
      <c r="G113" s="75">
        <v>4181</v>
      </c>
      <c r="H113" s="104">
        <v>88.681033082462505</v>
      </c>
      <c r="I113" s="104">
        <v>11.318966917537489</v>
      </c>
      <c r="K113" s="72">
        <f t="shared" si="8"/>
        <v>6.3742421117934179E-3</v>
      </c>
      <c r="M113" s="72">
        <f t="shared" si="9"/>
        <v>6.0894967429609599E-3</v>
      </c>
      <c r="N113" s="68"/>
      <c r="O113" s="72"/>
    </row>
    <row r="114" spans="1:15" x14ac:dyDescent="0.25">
      <c r="A114" s="107" t="s">
        <v>525</v>
      </c>
      <c r="B114" s="108">
        <f t="shared" si="5"/>
        <v>41523</v>
      </c>
      <c r="C114">
        <f t="shared" si="6"/>
        <v>2013</v>
      </c>
      <c r="D114">
        <f t="shared" si="7"/>
        <v>9</v>
      </c>
      <c r="E114" s="75">
        <v>36946</v>
      </c>
      <c r="F114" s="75">
        <v>32539</v>
      </c>
      <c r="G114" s="75">
        <v>4407</v>
      </c>
      <c r="H114" s="104">
        <v>88.071780436312451</v>
      </c>
      <c r="I114" s="104">
        <v>11.92821956368754</v>
      </c>
      <c r="K114" s="72">
        <f t="shared" si="8"/>
        <v>6.375622639620976E-3</v>
      </c>
      <c r="M114" s="72">
        <f t="shared" si="9"/>
        <v>6.0894967429609599E-3</v>
      </c>
      <c r="N114" s="68"/>
      <c r="O114" s="72"/>
    </row>
    <row r="115" spans="1:15" x14ac:dyDescent="0.25">
      <c r="A115" s="107" t="s">
        <v>526</v>
      </c>
      <c r="B115" s="108">
        <f t="shared" si="5"/>
        <v>41524</v>
      </c>
      <c r="C115">
        <f t="shared" si="6"/>
        <v>2013</v>
      </c>
      <c r="D115">
        <f t="shared" si="7"/>
        <v>9</v>
      </c>
      <c r="E115" s="75">
        <v>35222</v>
      </c>
      <c r="F115" s="75">
        <v>26152</v>
      </c>
      <c r="G115" s="75">
        <v>9070</v>
      </c>
      <c r="H115" s="104">
        <v>74.249048889898361</v>
      </c>
      <c r="I115" s="104">
        <v>25.750951110101639</v>
      </c>
      <c r="K115" s="72">
        <f t="shared" si="8"/>
        <v>6.0781188927821689E-3</v>
      </c>
      <c r="M115" s="72">
        <f t="shared" si="9"/>
        <v>6.0894967429609599E-3</v>
      </c>
      <c r="N115" s="68"/>
      <c r="O115" s="72"/>
    </row>
    <row r="116" spans="1:15" x14ac:dyDescent="0.25">
      <c r="A116" s="107" t="s">
        <v>527</v>
      </c>
      <c r="B116" s="108">
        <f t="shared" si="5"/>
        <v>41525</v>
      </c>
      <c r="C116">
        <f t="shared" si="6"/>
        <v>2013</v>
      </c>
      <c r="D116">
        <f t="shared" si="7"/>
        <v>9</v>
      </c>
      <c r="E116" s="75">
        <v>34054</v>
      </c>
      <c r="F116" s="75">
        <v>25748</v>
      </c>
      <c r="G116" s="75">
        <v>8306</v>
      </c>
      <c r="H116" s="104">
        <v>75.609326364010101</v>
      </c>
      <c r="I116" s="104">
        <v>24.390673635989899</v>
      </c>
      <c r="K116" s="72">
        <f t="shared" si="8"/>
        <v>5.8765618299586615E-3</v>
      </c>
      <c r="M116" s="72">
        <f t="shared" si="9"/>
        <v>6.0894967429609599E-3</v>
      </c>
      <c r="N116" s="68"/>
      <c r="O116" s="72"/>
    </row>
    <row r="117" spans="1:15" x14ac:dyDescent="0.25">
      <c r="A117" s="107" t="s">
        <v>528</v>
      </c>
      <c r="B117" s="108">
        <f t="shared" si="5"/>
        <v>41526</v>
      </c>
      <c r="C117">
        <f t="shared" si="6"/>
        <v>2013</v>
      </c>
      <c r="D117">
        <f t="shared" si="7"/>
        <v>9</v>
      </c>
      <c r="E117" s="75">
        <v>36394</v>
      </c>
      <c r="F117" s="75">
        <v>32750</v>
      </c>
      <c r="G117" s="75">
        <v>3644</v>
      </c>
      <c r="H117" s="104">
        <v>89.987360553937464</v>
      </c>
      <c r="I117" s="104">
        <v>10.01263944606254</v>
      </c>
      <c r="K117" s="72">
        <f t="shared" si="8"/>
        <v>6.2803662195194555E-3</v>
      </c>
      <c r="M117" s="72">
        <f t="shared" si="9"/>
        <v>6.0894967429609599E-3</v>
      </c>
      <c r="N117" s="68"/>
      <c r="O117" s="72"/>
    </row>
    <row r="118" spans="1:15" x14ac:dyDescent="0.25">
      <c r="A118" s="107" t="s">
        <v>529</v>
      </c>
      <c r="B118" s="108">
        <f t="shared" si="5"/>
        <v>41527</v>
      </c>
      <c r="C118">
        <f t="shared" si="6"/>
        <v>2013</v>
      </c>
      <c r="D118">
        <f t="shared" si="7"/>
        <v>9</v>
      </c>
      <c r="E118" s="75">
        <v>37982</v>
      </c>
      <c r="F118" s="75">
        <v>34576</v>
      </c>
      <c r="G118" s="75">
        <v>3406</v>
      </c>
      <c r="H118" s="104">
        <v>91.032594386814807</v>
      </c>
      <c r="I118" s="104">
        <v>8.9674056131851927</v>
      </c>
      <c r="K118" s="72">
        <f t="shared" si="8"/>
        <v>6.5544009932897718E-3</v>
      </c>
      <c r="M118" s="72">
        <f t="shared" si="9"/>
        <v>6.0894967429609599E-3</v>
      </c>
      <c r="N118" s="68"/>
      <c r="O118" s="72"/>
    </row>
    <row r="119" spans="1:15" x14ac:dyDescent="0.25">
      <c r="A119" s="107" t="s">
        <v>530</v>
      </c>
      <c r="B119" s="108">
        <f t="shared" si="5"/>
        <v>41528</v>
      </c>
      <c r="C119">
        <f t="shared" si="6"/>
        <v>2013</v>
      </c>
      <c r="D119">
        <f t="shared" si="7"/>
        <v>9</v>
      </c>
      <c r="E119" s="75">
        <v>36820</v>
      </c>
      <c r="F119" s="75">
        <v>33388</v>
      </c>
      <c r="G119" s="75">
        <v>3432</v>
      </c>
      <c r="H119" s="104">
        <v>90.678978815860944</v>
      </c>
      <c r="I119" s="104">
        <v>9.3210211841390542</v>
      </c>
      <c r="K119" s="72">
        <f t="shared" si="8"/>
        <v>6.3538793263369329E-3</v>
      </c>
      <c r="M119" s="72">
        <f t="shared" si="9"/>
        <v>6.0894967429609599E-3</v>
      </c>
      <c r="N119" s="68"/>
      <c r="O119" s="72"/>
    </row>
    <row r="120" spans="1:15" x14ac:dyDescent="0.25">
      <c r="A120" s="107" t="s">
        <v>531</v>
      </c>
      <c r="B120" s="108">
        <f t="shared" si="5"/>
        <v>41529</v>
      </c>
      <c r="C120">
        <f t="shared" si="6"/>
        <v>2013</v>
      </c>
      <c r="D120">
        <f t="shared" si="7"/>
        <v>9</v>
      </c>
      <c r="E120" s="75">
        <v>32063</v>
      </c>
      <c r="F120" s="75">
        <v>29428</v>
      </c>
      <c r="G120" s="75">
        <v>2635</v>
      </c>
      <c r="H120" s="104">
        <v>91.78180457224839</v>
      </c>
      <c r="I120" s="104">
        <v>8.2181954277516134</v>
      </c>
      <c r="K120" s="72">
        <f t="shared" si="8"/>
        <v>5.5329829668750979E-3</v>
      </c>
      <c r="M120" s="72">
        <f t="shared" si="9"/>
        <v>6.0894967429609599E-3</v>
      </c>
      <c r="N120" s="68"/>
      <c r="O120" s="72"/>
    </row>
    <row r="121" spans="1:15" x14ac:dyDescent="0.25">
      <c r="A121" s="107" t="s">
        <v>532</v>
      </c>
      <c r="B121" s="108">
        <f t="shared" si="5"/>
        <v>41530</v>
      </c>
      <c r="C121">
        <f t="shared" si="6"/>
        <v>2013</v>
      </c>
      <c r="D121">
        <f t="shared" si="7"/>
        <v>9</v>
      </c>
      <c r="E121" s="75">
        <v>37436</v>
      </c>
      <c r="F121" s="75">
        <v>33694</v>
      </c>
      <c r="G121" s="75">
        <v>3742</v>
      </c>
      <c r="H121" s="104">
        <v>90.004273960893258</v>
      </c>
      <c r="I121" s="104">
        <v>9.9957260391067422</v>
      </c>
      <c r="K121" s="72">
        <f t="shared" si="8"/>
        <v>6.4601799690589198E-3</v>
      </c>
      <c r="M121" s="72">
        <f t="shared" si="9"/>
        <v>6.0894967429609599E-3</v>
      </c>
      <c r="N121" s="68"/>
      <c r="O121" s="72"/>
    </row>
    <row r="122" spans="1:15" x14ac:dyDescent="0.25">
      <c r="A122" s="107" t="s">
        <v>533</v>
      </c>
      <c r="B122" s="108">
        <f t="shared" si="5"/>
        <v>41531</v>
      </c>
      <c r="C122">
        <f t="shared" si="6"/>
        <v>2013</v>
      </c>
      <c r="D122">
        <f t="shared" si="7"/>
        <v>9</v>
      </c>
      <c r="E122" s="75">
        <v>32337</v>
      </c>
      <c r="F122" s="75">
        <v>24314</v>
      </c>
      <c r="G122" s="75">
        <v>8023</v>
      </c>
      <c r="H122" s="104">
        <v>75.189411510034944</v>
      </c>
      <c r="I122" s="104">
        <v>24.81058848996506</v>
      </c>
      <c r="K122" s="72">
        <f t="shared" si="8"/>
        <v>5.5802660449689682E-3</v>
      </c>
      <c r="M122" s="72">
        <f t="shared" si="9"/>
        <v>6.0894967429609599E-3</v>
      </c>
      <c r="N122" s="68"/>
      <c r="O122" s="72"/>
    </row>
    <row r="123" spans="1:15" x14ac:dyDescent="0.25">
      <c r="A123" s="107" t="s">
        <v>534</v>
      </c>
      <c r="B123" s="108">
        <f t="shared" si="5"/>
        <v>41532</v>
      </c>
      <c r="C123">
        <f t="shared" si="6"/>
        <v>2013</v>
      </c>
      <c r="D123">
        <f t="shared" si="7"/>
        <v>9</v>
      </c>
      <c r="E123" s="75">
        <v>32663</v>
      </c>
      <c r="F123" s="75">
        <v>24868</v>
      </c>
      <c r="G123" s="75">
        <v>7795</v>
      </c>
      <c r="H123" s="104">
        <v>76.135076386124979</v>
      </c>
      <c r="I123" s="104">
        <v>23.864923613875028</v>
      </c>
      <c r="K123" s="72">
        <f t="shared" si="8"/>
        <v>5.6365225539419675E-3</v>
      </c>
      <c r="M123" s="72">
        <f t="shared" si="9"/>
        <v>6.0894967429609599E-3</v>
      </c>
      <c r="N123" s="68"/>
      <c r="O123" s="72"/>
    </row>
    <row r="124" spans="1:15" x14ac:dyDescent="0.25">
      <c r="A124" s="107" t="s">
        <v>535</v>
      </c>
      <c r="B124" s="108">
        <f t="shared" si="5"/>
        <v>41533</v>
      </c>
      <c r="C124">
        <f t="shared" si="6"/>
        <v>2013</v>
      </c>
      <c r="D124">
        <f t="shared" si="7"/>
        <v>9</v>
      </c>
      <c r="E124" s="75">
        <v>32078</v>
      </c>
      <c r="F124" s="75">
        <v>29388</v>
      </c>
      <c r="G124" s="75">
        <v>2690</v>
      </c>
      <c r="H124" s="104">
        <v>91.614190410873491</v>
      </c>
      <c r="I124" s="104">
        <v>8.3858095891265041</v>
      </c>
      <c r="K124" s="72">
        <f t="shared" si="8"/>
        <v>5.535571456551769E-3</v>
      </c>
      <c r="M124" s="72">
        <f t="shared" si="9"/>
        <v>6.0894967429609599E-3</v>
      </c>
      <c r="N124" s="68"/>
      <c r="O124" s="72"/>
    </row>
    <row r="125" spans="1:15" x14ac:dyDescent="0.25">
      <c r="A125" s="107" t="s">
        <v>536</v>
      </c>
      <c r="B125" s="108">
        <f t="shared" si="5"/>
        <v>41534</v>
      </c>
      <c r="C125">
        <f t="shared" si="6"/>
        <v>2013</v>
      </c>
      <c r="D125">
        <f t="shared" si="7"/>
        <v>9</v>
      </c>
      <c r="E125" s="75">
        <v>39297</v>
      </c>
      <c r="F125" s="75">
        <v>36073</v>
      </c>
      <c r="G125" s="75">
        <v>3224</v>
      </c>
      <c r="H125" s="104">
        <v>91.795811385093003</v>
      </c>
      <c r="I125" s="104">
        <v>8.2041886149069896</v>
      </c>
      <c r="K125" s="72">
        <f t="shared" si="8"/>
        <v>6.7813252549446621E-3</v>
      </c>
      <c r="M125" s="72">
        <f t="shared" si="9"/>
        <v>6.0894967429609599E-3</v>
      </c>
      <c r="N125" s="68"/>
      <c r="O125" s="72"/>
    </row>
    <row r="126" spans="1:15" x14ac:dyDescent="0.25">
      <c r="A126" s="107" t="s">
        <v>537</v>
      </c>
      <c r="B126" s="108">
        <f t="shared" si="5"/>
        <v>41535</v>
      </c>
      <c r="C126">
        <f t="shared" si="6"/>
        <v>2013</v>
      </c>
      <c r="D126">
        <f t="shared" si="7"/>
        <v>9</v>
      </c>
      <c r="E126" s="75">
        <v>38956</v>
      </c>
      <c r="F126" s="75">
        <v>35614</v>
      </c>
      <c r="G126" s="75">
        <v>3342</v>
      </c>
      <c r="H126" s="104">
        <v>91.421090461032961</v>
      </c>
      <c r="I126" s="104">
        <v>8.5789095389670393</v>
      </c>
      <c r="K126" s="72">
        <f t="shared" si="8"/>
        <v>6.7224802562949916E-3</v>
      </c>
      <c r="M126" s="72">
        <f t="shared" si="9"/>
        <v>6.0894967429609599E-3</v>
      </c>
      <c r="N126" s="68"/>
      <c r="O126" s="72"/>
    </row>
    <row r="127" spans="1:15" x14ac:dyDescent="0.25">
      <c r="A127" s="107" t="s">
        <v>538</v>
      </c>
      <c r="B127" s="108">
        <f t="shared" si="5"/>
        <v>41536</v>
      </c>
      <c r="C127">
        <f t="shared" si="6"/>
        <v>2013</v>
      </c>
      <c r="D127">
        <f t="shared" si="7"/>
        <v>9</v>
      </c>
      <c r="E127" s="75">
        <v>40117</v>
      </c>
      <c r="F127" s="75">
        <v>36382</v>
      </c>
      <c r="G127" s="75">
        <v>3735</v>
      </c>
      <c r="H127" s="104">
        <v>90.689732532342902</v>
      </c>
      <c r="I127" s="104">
        <v>9.3102674676571038</v>
      </c>
      <c r="K127" s="72">
        <f t="shared" si="8"/>
        <v>6.9228293572693852E-3</v>
      </c>
      <c r="M127" s="72">
        <f t="shared" si="9"/>
        <v>6.0894967429609599E-3</v>
      </c>
      <c r="N127" s="68"/>
      <c r="O127" s="72"/>
    </row>
    <row r="128" spans="1:15" x14ac:dyDescent="0.25">
      <c r="A128" s="107" t="s">
        <v>539</v>
      </c>
      <c r="B128" s="108">
        <f t="shared" si="5"/>
        <v>41537</v>
      </c>
      <c r="C128">
        <f t="shared" si="6"/>
        <v>2013</v>
      </c>
      <c r="D128">
        <f t="shared" si="7"/>
        <v>9</v>
      </c>
      <c r="E128" s="75">
        <v>40226</v>
      </c>
      <c r="F128" s="75">
        <v>35810</v>
      </c>
      <c r="G128" s="75">
        <v>4416</v>
      </c>
      <c r="H128" s="104">
        <v>89.022025555610796</v>
      </c>
      <c r="I128" s="104">
        <v>10.977974444389201</v>
      </c>
      <c r="K128" s="72">
        <f t="shared" si="8"/>
        <v>6.9416390489198667E-3</v>
      </c>
      <c r="M128" s="72">
        <f t="shared" si="9"/>
        <v>6.0894967429609599E-3</v>
      </c>
      <c r="N128" s="68"/>
      <c r="O128" s="72"/>
    </row>
    <row r="129" spans="1:15" x14ac:dyDescent="0.25">
      <c r="A129" s="107" t="s">
        <v>540</v>
      </c>
      <c r="B129" s="108">
        <f t="shared" si="5"/>
        <v>41538</v>
      </c>
      <c r="C129">
        <f t="shared" si="6"/>
        <v>2013</v>
      </c>
      <c r="D129">
        <f t="shared" si="7"/>
        <v>9</v>
      </c>
      <c r="E129" s="75">
        <v>32434</v>
      </c>
      <c r="F129" s="75">
        <v>24866</v>
      </c>
      <c r="G129" s="75">
        <v>7568</v>
      </c>
      <c r="H129" s="104">
        <v>76.666461121045813</v>
      </c>
      <c r="I129" s="104">
        <v>23.33353887895418</v>
      </c>
      <c r="K129" s="72">
        <f t="shared" si="8"/>
        <v>5.5970049448781124E-3</v>
      </c>
      <c r="M129" s="72">
        <f t="shared" si="9"/>
        <v>6.0894967429609599E-3</v>
      </c>
      <c r="N129" s="68"/>
      <c r="O129" s="72"/>
    </row>
    <row r="130" spans="1:15" x14ac:dyDescent="0.25">
      <c r="A130" s="107" t="s">
        <v>541</v>
      </c>
      <c r="B130" s="108">
        <f t="shared" si="5"/>
        <v>41539</v>
      </c>
      <c r="C130">
        <f t="shared" si="6"/>
        <v>2013</v>
      </c>
      <c r="D130">
        <f t="shared" si="7"/>
        <v>9</v>
      </c>
      <c r="E130" s="75">
        <v>30232</v>
      </c>
      <c r="F130" s="75">
        <v>23628</v>
      </c>
      <c r="G130" s="75">
        <v>6604</v>
      </c>
      <c r="H130" s="104">
        <v>78.155596718708651</v>
      </c>
      <c r="I130" s="104">
        <v>21.844403281291349</v>
      </c>
      <c r="K130" s="72">
        <f t="shared" si="8"/>
        <v>5.2170146603426988E-3</v>
      </c>
      <c r="M130" s="72">
        <f t="shared" si="9"/>
        <v>6.0894967429609599E-3</v>
      </c>
      <c r="N130" s="68"/>
      <c r="O130" s="72"/>
    </row>
    <row r="131" spans="1:15" x14ac:dyDescent="0.25">
      <c r="A131" s="107" t="s">
        <v>542</v>
      </c>
      <c r="B131" s="108">
        <f t="shared" si="5"/>
        <v>41540</v>
      </c>
      <c r="C131">
        <f t="shared" si="6"/>
        <v>2013</v>
      </c>
      <c r="D131">
        <f t="shared" si="7"/>
        <v>9</v>
      </c>
      <c r="E131" s="75">
        <v>35776</v>
      </c>
      <c r="F131" s="75">
        <v>32560</v>
      </c>
      <c r="G131" s="75">
        <v>3216</v>
      </c>
      <c r="H131" s="104">
        <v>91.010733452593911</v>
      </c>
      <c r="I131" s="104">
        <v>8.989266547406082</v>
      </c>
      <c r="K131" s="72">
        <f t="shared" si="8"/>
        <v>6.173720444840579E-3</v>
      </c>
      <c r="M131" s="72">
        <f t="shared" si="9"/>
        <v>6.0894967429609599E-3</v>
      </c>
      <c r="N131" s="68"/>
      <c r="O131" s="72"/>
    </row>
    <row r="132" spans="1:15" x14ac:dyDescent="0.25">
      <c r="A132" s="107" t="s">
        <v>543</v>
      </c>
      <c r="B132" s="108">
        <f t="shared" si="5"/>
        <v>41541</v>
      </c>
      <c r="C132">
        <f t="shared" si="6"/>
        <v>2013</v>
      </c>
      <c r="D132">
        <f t="shared" si="7"/>
        <v>9</v>
      </c>
      <c r="E132" s="75">
        <v>39248</v>
      </c>
      <c r="F132" s="75">
        <v>35889</v>
      </c>
      <c r="G132" s="75">
        <v>3359</v>
      </c>
      <c r="H132" s="104">
        <v>91.441602119853243</v>
      </c>
      <c r="I132" s="104">
        <v>8.5583978801467584</v>
      </c>
      <c r="K132" s="72">
        <f t="shared" si="8"/>
        <v>6.7728695220008678E-3</v>
      </c>
      <c r="M132" s="72">
        <f t="shared" si="9"/>
        <v>6.0894967429609599E-3</v>
      </c>
      <c r="N132" s="68"/>
      <c r="O132" s="72"/>
    </row>
    <row r="133" spans="1:15" x14ac:dyDescent="0.25">
      <c r="A133" s="107" t="s">
        <v>544</v>
      </c>
      <c r="B133" s="108">
        <f t="shared" si="5"/>
        <v>41542</v>
      </c>
      <c r="C133">
        <f t="shared" si="6"/>
        <v>2013</v>
      </c>
      <c r="D133">
        <f t="shared" si="7"/>
        <v>9</v>
      </c>
      <c r="E133" s="75">
        <v>38929</v>
      </c>
      <c r="F133" s="75">
        <v>35805</v>
      </c>
      <c r="G133" s="75">
        <v>3124</v>
      </c>
      <c r="H133" s="104">
        <v>91.975134218705847</v>
      </c>
      <c r="I133" s="104">
        <v>8.0248657812941513</v>
      </c>
      <c r="K133" s="72">
        <f t="shared" si="8"/>
        <v>6.7178209748769823E-3</v>
      </c>
      <c r="M133" s="72">
        <f t="shared" si="9"/>
        <v>6.0894967429609599E-3</v>
      </c>
      <c r="N133" s="68"/>
      <c r="O133" s="72"/>
    </row>
    <row r="134" spans="1:15" x14ac:dyDescent="0.25">
      <c r="A134" s="107" t="s">
        <v>545</v>
      </c>
      <c r="B134" s="108">
        <f t="shared" si="5"/>
        <v>41543</v>
      </c>
      <c r="C134">
        <f t="shared" si="6"/>
        <v>2013</v>
      </c>
      <c r="D134">
        <f t="shared" si="7"/>
        <v>9</v>
      </c>
      <c r="E134" s="75">
        <v>38912</v>
      </c>
      <c r="F134" s="75">
        <v>35815</v>
      </c>
      <c r="G134" s="75">
        <v>3097</v>
      </c>
      <c r="H134" s="104">
        <v>92.041015625</v>
      </c>
      <c r="I134" s="104">
        <v>7.958984375</v>
      </c>
      <c r="K134" s="72">
        <f t="shared" si="8"/>
        <v>6.7148873532434207E-3</v>
      </c>
      <c r="M134" s="72">
        <f t="shared" si="9"/>
        <v>6.0894967429609599E-3</v>
      </c>
      <c r="N134" s="68"/>
      <c r="O134" s="72"/>
    </row>
    <row r="135" spans="1:15" x14ac:dyDescent="0.25">
      <c r="A135" s="107" t="s">
        <v>546</v>
      </c>
      <c r="B135" s="108">
        <f t="shared" si="5"/>
        <v>41544</v>
      </c>
      <c r="C135">
        <f t="shared" si="6"/>
        <v>2013</v>
      </c>
      <c r="D135">
        <f t="shared" si="7"/>
        <v>9</v>
      </c>
      <c r="E135" s="75">
        <v>38057</v>
      </c>
      <c r="F135" s="75">
        <v>34345</v>
      </c>
      <c r="G135" s="75">
        <v>3712</v>
      </c>
      <c r="H135" s="104">
        <v>90.246209632919047</v>
      </c>
      <c r="I135" s="104">
        <v>9.753790367080958</v>
      </c>
      <c r="K135" s="72">
        <f t="shared" si="8"/>
        <v>6.567343441673131E-3</v>
      </c>
      <c r="M135" s="72">
        <f t="shared" si="9"/>
        <v>6.0894967429609599E-3</v>
      </c>
      <c r="N135" s="68"/>
      <c r="O135" s="72"/>
    </row>
    <row r="136" spans="1:15" x14ac:dyDescent="0.25">
      <c r="A136" s="107" t="s">
        <v>547</v>
      </c>
      <c r="B136" s="108">
        <f t="shared" si="5"/>
        <v>41545</v>
      </c>
      <c r="C136">
        <f t="shared" si="6"/>
        <v>2013</v>
      </c>
      <c r="D136">
        <f t="shared" si="7"/>
        <v>9</v>
      </c>
      <c r="E136" s="75">
        <v>35610</v>
      </c>
      <c r="F136" s="75">
        <v>27282</v>
      </c>
      <c r="G136" s="75">
        <v>8328</v>
      </c>
      <c r="H136" s="104">
        <v>76.613310867733787</v>
      </c>
      <c r="I136" s="104">
        <v>23.38668913226622</v>
      </c>
      <c r="K136" s="72">
        <f t="shared" si="8"/>
        <v>6.145074492418745E-3</v>
      </c>
      <c r="M136" s="72">
        <f t="shared" si="9"/>
        <v>6.0894967429609599E-3</v>
      </c>
      <c r="N136" s="68"/>
      <c r="O136" s="72"/>
    </row>
    <row r="137" spans="1:15" x14ac:dyDescent="0.25">
      <c r="A137" s="107" t="s">
        <v>548</v>
      </c>
      <c r="B137" s="108">
        <f t="shared" si="5"/>
        <v>41546</v>
      </c>
      <c r="C137">
        <f t="shared" si="6"/>
        <v>2013</v>
      </c>
      <c r="D137">
        <f t="shared" si="7"/>
        <v>9</v>
      </c>
      <c r="E137" s="75">
        <v>33143</v>
      </c>
      <c r="F137" s="75">
        <v>25734</v>
      </c>
      <c r="G137" s="75">
        <v>7409</v>
      </c>
      <c r="H137" s="104">
        <v>77.645354976918199</v>
      </c>
      <c r="I137" s="104">
        <v>22.354645023081801</v>
      </c>
      <c r="K137" s="72">
        <f t="shared" si="8"/>
        <v>5.7193542235954636E-3</v>
      </c>
      <c r="M137" s="72">
        <f t="shared" si="9"/>
        <v>6.0894967429609599E-3</v>
      </c>
      <c r="N137" s="68"/>
      <c r="O137" s="72"/>
    </row>
    <row r="138" spans="1:15" x14ac:dyDescent="0.25">
      <c r="A138" s="107" t="s">
        <v>549</v>
      </c>
      <c r="B138" s="108">
        <f t="shared" si="5"/>
        <v>41547</v>
      </c>
      <c r="C138">
        <f t="shared" si="6"/>
        <v>2013</v>
      </c>
      <c r="D138">
        <f t="shared" si="7"/>
        <v>9</v>
      </c>
      <c r="E138" s="75">
        <v>37814</v>
      </c>
      <c r="F138" s="75">
        <v>34424</v>
      </c>
      <c r="G138" s="75">
        <v>3390</v>
      </c>
      <c r="H138" s="104">
        <v>91.035066377532132</v>
      </c>
      <c r="I138" s="104">
        <v>8.9649336224678695</v>
      </c>
      <c r="K138" s="72">
        <f t="shared" si="8"/>
        <v>6.5254099089110482E-3</v>
      </c>
      <c r="M138" s="72">
        <f t="shared" si="9"/>
        <v>6.0894967429609599E-3</v>
      </c>
      <c r="N138" s="68"/>
      <c r="O138" s="72"/>
    </row>
    <row r="139" spans="1:15" x14ac:dyDescent="0.25">
      <c r="A139" s="107" t="s">
        <v>550</v>
      </c>
      <c r="B139" s="108">
        <f t="shared" si="5"/>
        <v>41548</v>
      </c>
      <c r="C139">
        <f t="shared" si="6"/>
        <v>2013</v>
      </c>
      <c r="D139">
        <f t="shared" si="7"/>
        <v>10</v>
      </c>
      <c r="E139" s="75">
        <v>41269</v>
      </c>
      <c r="F139" s="75">
        <v>37975</v>
      </c>
      <c r="G139" s="75">
        <v>3294</v>
      </c>
      <c r="H139" s="104">
        <v>92.018221909908164</v>
      </c>
      <c r="I139" s="104">
        <v>7.9817780900918356</v>
      </c>
      <c r="K139" s="72">
        <f t="shared" si="8"/>
        <v>7.1216253644377754E-3</v>
      </c>
      <c r="M139" s="72">
        <f t="shared" si="9"/>
        <v>5.8689856268404903E-3</v>
      </c>
      <c r="N139" s="68"/>
      <c r="O139" s="72"/>
    </row>
    <row r="140" spans="1:15" x14ac:dyDescent="0.25">
      <c r="A140" s="107" t="s">
        <v>551</v>
      </c>
      <c r="B140" s="108">
        <f t="shared" si="5"/>
        <v>41549</v>
      </c>
      <c r="C140">
        <f t="shared" si="6"/>
        <v>2013</v>
      </c>
      <c r="D140">
        <f t="shared" si="7"/>
        <v>10</v>
      </c>
      <c r="E140" s="75">
        <v>42148</v>
      </c>
      <c r="F140" s="75">
        <v>38684</v>
      </c>
      <c r="G140" s="75">
        <v>3464</v>
      </c>
      <c r="H140" s="104">
        <v>91.781341937932993</v>
      </c>
      <c r="I140" s="104">
        <v>8.2186580620670018</v>
      </c>
      <c r="K140" s="72">
        <f t="shared" si="8"/>
        <v>7.2733108594907406E-3</v>
      </c>
      <c r="M140" s="72">
        <f t="shared" si="9"/>
        <v>5.8689856268404903E-3</v>
      </c>
      <c r="N140" s="68"/>
      <c r="O140" s="72"/>
    </row>
    <row r="141" spans="1:15" x14ac:dyDescent="0.25">
      <c r="A141" s="107" t="s">
        <v>552</v>
      </c>
      <c r="B141" s="108">
        <f t="shared" ref="B141:B204" si="10">DATE(YEAR(A141),MONTH(A141),DAY(A141))</f>
        <v>41550</v>
      </c>
      <c r="C141">
        <f t="shared" ref="C141:C204" si="11">+YEAR(A141)</f>
        <v>2013</v>
      </c>
      <c r="D141">
        <f t="shared" ref="D141:D204" si="12">MONTH(A141)</f>
        <v>10</v>
      </c>
      <c r="E141" s="75">
        <v>41137</v>
      </c>
      <c r="F141" s="75">
        <v>37617</v>
      </c>
      <c r="G141" s="75">
        <v>3520</v>
      </c>
      <c r="H141" s="104">
        <v>91.443226292631934</v>
      </c>
      <c r="I141" s="104">
        <v>8.5567737073680625</v>
      </c>
      <c r="K141" s="72">
        <f t="shared" ref="K141:K204" si="13">+E141/SUMIF($C$12:$C$2321,C141,$E$12:$E$2321)</f>
        <v>7.0988466552830646E-3</v>
      </c>
      <c r="M141" s="72">
        <f t="shared" ref="M141:M204" si="14">AVERAGEIFS($K$12:$K$2321,$C$12:$C$2321,C141,$D$12:$D$2321,D141)</f>
        <v>5.8689856268404903E-3</v>
      </c>
      <c r="N141" s="68"/>
      <c r="O141" s="72"/>
    </row>
    <row r="142" spans="1:15" x14ac:dyDescent="0.25">
      <c r="A142" s="107" t="s">
        <v>553</v>
      </c>
      <c r="B142" s="108">
        <f t="shared" si="10"/>
        <v>41551</v>
      </c>
      <c r="C142">
        <f t="shared" si="11"/>
        <v>2013</v>
      </c>
      <c r="D142">
        <f t="shared" si="12"/>
        <v>10</v>
      </c>
      <c r="E142" s="75">
        <v>40968</v>
      </c>
      <c r="F142" s="75">
        <v>36878</v>
      </c>
      <c r="G142" s="75">
        <v>4090</v>
      </c>
      <c r="H142" s="104">
        <v>90.016598320640497</v>
      </c>
      <c r="I142" s="104">
        <v>9.9834016793595008</v>
      </c>
      <c r="K142" s="72">
        <f t="shared" si="13"/>
        <v>7.0696830049258958E-3</v>
      </c>
      <c r="M142" s="72">
        <f t="shared" si="14"/>
        <v>5.8689856268404903E-3</v>
      </c>
      <c r="N142" s="68"/>
      <c r="O142" s="72"/>
    </row>
    <row r="143" spans="1:15" x14ac:dyDescent="0.25">
      <c r="A143" s="107" t="s">
        <v>554</v>
      </c>
      <c r="B143" s="108">
        <f t="shared" si="10"/>
        <v>41552</v>
      </c>
      <c r="C143">
        <f t="shared" si="11"/>
        <v>2013</v>
      </c>
      <c r="D143">
        <f t="shared" si="12"/>
        <v>10</v>
      </c>
      <c r="E143" s="75">
        <v>34777</v>
      </c>
      <c r="F143" s="75">
        <v>26972</v>
      </c>
      <c r="G143" s="75">
        <v>7805</v>
      </c>
      <c r="H143" s="104">
        <v>77.557006067228343</v>
      </c>
      <c r="I143" s="104">
        <v>22.44299393277166</v>
      </c>
      <c r="K143" s="72">
        <f t="shared" si="13"/>
        <v>6.0013270323742403E-3</v>
      </c>
      <c r="M143" s="72">
        <f t="shared" si="14"/>
        <v>5.8689856268404903E-3</v>
      </c>
      <c r="N143" s="68"/>
      <c r="O143" s="72"/>
    </row>
    <row r="144" spans="1:15" x14ac:dyDescent="0.25">
      <c r="A144" s="107" t="s">
        <v>555</v>
      </c>
      <c r="B144" s="108">
        <f t="shared" si="10"/>
        <v>41553</v>
      </c>
      <c r="C144">
        <f t="shared" si="11"/>
        <v>2013</v>
      </c>
      <c r="D144">
        <f t="shared" si="12"/>
        <v>10</v>
      </c>
      <c r="E144" s="75">
        <v>26915</v>
      </c>
      <c r="F144" s="75">
        <v>22531</v>
      </c>
      <c r="G144" s="75">
        <v>4384</v>
      </c>
      <c r="H144" s="104">
        <v>83.711684934051647</v>
      </c>
      <c r="I144" s="104">
        <v>16.28831506594836</v>
      </c>
      <c r="K144" s="72">
        <f t="shared" si="13"/>
        <v>4.6446133098413511E-3</v>
      </c>
      <c r="M144" s="72">
        <f t="shared" si="14"/>
        <v>5.8689856268404903E-3</v>
      </c>
      <c r="N144" s="68"/>
      <c r="O144" s="72"/>
    </row>
    <row r="145" spans="1:15" x14ac:dyDescent="0.25">
      <c r="A145" s="107" t="s">
        <v>556</v>
      </c>
      <c r="B145" s="108">
        <f t="shared" si="10"/>
        <v>41554</v>
      </c>
      <c r="C145">
        <f t="shared" si="11"/>
        <v>2013</v>
      </c>
      <c r="D145">
        <f t="shared" si="12"/>
        <v>10</v>
      </c>
      <c r="E145" s="75">
        <v>25478</v>
      </c>
      <c r="F145" s="75">
        <v>24025</v>
      </c>
      <c r="G145" s="75">
        <v>1453</v>
      </c>
      <c r="H145" s="104">
        <v>94.297040584033283</v>
      </c>
      <c r="I145" s="104">
        <v>5.7029594159667161</v>
      </c>
      <c r="K145" s="72">
        <f t="shared" si="13"/>
        <v>4.3966359988161976E-3</v>
      </c>
      <c r="M145" s="72">
        <f t="shared" si="14"/>
        <v>5.8689856268404903E-3</v>
      </c>
      <c r="N145" s="68"/>
      <c r="O145" s="72"/>
    </row>
    <row r="146" spans="1:15" x14ac:dyDescent="0.25">
      <c r="A146" s="107" t="s">
        <v>557</v>
      </c>
      <c r="B146" s="108">
        <f t="shared" si="10"/>
        <v>41555</v>
      </c>
      <c r="C146">
        <f t="shared" si="11"/>
        <v>2013</v>
      </c>
      <c r="D146">
        <f t="shared" si="12"/>
        <v>10</v>
      </c>
      <c r="E146" s="75">
        <v>39071</v>
      </c>
      <c r="F146" s="75">
        <v>36168</v>
      </c>
      <c r="G146" s="75">
        <v>2903</v>
      </c>
      <c r="H146" s="104">
        <v>92.569936781756283</v>
      </c>
      <c r="I146" s="104">
        <v>7.4300632182437099</v>
      </c>
      <c r="K146" s="72">
        <f t="shared" si="13"/>
        <v>6.7423253438161409E-3</v>
      </c>
      <c r="M146" s="72">
        <f t="shared" si="14"/>
        <v>5.8689856268404903E-3</v>
      </c>
      <c r="N146" s="68"/>
      <c r="O146" s="72"/>
    </row>
    <row r="147" spans="1:15" x14ac:dyDescent="0.25">
      <c r="A147" s="107" t="s">
        <v>558</v>
      </c>
      <c r="B147" s="108">
        <f t="shared" si="10"/>
        <v>41556</v>
      </c>
      <c r="C147">
        <f t="shared" si="11"/>
        <v>2013</v>
      </c>
      <c r="D147">
        <f t="shared" si="12"/>
        <v>10</v>
      </c>
      <c r="E147" s="75">
        <v>37709</v>
      </c>
      <c r="F147" s="75">
        <v>35367</v>
      </c>
      <c r="G147" s="75">
        <v>2342</v>
      </c>
      <c r="H147" s="104">
        <v>93.789281073483778</v>
      </c>
      <c r="I147" s="104">
        <v>6.2107189265162166</v>
      </c>
      <c r="K147" s="72">
        <f t="shared" si="13"/>
        <v>6.5072904811743458E-3</v>
      </c>
      <c r="M147" s="72">
        <f t="shared" si="14"/>
        <v>5.8689856268404903E-3</v>
      </c>
      <c r="N147" s="68"/>
      <c r="O147" s="72"/>
    </row>
    <row r="148" spans="1:15" x14ac:dyDescent="0.25">
      <c r="A148" s="107" t="s">
        <v>559</v>
      </c>
      <c r="B148" s="108">
        <f t="shared" si="10"/>
        <v>41557</v>
      </c>
      <c r="C148">
        <f t="shared" si="11"/>
        <v>2013</v>
      </c>
      <c r="D148">
        <f t="shared" si="12"/>
        <v>10</v>
      </c>
      <c r="E148" s="75">
        <v>31656</v>
      </c>
      <c r="F148" s="75">
        <v>29956</v>
      </c>
      <c r="G148" s="75">
        <v>1700</v>
      </c>
      <c r="H148" s="104">
        <v>94.629770027798841</v>
      </c>
      <c r="I148" s="104">
        <v>5.3702299722011624</v>
      </c>
      <c r="K148" s="72">
        <f t="shared" si="13"/>
        <v>5.4627486136480706E-3</v>
      </c>
      <c r="M148" s="72">
        <f t="shared" si="14"/>
        <v>5.8689856268404903E-3</v>
      </c>
      <c r="N148" s="68"/>
      <c r="O148" s="72"/>
    </row>
    <row r="149" spans="1:15" x14ac:dyDescent="0.25">
      <c r="A149" s="107" t="s">
        <v>560</v>
      </c>
      <c r="B149" s="108">
        <f t="shared" si="10"/>
        <v>41558</v>
      </c>
      <c r="C149">
        <f t="shared" si="11"/>
        <v>2013</v>
      </c>
      <c r="D149">
        <f t="shared" si="12"/>
        <v>10</v>
      </c>
      <c r="E149" s="75">
        <v>33896</v>
      </c>
      <c r="F149" s="75">
        <v>31623</v>
      </c>
      <c r="G149" s="75">
        <v>2273</v>
      </c>
      <c r="H149" s="104">
        <v>93.294194005192352</v>
      </c>
      <c r="I149" s="104">
        <v>6.7058059948076467</v>
      </c>
      <c r="K149" s="72">
        <f t="shared" si="13"/>
        <v>5.8492964053643856E-3</v>
      </c>
      <c r="M149" s="72">
        <f t="shared" si="14"/>
        <v>5.8689856268404903E-3</v>
      </c>
      <c r="N149" s="68"/>
      <c r="O149" s="72"/>
    </row>
    <row r="150" spans="1:15" x14ac:dyDescent="0.25">
      <c r="A150" s="107" t="s">
        <v>561</v>
      </c>
      <c r="B150" s="108">
        <f t="shared" si="10"/>
        <v>41559</v>
      </c>
      <c r="C150">
        <f t="shared" si="11"/>
        <v>2013</v>
      </c>
      <c r="D150">
        <f t="shared" si="12"/>
        <v>10</v>
      </c>
      <c r="E150" s="75">
        <v>32914</v>
      </c>
      <c r="F150" s="75">
        <v>26153</v>
      </c>
      <c r="G150" s="75">
        <v>6761</v>
      </c>
      <c r="H150" s="104">
        <v>79.458589050252172</v>
      </c>
      <c r="I150" s="104">
        <v>20.541410949747831</v>
      </c>
      <c r="K150" s="72">
        <f t="shared" si="13"/>
        <v>5.6798366145316085E-3</v>
      </c>
      <c r="M150" s="72">
        <f t="shared" si="14"/>
        <v>5.8689856268404903E-3</v>
      </c>
      <c r="N150" s="68"/>
      <c r="O150" s="72"/>
    </row>
    <row r="151" spans="1:15" x14ac:dyDescent="0.25">
      <c r="A151" s="107" t="s">
        <v>562</v>
      </c>
      <c r="B151" s="108">
        <f t="shared" si="10"/>
        <v>41560</v>
      </c>
      <c r="C151">
        <f t="shared" si="11"/>
        <v>2013</v>
      </c>
      <c r="D151">
        <f t="shared" si="12"/>
        <v>10</v>
      </c>
      <c r="E151" s="75">
        <v>29213</v>
      </c>
      <c r="F151" s="75">
        <v>23297</v>
      </c>
      <c r="G151" s="75">
        <v>5916</v>
      </c>
      <c r="H151" s="104">
        <v>79.748741998425359</v>
      </c>
      <c r="I151" s="104">
        <v>20.251258001574641</v>
      </c>
      <c r="K151" s="72">
        <f t="shared" si="13"/>
        <v>5.0411699283074646E-3</v>
      </c>
      <c r="M151" s="72">
        <f t="shared" si="14"/>
        <v>5.8689856268404903E-3</v>
      </c>
      <c r="N151" s="68"/>
      <c r="O151" s="72"/>
    </row>
    <row r="152" spans="1:15" x14ac:dyDescent="0.25">
      <c r="A152" s="107" t="s">
        <v>563</v>
      </c>
      <c r="B152" s="108">
        <f t="shared" si="10"/>
        <v>41561</v>
      </c>
      <c r="C152">
        <f t="shared" si="11"/>
        <v>2013</v>
      </c>
      <c r="D152">
        <f t="shared" si="12"/>
        <v>10</v>
      </c>
      <c r="E152" s="75">
        <v>33520</v>
      </c>
      <c r="F152" s="75">
        <v>29858</v>
      </c>
      <c r="G152" s="75">
        <v>3662</v>
      </c>
      <c r="H152" s="104">
        <v>89.075178997613364</v>
      </c>
      <c r="I152" s="104">
        <v>10.924821002386629</v>
      </c>
      <c r="K152" s="72">
        <f t="shared" si="13"/>
        <v>5.7844115974691477E-3</v>
      </c>
      <c r="M152" s="72">
        <f t="shared" si="14"/>
        <v>5.8689856268404903E-3</v>
      </c>
      <c r="N152" s="68"/>
      <c r="O152" s="72"/>
    </row>
    <row r="153" spans="1:15" x14ac:dyDescent="0.25">
      <c r="A153" s="107" t="s">
        <v>564</v>
      </c>
      <c r="B153" s="108">
        <f t="shared" si="10"/>
        <v>41562</v>
      </c>
      <c r="C153">
        <f t="shared" si="11"/>
        <v>2013</v>
      </c>
      <c r="D153">
        <f t="shared" si="12"/>
        <v>10</v>
      </c>
      <c r="E153" s="75">
        <v>38191</v>
      </c>
      <c r="F153" s="75">
        <v>35514</v>
      </c>
      <c r="G153" s="75">
        <v>2677</v>
      </c>
      <c r="H153" s="104">
        <v>92.990495142834703</v>
      </c>
      <c r="I153" s="104">
        <v>7.0095048571653011</v>
      </c>
      <c r="K153" s="72">
        <f t="shared" si="13"/>
        <v>6.5904672827847314E-3</v>
      </c>
      <c r="M153" s="72">
        <f t="shared" si="14"/>
        <v>5.8689856268404903E-3</v>
      </c>
      <c r="N153" s="68"/>
      <c r="O153" s="72"/>
    </row>
    <row r="154" spans="1:15" x14ac:dyDescent="0.25">
      <c r="A154" s="107" t="s">
        <v>565</v>
      </c>
      <c r="B154" s="108">
        <f t="shared" si="10"/>
        <v>41563</v>
      </c>
      <c r="C154">
        <f t="shared" si="11"/>
        <v>2013</v>
      </c>
      <c r="D154">
        <f t="shared" si="12"/>
        <v>10</v>
      </c>
      <c r="E154" s="75">
        <v>37630</v>
      </c>
      <c r="F154" s="75">
        <v>35134</v>
      </c>
      <c r="G154" s="75">
        <v>2496</v>
      </c>
      <c r="H154" s="104">
        <v>93.36699441934627</v>
      </c>
      <c r="I154" s="104">
        <v>6.6330055806537338</v>
      </c>
      <c r="K154" s="72">
        <f t="shared" si="13"/>
        <v>6.4936577688772083E-3</v>
      </c>
      <c r="M154" s="72">
        <f t="shared" si="14"/>
        <v>5.8689856268404903E-3</v>
      </c>
      <c r="N154" s="68"/>
      <c r="O154" s="72"/>
    </row>
    <row r="155" spans="1:15" x14ac:dyDescent="0.25">
      <c r="A155" s="107" t="s">
        <v>566</v>
      </c>
      <c r="B155" s="108">
        <f t="shared" si="10"/>
        <v>41564</v>
      </c>
      <c r="C155">
        <f t="shared" si="11"/>
        <v>2013</v>
      </c>
      <c r="D155">
        <f t="shared" si="12"/>
        <v>10</v>
      </c>
      <c r="E155" s="75">
        <v>37572</v>
      </c>
      <c r="F155" s="75">
        <v>35138</v>
      </c>
      <c r="G155" s="75">
        <v>2434</v>
      </c>
      <c r="H155" s="104">
        <v>93.521771531991902</v>
      </c>
      <c r="I155" s="104">
        <v>6.4782284680080906</v>
      </c>
      <c r="K155" s="72">
        <f t="shared" si="13"/>
        <v>6.4836489421274106E-3</v>
      </c>
      <c r="M155" s="72">
        <f t="shared" si="14"/>
        <v>5.8689856268404903E-3</v>
      </c>
      <c r="N155" s="68"/>
      <c r="O155" s="72"/>
    </row>
    <row r="156" spans="1:15" x14ac:dyDescent="0.25">
      <c r="A156" s="107" t="s">
        <v>567</v>
      </c>
      <c r="B156" s="108">
        <f t="shared" si="10"/>
        <v>41565</v>
      </c>
      <c r="C156">
        <f t="shared" si="11"/>
        <v>2013</v>
      </c>
      <c r="D156">
        <f t="shared" si="12"/>
        <v>10</v>
      </c>
      <c r="E156" s="75">
        <v>38755</v>
      </c>
      <c r="F156" s="75">
        <v>35310</v>
      </c>
      <c r="G156" s="75">
        <v>3445</v>
      </c>
      <c r="H156" s="104">
        <v>91.110824409753576</v>
      </c>
      <c r="I156" s="104">
        <v>8.8891755902464205</v>
      </c>
      <c r="K156" s="72">
        <f t="shared" si="13"/>
        <v>6.6877944946275893E-3</v>
      </c>
      <c r="M156" s="72">
        <f t="shared" si="14"/>
        <v>5.8689856268404903E-3</v>
      </c>
      <c r="N156" s="68"/>
      <c r="O156" s="72"/>
    </row>
    <row r="157" spans="1:15" x14ac:dyDescent="0.25">
      <c r="A157" s="107" t="s">
        <v>568</v>
      </c>
      <c r="B157" s="108">
        <f t="shared" si="10"/>
        <v>41566</v>
      </c>
      <c r="C157">
        <f t="shared" si="11"/>
        <v>2013</v>
      </c>
      <c r="D157">
        <f t="shared" si="12"/>
        <v>10</v>
      </c>
      <c r="E157" s="75">
        <v>30010</v>
      </c>
      <c r="F157" s="75">
        <v>24534</v>
      </c>
      <c r="G157" s="75">
        <v>5476</v>
      </c>
      <c r="H157" s="104">
        <v>81.75274908363879</v>
      </c>
      <c r="I157" s="104">
        <v>18.24725091636121</v>
      </c>
      <c r="K157" s="72">
        <f t="shared" si="13"/>
        <v>5.1787050131279566E-3</v>
      </c>
      <c r="M157" s="72">
        <f t="shared" si="14"/>
        <v>5.8689856268404903E-3</v>
      </c>
      <c r="N157" s="68"/>
      <c r="O157" s="72"/>
    </row>
    <row r="158" spans="1:15" x14ac:dyDescent="0.25">
      <c r="A158" s="107" t="s">
        <v>569</v>
      </c>
      <c r="B158" s="108">
        <f t="shared" si="10"/>
        <v>41567</v>
      </c>
      <c r="C158">
        <f t="shared" si="11"/>
        <v>2013</v>
      </c>
      <c r="D158">
        <f t="shared" si="12"/>
        <v>10</v>
      </c>
      <c r="E158" s="75">
        <v>29655</v>
      </c>
      <c r="F158" s="75">
        <v>23972</v>
      </c>
      <c r="G158" s="75">
        <v>5683</v>
      </c>
      <c r="H158" s="104">
        <v>80.83628393188333</v>
      </c>
      <c r="I158" s="104">
        <v>19.16371606811667</v>
      </c>
      <c r="K158" s="72">
        <f t="shared" si="13"/>
        <v>5.1174440907800585E-3</v>
      </c>
      <c r="M158" s="72">
        <f t="shared" si="14"/>
        <v>5.8689856268404903E-3</v>
      </c>
      <c r="N158" s="68"/>
      <c r="O158" s="72"/>
    </row>
    <row r="159" spans="1:15" x14ac:dyDescent="0.25">
      <c r="A159" s="107" t="s">
        <v>570</v>
      </c>
      <c r="B159" s="108">
        <f t="shared" si="10"/>
        <v>41568</v>
      </c>
      <c r="C159">
        <f t="shared" si="11"/>
        <v>2013</v>
      </c>
      <c r="D159">
        <f t="shared" si="12"/>
        <v>10</v>
      </c>
      <c r="E159" s="75">
        <v>35648</v>
      </c>
      <c r="F159" s="75">
        <v>32809</v>
      </c>
      <c r="G159" s="75">
        <v>2839</v>
      </c>
      <c r="H159" s="104">
        <v>92.036018850987432</v>
      </c>
      <c r="I159" s="104">
        <v>7.9639811490125672</v>
      </c>
      <c r="K159" s="72">
        <f t="shared" si="13"/>
        <v>6.1516319995996473E-3</v>
      </c>
      <c r="M159" s="72">
        <f t="shared" si="14"/>
        <v>5.8689856268404903E-3</v>
      </c>
      <c r="N159" s="68"/>
      <c r="O159" s="72"/>
    </row>
    <row r="160" spans="1:15" x14ac:dyDescent="0.25">
      <c r="A160" s="107" t="s">
        <v>571</v>
      </c>
      <c r="B160" s="108">
        <f t="shared" si="10"/>
        <v>41569</v>
      </c>
      <c r="C160">
        <f t="shared" si="11"/>
        <v>2013</v>
      </c>
      <c r="D160">
        <f t="shared" si="12"/>
        <v>10</v>
      </c>
      <c r="E160" s="75">
        <v>37081</v>
      </c>
      <c r="F160" s="75">
        <v>34732</v>
      </c>
      <c r="G160" s="75">
        <v>2349</v>
      </c>
      <c r="H160" s="104">
        <v>93.665219384590486</v>
      </c>
      <c r="I160" s="104">
        <v>6.3347806154095094</v>
      </c>
      <c r="K160" s="72">
        <f t="shared" si="13"/>
        <v>6.3989190467110216E-3</v>
      </c>
      <c r="M160" s="72">
        <f t="shared" si="14"/>
        <v>5.8689856268404903E-3</v>
      </c>
      <c r="N160" s="68"/>
      <c r="O160" s="72"/>
    </row>
    <row r="161" spans="1:15" x14ac:dyDescent="0.25">
      <c r="A161" s="107" t="s">
        <v>572</v>
      </c>
      <c r="B161" s="108">
        <f t="shared" si="10"/>
        <v>41570</v>
      </c>
      <c r="C161">
        <f t="shared" si="11"/>
        <v>2013</v>
      </c>
      <c r="D161">
        <f t="shared" si="12"/>
        <v>10</v>
      </c>
      <c r="E161" s="75">
        <v>32886</v>
      </c>
      <c r="F161" s="75">
        <v>31498</v>
      </c>
      <c r="G161" s="75">
        <v>1388</v>
      </c>
      <c r="H161" s="104">
        <v>95.779358997749796</v>
      </c>
      <c r="I161" s="104">
        <v>4.2206410022501979</v>
      </c>
      <c r="K161" s="72">
        <f t="shared" si="13"/>
        <v>5.6750047671351549E-3</v>
      </c>
      <c r="M161" s="72">
        <f t="shared" si="14"/>
        <v>5.8689856268404903E-3</v>
      </c>
      <c r="N161" s="68"/>
      <c r="O161" s="72"/>
    </row>
    <row r="162" spans="1:15" x14ac:dyDescent="0.25">
      <c r="A162" s="107" t="s">
        <v>573</v>
      </c>
      <c r="B162" s="108">
        <f t="shared" si="10"/>
        <v>41571</v>
      </c>
      <c r="C162">
        <f t="shared" si="11"/>
        <v>2013</v>
      </c>
      <c r="D162">
        <f t="shared" si="12"/>
        <v>10</v>
      </c>
      <c r="E162" s="75">
        <v>32780</v>
      </c>
      <c r="F162" s="75">
        <v>31280</v>
      </c>
      <c r="G162" s="75">
        <v>1500</v>
      </c>
      <c r="H162" s="104">
        <v>95.424039048200129</v>
      </c>
      <c r="I162" s="104">
        <v>4.5759609517998783</v>
      </c>
      <c r="K162" s="72">
        <f t="shared" si="13"/>
        <v>5.6567127734200072E-3</v>
      </c>
      <c r="M162" s="72">
        <f t="shared" si="14"/>
        <v>5.8689856268404903E-3</v>
      </c>
      <c r="N162" s="68"/>
      <c r="O162" s="72"/>
    </row>
    <row r="163" spans="1:15" x14ac:dyDescent="0.25">
      <c r="A163" s="107" t="s">
        <v>574</v>
      </c>
      <c r="B163" s="108">
        <f t="shared" si="10"/>
        <v>41572</v>
      </c>
      <c r="C163">
        <f t="shared" si="11"/>
        <v>2013</v>
      </c>
      <c r="D163">
        <f t="shared" si="12"/>
        <v>10</v>
      </c>
      <c r="E163" s="75">
        <v>31471</v>
      </c>
      <c r="F163" s="75">
        <v>29666</v>
      </c>
      <c r="G163" s="75">
        <v>1805</v>
      </c>
      <c r="H163" s="104">
        <v>94.264561024435196</v>
      </c>
      <c r="I163" s="104">
        <v>5.7354389755648061</v>
      </c>
      <c r="K163" s="72">
        <f t="shared" si="13"/>
        <v>5.4308239076357855E-3</v>
      </c>
      <c r="M163" s="72">
        <f t="shared" si="14"/>
        <v>5.8689856268404903E-3</v>
      </c>
      <c r="N163" s="68"/>
      <c r="O163" s="72"/>
    </row>
    <row r="164" spans="1:15" x14ac:dyDescent="0.25">
      <c r="A164" s="107" t="s">
        <v>575</v>
      </c>
      <c r="B164" s="108">
        <f t="shared" si="10"/>
        <v>41573</v>
      </c>
      <c r="C164">
        <f t="shared" si="11"/>
        <v>2013</v>
      </c>
      <c r="D164">
        <f t="shared" si="12"/>
        <v>10</v>
      </c>
      <c r="E164" s="75">
        <v>24894</v>
      </c>
      <c r="F164" s="75">
        <v>21593</v>
      </c>
      <c r="G164" s="75">
        <v>3301</v>
      </c>
      <c r="H164" s="104">
        <v>86.739776653008761</v>
      </c>
      <c r="I164" s="104">
        <v>13.260223346991239</v>
      </c>
      <c r="K164" s="72">
        <f t="shared" si="13"/>
        <v>4.2958574674044434E-3</v>
      </c>
      <c r="M164" s="72">
        <f t="shared" si="14"/>
        <v>5.8689856268404903E-3</v>
      </c>
      <c r="N164" s="68"/>
      <c r="O164" s="72"/>
    </row>
    <row r="165" spans="1:15" x14ac:dyDescent="0.25">
      <c r="A165" s="107" t="s">
        <v>576</v>
      </c>
      <c r="B165" s="108">
        <f t="shared" si="10"/>
        <v>41574</v>
      </c>
      <c r="C165">
        <f t="shared" si="11"/>
        <v>2013</v>
      </c>
      <c r="D165">
        <f t="shared" si="12"/>
        <v>10</v>
      </c>
      <c r="E165" s="75">
        <v>24285</v>
      </c>
      <c r="F165" s="75">
        <v>20750</v>
      </c>
      <c r="G165" s="75">
        <v>3535</v>
      </c>
      <c r="H165" s="104">
        <v>85.443689520280003</v>
      </c>
      <c r="I165" s="104">
        <v>14.55631047971999</v>
      </c>
      <c r="K165" s="72">
        <f t="shared" si="13"/>
        <v>4.1907647865315704E-3</v>
      </c>
      <c r="M165" s="72">
        <f t="shared" si="14"/>
        <v>5.8689856268404903E-3</v>
      </c>
      <c r="N165" s="68"/>
      <c r="O165" s="72"/>
    </row>
    <row r="166" spans="1:15" x14ac:dyDescent="0.25">
      <c r="A166" s="107" t="s">
        <v>577</v>
      </c>
      <c r="B166" s="108">
        <f t="shared" si="10"/>
        <v>41575</v>
      </c>
      <c r="C166">
        <f t="shared" si="11"/>
        <v>2013</v>
      </c>
      <c r="D166">
        <f t="shared" si="12"/>
        <v>10</v>
      </c>
      <c r="E166" s="75">
        <v>31900</v>
      </c>
      <c r="F166" s="75">
        <v>30110</v>
      </c>
      <c r="G166" s="75">
        <v>1790</v>
      </c>
      <c r="H166" s="104">
        <v>94.388714733542315</v>
      </c>
      <c r="I166" s="104">
        <v>5.6112852664576804</v>
      </c>
      <c r="K166" s="72">
        <f t="shared" si="13"/>
        <v>5.5048547123885978E-3</v>
      </c>
      <c r="M166" s="72">
        <f t="shared" si="14"/>
        <v>5.8689856268404903E-3</v>
      </c>
      <c r="N166" s="68"/>
      <c r="O166" s="72"/>
    </row>
    <row r="167" spans="1:15" x14ac:dyDescent="0.25">
      <c r="A167" s="107" t="s">
        <v>578</v>
      </c>
      <c r="B167" s="108">
        <f t="shared" si="10"/>
        <v>41576</v>
      </c>
      <c r="C167">
        <f t="shared" si="11"/>
        <v>2013</v>
      </c>
      <c r="D167">
        <f t="shared" si="12"/>
        <v>10</v>
      </c>
      <c r="E167" s="75">
        <v>33746</v>
      </c>
      <c r="F167" s="75">
        <v>32082</v>
      </c>
      <c r="G167" s="75">
        <v>1664</v>
      </c>
      <c r="H167" s="104">
        <v>95.069045220174246</v>
      </c>
      <c r="I167" s="104">
        <v>4.9309547798257567</v>
      </c>
      <c r="K167" s="72">
        <f t="shared" si="13"/>
        <v>5.8234115085976689E-3</v>
      </c>
      <c r="M167" s="72">
        <f t="shared" si="14"/>
        <v>5.8689856268404903E-3</v>
      </c>
      <c r="N167" s="68"/>
      <c r="O167" s="72"/>
    </row>
    <row r="168" spans="1:15" x14ac:dyDescent="0.25">
      <c r="A168" s="107" t="s">
        <v>579</v>
      </c>
      <c r="B168" s="108">
        <f t="shared" si="10"/>
        <v>41577</v>
      </c>
      <c r="C168">
        <f t="shared" si="11"/>
        <v>2013</v>
      </c>
      <c r="D168">
        <f t="shared" si="12"/>
        <v>10</v>
      </c>
      <c r="E168" s="75">
        <v>35411</v>
      </c>
      <c r="F168" s="75">
        <v>33925</v>
      </c>
      <c r="G168" s="75">
        <v>1486</v>
      </c>
      <c r="H168" s="104">
        <v>95.803563864335942</v>
      </c>
      <c r="I168" s="104">
        <v>4.1964361356640589</v>
      </c>
      <c r="K168" s="72">
        <f t="shared" si="13"/>
        <v>6.1107338627082331E-3</v>
      </c>
      <c r="M168" s="72">
        <f t="shared" si="14"/>
        <v>5.8689856268404903E-3</v>
      </c>
      <c r="N168" s="68"/>
      <c r="O168" s="72"/>
    </row>
    <row r="169" spans="1:15" x14ac:dyDescent="0.25">
      <c r="A169" s="107" t="s">
        <v>580</v>
      </c>
      <c r="B169" s="108">
        <f t="shared" si="10"/>
        <v>41578</v>
      </c>
      <c r="C169">
        <f t="shared" si="11"/>
        <v>2013</v>
      </c>
      <c r="D169">
        <f t="shared" si="12"/>
        <v>10</v>
      </c>
      <c r="E169" s="75">
        <v>31727</v>
      </c>
      <c r="F169" s="75">
        <v>30197</v>
      </c>
      <c r="G169" s="75">
        <v>1530</v>
      </c>
      <c r="H169" s="104">
        <v>95.177608976581467</v>
      </c>
      <c r="I169" s="104">
        <v>4.8223910234185396</v>
      </c>
      <c r="K169" s="72">
        <f t="shared" si="13"/>
        <v>5.4750007981176499E-3</v>
      </c>
      <c r="M169" s="72">
        <f t="shared" si="14"/>
        <v>5.8689856268404903E-3</v>
      </c>
      <c r="N169" s="68"/>
      <c r="O169" s="72"/>
    </row>
    <row r="170" spans="1:15" x14ac:dyDescent="0.25">
      <c r="A170" s="107" t="s">
        <v>581</v>
      </c>
      <c r="B170" s="108">
        <f t="shared" si="10"/>
        <v>41579</v>
      </c>
      <c r="C170">
        <f t="shared" si="11"/>
        <v>2013</v>
      </c>
      <c r="D170">
        <f t="shared" si="12"/>
        <v>11</v>
      </c>
      <c r="E170" s="75">
        <v>30670</v>
      </c>
      <c r="F170" s="75">
        <v>28478</v>
      </c>
      <c r="G170" s="75">
        <v>2192</v>
      </c>
      <c r="H170" s="104">
        <v>92.852950766221056</v>
      </c>
      <c r="I170" s="104">
        <v>7.1470492337789366</v>
      </c>
      <c r="K170" s="72">
        <f t="shared" si="13"/>
        <v>5.2925985589015144E-3</v>
      </c>
      <c r="M170" s="72">
        <f t="shared" si="14"/>
        <v>3.9263419377606277E-3</v>
      </c>
      <c r="N170" s="68"/>
      <c r="O170" s="72"/>
    </row>
    <row r="171" spans="1:15" x14ac:dyDescent="0.25">
      <c r="A171" s="107" t="s">
        <v>582</v>
      </c>
      <c r="B171" s="108">
        <f t="shared" si="10"/>
        <v>41580</v>
      </c>
      <c r="C171">
        <f t="shared" si="11"/>
        <v>2013</v>
      </c>
      <c r="D171">
        <f t="shared" si="12"/>
        <v>11</v>
      </c>
      <c r="E171" s="75">
        <v>31167</v>
      </c>
      <c r="F171" s="75">
        <v>25081</v>
      </c>
      <c r="G171" s="75">
        <v>6086</v>
      </c>
      <c r="H171" s="104">
        <v>80.472936118330281</v>
      </c>
      <c r="I171" s="104">
        <v>19.527063881669719</v>
      </c>
      <c r="K171" s="72">
        <f t="shared" si="13"/>
        <v>5.3783638501885712E-3</v>
      </c>
      <c r="M171" s="72">
        <f t="shared" si="14"/>
        <v>3.9263419377606277E-3</v>
      </c>
      <c r="N171" s="68"/>
      <c r="O171" s="72"/>
    </row>
    <row r="172" spans="1:15" x14ac:dyDescent="0.25">
      <c r="A172" s="107" t="s">
        <v>583</v>
      </c>
      <c r="B172" s="108">
        <f t="shared" si="10"/>
        <v>41581</v>
      </c>
      <c r="C172">
        <f t="shared" si="11"/>
        <v>2013</v>
      </c>
      <c r="D172">
        <f t="shared" si="12"/>
        <v>11</v>
      </c>
      <c r="E172" s="75">
        <v>20919</v>
      </c>
      <c r="F172" s="75">
        <v>18450</v>
      </c>
      <c r="G172" s="75">
        <v>2469</v>
      </c>
      <c r="H172" s="104">
        <v>88.197332568478416</v>
      </c>
      <c r="I172" s="104">
        <v>11.802667431521581</v>
      </c>
      <c r="K172" s="72">
        <f t="shared" si="13"/>
        <v>3.6099077030864288E-3</v>
      </c>
      <c r="M172" s="72">
        <f t="shared" si="14"/>
        <v>3.9263419377606277E-3</v>
      </c>
      <c r="N172" s="68"/>
      <c r="O172" s="72"/>
    </row>
    <row r="173" spans="1:15" x14ac:dyDescent="0.25">
      <c r="A173" s="107" t="s">
        <v>584</v>
      </c>
      <c r="B173" s="108">
        <f t="shared" si="10"/>
        <v>41582</v>
      </c>
      <c r="C173">
        <f t="shared" si="11"/>
        <v>2013</v>
      </c>
      <c r="D173">
        <f t="shared" si="12"/>
        <v>11</v>
      </c>
      <c r="E173" s="75">
        <v>27491</v>
      </c>
      <c r="F173" s="75">
        <v>25904</v>
      </c>
      <c r="G173" s="75">
        <v>1587</v>
      </c>
      <c r="H173" s="104">
        <v>94.227201629624247</v>
      </c>
      <c r="I173" s="104">
        <v>5.7727983703757593</v>
      </c>
      <c r="K173" s="72">
        <f t="shared" si="13"/>
        <v>4.744011313425547E-3</v>
      </c>
      <c r="M173" s="72">
        <f t="shared" si="14"/>
        <v>3.9263419377606277E-3</v>
      </c>
      <c r="N173" s="68"/>
      <c r="O173" s="72"/>
    </row>
    <row r="174" spans="1:15" x14ac:dyDescent="0.25">
      <c r="A174" s="107" t="s">
        <v>585</v>
      </c>
      <c r="B174" s="108">
        <f t="shared" si="10"/>
        <v>41583</v>
      </c>
      <c r="C174">
        <f t="shared" si="11"/>
        <v>2013</v>
      </c>
      <c r="D174">
        <f t="shared" si="12"/>
        <v>11</v>
      </c>
      <c r="E174" s="75">
        <v>31815</v>
      </c>
      <c r="F174" s="75">
        <v>30171</v>
      </c>
      <c r="G174" s="75">
        <v>1644</v>
      </c>
      <c r="H174" s="104">
        <v>94.832626119754835</v>
      </c>
      <c r="I174" s="104">
        <v>5.167373880245167</v>
      </c>
      <c r="K174" s="72">
        <f t="shared" si="13"/>
        <v>5.4901866042207917E-3</v>
      </c>
      <c r="M174" s="72">
        <f t="shared" si="14"/>
        <v>3.9263419377606277E-3</v>
      </c>
      <c r="N174" s="68"/>
      <c r="O174" s="72"/>
    </row>
    <row r="175" spans="1:15" x14ac:dyDescent="0.25">
      <c r="A175" s="107" t="s">
        <v>586</v>
      </c>
      <c r="B175" s="108">
        <f t="shared" si="10"/>
        <v>41584</v>
      </c>
      <c r="C175">
        <f t="shared" si="11"/>
        <v>2013</v>
      </c>
      <c r="D175">
        <f t="shared" si="12"/>
        <v>11</v>
      </c>
      <c r="E175" s="75">
        <v>35205</v>
      </c>
      <c r="F175" s="75">
        <v>33246</v>
      </c>
      <c r="G175" s="75">
        <v>1959</v>
      </c>
      <c r="H175" s="104">
        <v>94.435449510012788</v>
      </c>
      <c r="I175" s="104">
        <v>5.5645504899872176</v>
      </c>
      <c r="K175" s="72">
        <f t="shared" si="13"/>
        <v>6.0751852711486082E-3</v>
      </c>
      <c r="M175" s="72">
        <f t="shared" si="14"/>
        <v>3.9263419377606277E-3</v>
      </c>
      <c r="N175" s="68"/>
      <c r="O175" s="72"/>
    </row>
    <row r="176" spans="1:15" x14ac:dyDescent="0.25">
      <c r="A176" s="107" t="s">
        <v>587</v>
      </c>
      <c r="B176" s="108">
        <f t="shared" si="10"/>
        <v>41585</v>
      </c>
      <c r="C176">
        <f t="shared" si="11"/>
        <v>2013</v>
      </c>
      <c r="D176">
        <f t="shared" si="12"/>
        <v>11</v>
      </c>
      <c r="E176" s="75">
        <v>25995</v>
      </c>
      <c r="F176" s="75">
        <v>25268</v>
      </c>
      <c r="G176" s="75">
        <v>727</v>
      </c>
      <c r="H176" s="104">
        <v>97.203308328524713</v>
      </c>
      <c r="I176" s="104">
        <v>2.7966916714752839</v>
      </c>
      <c r="K176" s="72">
        <f t="shared" si="13"/>
        <v>4.4858526096721507E-3</v>
      </c>
      <c r="M176" s="72">
        <f t="shared" si="14"/>
        <v>3.9263419377606277E-3</v>
      </c>
      <c r="N176" s="68"/>
      <c r="O176" s="72"/>
    </row>
    <row r="177" spans="1:15" x14ac:dyDescent="0.25">
      <c r="A177" s="107" t="s">
        <v>588</v>
      </c>
      <c r="B177" s="108">
        <f t="shared" si="10"/>
        <v>41586</v>
      </c>
      <c r="C177">
        <f t="shared" si="11"/>
        <v>2013</v>
      </c>
      <c r="D177">
        <f t="shared" si="12"/>
        <v>11</v>
      </c>
      <c r="E177" s="75">
        <v>28995</v>
      </c>
      <c r="F177" s="75">
        <v>27633</v>
      </c>
      <c r="G177" s="75">
        <v>1362</v>
      </c>
      <c r="H177" s="104">
        <v>95.302638385928603</v>
      </c>
      <c r="I177" s="104">
        <v>4.6973616140713919</v>
      </c>
      <c r="K177" s="72">
        <f t="shared" si="13"/>
        <v>5.0035505450065016E-3</v>
      </c>
      <c r="M177" s="72">
        <f t="shared" si="14"/>
        <v>3.9263419377606277E-3</v>
      </c>
      <c r="N177" s="68"/>
      <c r="O177" s="72"/>
    </row>
    <row r="178" spans="1:15" x14ac:dyDescent="0.25">
      <c r="A178" s="107" t="s">
        <v>589</v>
      </c>
      <c r="B178" s="108">
        <f t="shared" si="10"/>
        <v>41587</v>
      </c>
      <c r="C178">
        <f t="shared" si="11"/>
        <v>2013</v>
      </c>
      <c r="D178">
        <f t="shared" si="12"/>
        <v>11</v>
      </c>
      <c r="E178" s="75">
        <v>21884</v>
      </c>
      <c r="F178" s="75">
        <v>19268</v>
      </c>
      <c r="G178" s="75">
        <v>2616</v>
      </c>
      <c r="H178" s="104">
        <v>88.046061049168344</v>
      </c>
      <c r="I178" s="104">
        <v>11.95393895083166</v>
      </c>
      <c r="K178" s="72">
        <f t="shared" si="13"/>
        <v>3.7764338722856448E-3</v>
      </c>
      <c r="M178" s="72">
        <f t="shared" si="14"/>
        <v>3.9263419377606277E-3</v>
      </c>
      <c r="N178" s="68"/>
      <c r="O178" s="72"/>
    </row>
    <row r="179" spans="1:15" x14ac:dyDescent="0.25">
      <c r="A179" s="107" t="s">
        <v>590</v>
      </c>
      <c r="B179" s="108">
        <f t="shared" si="10"/>
        <v>41588</v>
      </c>
      <c r="C179">
        <f t="shared" si="11"/>
        <v>2013</v>
      </c>
      <c r="D179">
        <f t="shared" si="12"/>
        <v>11</v>
      </c>
      <c r="E179" s="75">
        <v>19831</v>
      </c>
      <c r="F179" s="75">
        <v>17377</v>
      </c>
      <c r="G179" s="75">
        <v>2454</v>
      </c>
      <c r="H179" s="104">
        <v>87.625434925117247</v>
      </c>
      <c r="I179" s="104">
        <v>12.37456507488276</v>
      </c>
      <c r="K179" s="72">
        <f t="shared" si="13"/>
        <v>3.422155918538504E-3</v>
      </c>
      <c r="M179" s="72">
        <f t="shared" si="14"/>
        <v>3.9263419377606277E-3</v>
      </c>
      <c r="N179" s="68"/>
      <c r="O179" s="72"/>
    </row>
    <row r="180" spans="1:15" x14ac:dyDescent="0.25">
      <c r="A180" s="107" t="s">
        <v>591</v>
      </c>
      <c r="B180" s="108">
        <f t="shared" si="10"/>
        <v>41589</v>
      </c>
      <c r="C180">
        <f t="shared" si="11"/>
        <v>2013</v>
      </c>
      <c r="D180">
        <f t="shared" si="12"/>
        <v>11</v>
      </c>
      <c r="E180" s="75">
        <v>27630</v>
      </c>
      <c r="F180" s="75">
        <v>26155</v>
      </c>
      <c r="G180" s="75">
        <v>1475</v>
      </c>
      <c r="H180" s="104">
        <v>94.66159971045964</v>
      </c>
      <c r="I180" s="104">
        <v>5.3384002895403544</v>
      </c>
      <c r="K180" s="72">
        <f t="shared" si="13"/>
        <v>4.7679979844293717E-3</v>
      </c>
      <c r="M180" s="72">
        <f t="shared" si="14"/>
        <v>3.9263419377606277E-3</v>
      </c>
      <c r="N180" s="68"/>
      <c r="O180" s="72"/>
    </row>
    <row r="181" spans="1:15" x14ac:dyDescent="0.25">
      <c r="A181" s="107" t="s">
        <v>592</v>
      </c>
      <c r="B181" s="108">
        <f t="shared" si="10"/>
        <v>41590</v>
      </c>
      <c r="C181">
        <f t="shared" si="11"/>
        <v>2013</v>
      </c>
      <c r="D181">
        <f t="shared" si="12"/>
        <v>11</v>
      </c>
      <c r="E181" s="75">
        <v>20171</v>
      </c>
      <c r="F181" s="75">
        <v>19690</v>
      </c>
      <c r="G181" s="75">
        <v>481</v>
      </c>
      <c r="H181" s="104">
        <v>97.615388428932633</v>
      </c>
      <c r="I181" s="104">
        <v>2.3846115710673739</v>
      </c>
      <c r="K181" s="72">
        <f t="shared" si="13"/>
        <v>3.4808283512097306E-3</v>
      </c>
      <c r="M181" s="72">
        <f t="shared" si="14"/>
        <v>3.9263419377606277E-3</v>
      </c>
      <c r="N181" s="68"/>
      <c r="O181" s="72"/>
    </row>
    <row r="182" spans="1:15" x14ac:dyDescent="0.25">
      <c r="A182" s="107" t="s">
        <v>593</v>
      </c>
      <c r="B182" s="108">
        <f t="shared" si="10"/>
        <v>41591</v>
      </c>
      <c r="C182">
        <f t="shared" si="11"/>
        <v>2013</v>
      </c>
      <c r="D182">
        <f t="shared" si="12"/>
        <v>11</v>
      </c>
      <c r="E182" s="75">
        <v>23936</v>
      </c>
      <c r="F182" s="75">
        <v>23413</v>
      </c>
      <c r="G182" s="75">
        <v>523</v>
      </c>
      <c r="H182" s="104">
        <v>97.815006684491976</v>
      </c>
      <c r="I182" s="104">
        <v>2.184993315508021</v>
      </c>
      <c r="K182" s="72">
        <f t="shared" si="13"/>
        <v>4.1305392600543408E-3</v>
      </c>
      <c r="M182" s="72">
        <f t="shared" si="14"/>
        <v>3.9263419377606277E-3</v>
      </c>
      <c r="N182" s="68"/>
      <c r="O182" s="72"/>
    </row>
    <row r="183" spans="1:15" x14ac:dyDescent="0.25">
      <c r="A183" s="107" t="s">
        <v>594</v>
      </c>
      <c r="B183" s="108">
        <f t="shared" si="10"/>
        <v>41592</v>
      </c>
      <c r="C183">
        <f t="shared" si="11"/>
        <v>2013</v>
      </c>
      <c r="D183">
        <f t="shared" si="12"/>
        <v>11</v>
      </c>
      <c r="E183" s="75">
        <v>27368</v>
      </c>
      <c r="F183" s="75">
        <v>26626</v>
      </c>
      <c r="G183" s="75">
        <v>742</v>
      </c>
      <c r="H183" s="104">
        <v>97.288804443145281</v>
      </c>
      <c r="I183" s="104">
        <v>2.711195556854721</v>
      </c>
      <c r="K183" s="72">
        <f t="shared" si="13"/>
        <v>4.7227856980768387E-3</v>
      </c>
      <c r="M183" s="72">
        <f t="shared" si="14"/>
        <v>3.9263419377606277E-3</v>
      </c>
      <c r="N183" s="68"/>
      <c r="O183" s="72"/>
    </row>
    <row r="184" spans="1:15" x14ac:dyDescent="0.25">
      <c r="A184" s="107" t="s">
        <v>595</v>
      </c>
      <c r="B184" s="108">
        <f t="shared" si="10"/>
        <v>41593</v>
      </c>
      <c r="C184">
        <f t="shared" si="11"/>
        <v>2013</v>
      </c>
      <c r="D184">
        <f t="shared" si="12"/>
        <v>11</v>
      </c>
      <c r="E184" s="75">
        <v>29387</v>
      </c>
      <c r="F184" s="75">
        <v>27941</v>
      </c>
      <c r="G184" s="75">
        <v>1446</v>
      </c>
      <c r="H184" s="104">
        <v>95.079456902712082</v>
      </c>
      <c r="I184" s="104">
        <v>4.9205430972879167</v>
      </c>
      <c r="K184" s="72">
        <f t="shared" si="13"/>
        <v>5.0711964085568568E-3</v>
      </c>
      <c r="M184" s="72">
        <f t="shared" si="14"/>
        <v>3.9263419377606277E-3</v>
      </c>
      <c r="N184" s="68"/>
      <c r="O184" s="72"/>
    </row>
    <row r="185" spans="1:15" x14ac:dyDescent="0.25">
      <c r="A185" s="107" t="s">
        <v>596</v>
      </c>
      <c r="B185" s="108">
        <f t="shared" si="10"/>
        <v>41594</v>
      </c>
      <c r="C185">
        <f t="shared" si="11"/>
        <v>2013</v>
      </c>
      <c r="D185">
        <f t="shared" si="12"/>
        <v>11</v>
      </c>
      <c r="E185" s="75">
        <v>25370</v>
      </c>
      <c r="F185" s="75">
        <v>21360</v>
      </c>
      <c r="G185" s="75">
        <v>4010</v>
      </c>
      <c r="H185" s="104">
        <v>84.193929838391796</v>
      </c>
      <c r="I185" s="104">
        <v>15.806070161608201</v>
      </c>
      <c r="K185" s="72">
        <f t="shared" si="13"/>
        <v>4.3779988731441604E-3</v>
      </c>
      <c r="M185" s="72">
        <f t="shared" si="14"/>
        <v>3.9263419377606277E-3</v>
      </c>
      <c r="N185" s="68"/>
      <c r="O185" s="72"/>
    </row>
    <row r="186" spans="1:15" x14ac:dyDescent="0.25">
      <c r="A186" s="107" t="s">
        <v>597</v>
      </c>
      <c r="B186" s="108">
        <f t="shared" si="10"/>
        <v>41595</v>
      </c>
      <c r="C186">
        <f t="shared" si="11"/>
        <v>2013</v>
      </c>
      <c r="D186">
        <f t="shared" si="12"/>
        <v>11</v>
      </c>
      <c r="E186" s="75">
        <v>18123</v>
      </c>
      <c r="F186" s="75">
        <v>16113</v>
      </c>
      <c r="G186" s="75">
        <v>2010</v>
      </c>
      <c r="H186" s="104">
        <v>88.909121006455891</v>
      </c>
      <c r="I186" s="104">
        <v>11.090878993544109</v>
      </c>
      <c r="K186" s="72">
        <f t="shared" si="13"/>
        <v>3.1274132273548137E-3</v>
      </c>
      <c r="M186" s="72">
        <f t="shared" si="14"/>
        <v>3.9263419377606277E-3</v>
      </c>
      <c r="N186" s="68"/>
      <c r="O186" s="72"/>
    </row>
    <row r="187" spans="1:15" x14ac:dyDescent="0.25">
      <c r="A187" s="107" t="s">
        <v>598</v>
      </c>
      <c r="B187" s="108">
        <f t="shared" si="10"/>
        <v>41596</v>
      </c>
      <c r="C187">
        <f t="shared" si="11"/>
        <v>2013</v>
      </c>
      <c r="D187">
        <f t="shared" si="12"/>
        <v>11</v>
      </c>
      <c r="E187" s="75">
        <v>30923</v>
      </c>
      <c r="F187" s="75">
        <v>29467</v>
      </c>
      <c r="G187" s="75">
        <v>1456</v>
      </c>
      <c r="H187" s="104">
        <v>95.291530575946709</v>
      </c>
      <c r="I187" s="104">
        <v>4.7084694240532938</v>
      </c>
      <c r="K187" s="72">
        <f t="shared" si="13"/>
        <v>5.336257751448044E-3</v>
      </c>
      <c r="M187" s="72">
        <f t="shared" si="14"/>
        <v>3.9263419377606277E-3</v>
      </c>
      <c r="N187" s="68"/>
      <c r="O187" s="72"/>
    </row>
    <row r="188" spans="1:15" x14ac:dyDescent="0.25">
      <c r="A188" s="107" t="s">
        <v>599</v>
      </c>
      <c r="B188" s="108">
        <f t="shared" si="10"/>
        <v>41597</v>
      </c>
      <c r="C188">
        <f t="shared" si="11"/>
        <v>2013</v>
      </c>
      <c r="D188">
        <f t="shared" si="12"/>
        <v>11</v>
      </c>
      <c r="E188" s="75">
        <v>27744</v>
      </c>
      <c r="F188" s="75">
        <v>26960</v>
      </c>
      <c r="G188" s="75">
        <v>784</v>
      </c>
      <c r="H188" s="104">
        <v>97.174163783160324</v>
      </c>
      <c r="I188" s="104">
        <v>2.8258362168396771</v>
      </c>
      <c r="K188" s="72">
        <f t="shared" si="13"/>
        <v>4.7876705059720767E-3</v>
      </c>
      <c r="M188" s="72">
        <f t="shared" si="14"/>
        <v>3.9263419377606277E-3</v>
      </c>
      <c r="N188" s="68"/>
      <c r="O188" s="72"/>
    </row>
    <row r="189" spans="1:15" x14ac:dyDescent="0.25">
      <c r="A189" s="107" t="s">
        <v>600</v>
      </c>
      <c r="B189" s="108">
        <f t="shared" si="10"/>
        <v>41598</v>
      </c>
      <c r="C189">
        <f t="shared" si="11"/>
        <v>2013</v>
      </c>
      <c r="D189">
        <f t="shared" si="12"/>
        <v>11</v>
      </c>
      <c r="E189" s="75">
        <v>26557</v>
      </c>
      <c r="F189" s="75">
        <v>25871</v>
      </c>
      <c r="G189" s="75">
        <v>686</v>
      </c>
      <c r="H189" s="104">
        <v>97.416876906277068</v>
      </c>
      <c r="I189" s="104">
        <v>2.5831230937229361</v>
      </c>
      <c r="K189" s="72">
        <f t="shared" si="13"/>
        <v>4.582834689558119E-3</v>
      </c>
      <c r="M189" s="72">
        <f t="shared" si="14"/>
        <v>3.9263419377606277E-3</v>
      </c>
      <c r="N189" s="68"/>
      <c r="O189" s="72"/>
    </row>
    <row r="190" spans="1:15" x14ac:dyDescent="0.25">
      <c r="A190" s="107" t="s">
        <v>601</v>
      </c>
      <c r="B190" s="108">
        <f t="shared" si="10"/>
        <v>41599</v>
      </c>
      <c r="C190">
        <f t="shared" si="11"/>
        <v>2013</v>
      </c>
      <c r="D190">
        <f t="shared" si="12"/>
        <v>11</v>
      </c>
      <c r="E190" s="75">
        <v>29143</v>
      </c>
      <c r="F190" s="75">
        <v>28197</v>
      </c>
      <c r="G190" s="75">
        <v>946</v>
      </c>
      <c r="H190" s="104">
        <v>96.753937480698625</v>
      </c>
      <c r="I190" s="104">
        <v>3.2460625193013759</v>
      </c>
      <c r="K190" s="72">
        <f t="shared" si="13"/>
        <v>5.0290903098163297E-3</v>
      </c>
      <c r="M190" s="72">
        <f t="shared" si="14"/>
        <v>3.9263419377606277E-3</v>
      </c>
      <c r="N190" s="68"/>
      <c r="O190" s="72"/>
    </row>
    <row r="191" spans="1:15" x14ac:dyDescent="0.25">
      <c r="A191" s="107" t="s">
        <v>602</v>
      </c>
      <c r="B191" s="108">
        <f t="shared" si="10"/>
        <v>41600</v>
      </c>
      <c r="C191">
        <f t="shared" si="11"/>
        <v>2013</v>
      </c>
      <c r="D191">
        <f t="shared" si="12"/>
        <v>11</v>
      </c>
      <c r="E191" s="75">
        <v>25694</v>
      </c>
      <c r="F191" s="75">
        <v>24779</v>
      </c>
      <c r="G191" s="75">
        <v>915</v>
      </c>
      <c r="H191" s="104">
        <v>96.438857320775284</v>
      </c>
      <c r="I191" s="104">
        <v>3.5611426792247221</v>
      </c>
      <c r="K191" s="72">
        <f t="shared" si="13"/>
        <v>4.4339102501602711E-3</v>
      </c>
      <c r="M191" s="72">
        <f t="shared" si="14"/>
        <v>3.9263419377606277E-3</v>
      </c>
      <c r="N191" s="68"/>
      <c r="O191" s="72"/>
    </row>
    <row r="192" spans="1:15" x14ac:dyDescent="0.25">
      <c r="A192" s="107" t="s">
        <v>603</v>
      </c>
      <c r="B192" s="108">
        <f t="shared" si="10"/>
        <v>41601</v>
      </c>
      <c r="C192">
        <f t="shared" si="11"/>
        <v>2013</v>
      </c>
      <c r="D192">
        <f t="shared" si="12"/>
        <v>11</v>
      </c>
      <c r="E192" s="75">
        <v>19114</v>
      </c>
      <c r="F192" s="75">
        <v>17241</v>
      </c>
      <c r="G192" s="75">
        <v>1873</v>
      </c>
      <c r="H192" s="104">
        <v>90.200899863974044</v>
      </c>
      <c r="I192" s="104">
        <v>9.7991001360259489</v>
      </c>
      <c r="K192" s="72">
        <f t="shared" si="13"/>
        <v>3.2984261119935942E-3</v>
      </c>
      <c r="M192" s="72">
        <f t="shared" si="14"/>
        <v>3.9263419377606277E-3</v>
      </c>
      <c r="N192" s="68"/>
      <c r="O192" s="72"/>
    </row>
    <row r="193" spans="1:15" x14ac:dyDescent="0.25">
      <c r="A193" s="107" t="s">
        <v>604</v>
      </c>
      <c r="B193" s="108">
        <f t="shared" si="10"/>
        <v>41602</v>
      </c>
      <c r="C193">
        <f t="shared" si="11"/>
        <v>2013</v>
      </c>
      <c r="D193">
        <f t="shared" si="12"/>
        <v>11</v>
      </c>
      <c r="E193" s="75">
        <v>9445</v>
      </c>
      <c r="F193" s="75">
        <v>9060</v>
      </c>
      <c r="G193" s="75">
        <v>385</v>
      </c>
      <c r="H193" s="104">
        <v>95.923769190047651</v>
      </c>
      <c r="I193" s="104">
        <v>4.0762308099523556</v>
      </c>
      <c r="K193" s="72">
        <f t="shared" si="13"/>
        <v>1.6298856664109815E-3</v>
      </c>
      <c r="M193" s="72">
        <f t="shared" si="14"/>
        <v>3.9263419377606277E-3</v>
      </c>
      <c r="N193" s="68"/>
      <c r="O193" s="72"/>
    </row>
    <row r="194" spans="1:15" x14ac:dyDescent="0.25">
      <c r="A194" s="107" t="s">
        <v>605</v>
      </c>
      <c r="B194" s="108">
        <f t="shared" si="10"/>
        <v>41603</v>
      </c>
      <c r="C194">
        <f t="shared" si="11"/>
        <v>2013</v>
      </c>
      <c r="D194">
        <f t="shared" si="12"/>
        <v>11</v>
      </c>
      <c r="E194" s="75">
        <v>19360</v>
      </c>
      <c r="F194" s="75">
        <v>18979</v>
      </c>
      <c r="G194" s="75">
        <v>381</v>
      </c>
      <c r="H194" s="104">
        <v>98.03202479338843</v>
      </c>
      <c r="I194" s="104">
        <v>1.9679752066115701</v>
      </c>
      <c r="K194" s="72">
        <f t="shared" si="13"/>
        <v>3.3408773426910113E-3</v>
      </c>
      <c r="M194" s="72">
        <f t="shared" si="14"/>
        <v>3.9263419377606277E-3</v>
      </c>
      <c r="N194" s="68"/>
      <c r="O194" s="72"/>
    </row>
    <row r="195" spans="1:15" x14ac:dyDescent="0.25">
      <c r="A195" s="107" t="s">
        <v>606</v>
      </c>
      <c r="B195" s="108">
        <f t="shared" si="10"/>
        <v>41604</v>
      </c>
      <c r="C195">
        <f t="shared" si="11"/>
        <v>2013</v>
      </c>
      <c r="D195">
        <f t="shared" si="12"/>
        <v>11</v>
      </c>
      <c r="E195" s="75">
        <v>15191</v>
      </c>
      <c r="F195" s="75">
        <v>14882</v>
      </c>
      <c r="G195" s="75">
        <v>309</v>
      </c>
      <c r="H195" s="104">
        <v>97.965900862352711</v>
      </c>
      <c r="I195" s="104">
        <v>2.0340991376472908</v>
      </c>
      <c r="K195" s="72">
        <f t="shared" si="13"/>
        <v>2.6214497785547082E-3</v>
      </c>
      <c r="M195" s="72">
        <f t="shared" si="14"/>
        <v>3.9263419377606277E-3</v>
      </c>
      <c r="N195" s="68"/>
      <c r="O195" s="72"/>
    </row>
    <row r="196" spans="1:15" x14ac:dyDescent="0.25">
      <c r="A196" s="107" t="s">
        <v>607</v>
      </c>
      <c r="B196" s="108">
        <f t="shared" si="10"/>
        <v>41605</v>
      </c>
      <c r="C196">
        <f t="shared" si="11"/>
        <v>2013</v>
      </c>
      <c r="D196">
        <f t="shared" si="12"/>
        <v>11</v>
      </c>
      <c r="E196" s="75">
        <v>8098</v>
      </c>
      <c r="F196" s="75">
        <v>7942</v>
      </c>
      <c r="G196" s="75">
        <v>156</v>
      </c>
      <c r="H196" s="104">
        <v>98.07359841936281</v>
      </c>
      <c r="I196" s="104">
        <v>1.9264015806371939</v>
      </c>
      <c r="K196" s="72">
        <f t="shared" si="13"/>
        <v>1.3974392934458578E-3</v>
      </c>
      <c r="M196" s="72">
        <f t="shared" si="14"/>
        <v>3.9263419377606277E-3</v>
      </c>
      <c r="N196" s="68"/>
      <c r="O196" s="72"/>
    </row>
    <row r="197" spans="1:15" x14ac:dyDescent="0.25">
      <c r="A197" s="107" t="s">
        <v>608</v>
      </c>
      <c r="B197" s="108">
        <f t="shared" si="10"/>
        <v>41606</v>
      </c>
      <c r="C197">
        <f t="shared" si="11"/>
        <v>2013</v>
      </c>
      <c r="D197">
        <f t="shared" si="12"/>
        <v>11</v>
      </c>
      <c r="E197" s="75">
        <v>5228</v>
      </c>
      <c r="F197" s="75">
        <v>4670</v>
      </c>
      <c r="G197" s="75">
        <v>558</v>
      </c>
      <c r="H197" s="104">
        <v>89.326702371843922</v>
      </c>
      <c r="I197" s="104">
        <v>10.67329762815608</v>
      </c>
      <c r="K197" s="72">
        <f t="shared" si="13"/>
        <v>9.0217493530932885E-4</v>
      </c>
      <c r="M197" s="72">
        <f t="shared" si="14"/>
        <v>3.9263419377606277E-3</v>
      </c>
      <c r="N197" s="68"/>
      <c r="O197" s="72"/>
    </row>
    <row r="198" spans="1:15" x14ac:dyDescent="0.25">
      <c r="A198" s="107" t="s">
        <v>609</v>
      </c>
      <c r="B198" s="108">
        <f t="shared" si="10"/>
        <v>41607</v>
      </c>
      <c r="C198">
        <f t="shared" si="11"/>
        <v>2013</v>
      </c>
      <c r="D198">
        <f t="shared" si="12"/>
        <v>11</v>
      </c>
      <c r="E198" s="75">
        <v>10216</v>
      </c>
      <c r="F198" s="75">
        <v>9305</v>
      </c>
      <c r="G198" s="75">
        <v>911</v>
      </c>
      <c r="H198" s="104">
        <v>91.082615505090061</v>
      </c>
      <c r="I198" s="104">
        <v>8.9173844949099443</v>
      </c>
      <c r="K198" s="72">
        <f t="shared" si="13"/>
        <v>1.7629340357919097E-3</v>
      </c>
      <c r="M198" s="72">
        <f t="shared" si="14"/>
        <v>3.9263419377606277E-3</v>
      </c>
      <c r="N198" s="68"/>
      <c r="O198" s="72"/>
    </row>
    <row r="199" spans="1:15" x14ac:dyDescent="0.25">
      <c r="A199" s="107" t="s">
        <v>610</v>
      </c>
      <c r="B199" s="108">
        <f t="shared" si="10"/>
        <v>41608</v>
      </c>
      <c r="C199">
        <f t="shared" si="11"/>
        <v>2013</v>
      </c>
      <c r="D199">
        <f t="shared" si="12"/>
        <v>11</v>
      </c>
      <c r="E199" s="75">
        <v>9911</v>
      </c>
      <c r="F199" s="75">
        <v>8861</v>
      </c>
      <c r="G199" s="75">
        <v>1050</v>
      </c>
      <c r="H199" s="104">
        <v>89.40571082635455</v>
      </c>
      <c r="I199" s="104">
        <v>10.594289173645439</v>
      </c>
      <c r="K199" s="72">
        <f t="shared" si="13"/>
        <v>1.7103014123662505E-3</v>
      </c>
      <c r="M199" s="72">
        <f t="shared" si="14"/>
        <v>3.9263419377606277E-3</v>
      </c>
      <c r="N199" s="68"/>
      <c r="O199" s="72"/>
    </row>
    <row r="200" spans="1:15" x14ac:dyDescent="0.25">
      <c r="A200" s="107" t="s">
        <v>611</v>
      </c>
      <c r="B200" s="108">
        <f t="shared" si="10"/>
        <v>41609</v>
      </c>
      <c r="C200">
        <f t="shared" si="11"/>
        <v>2013</v>
      </c>
      <c r="D200">
        <f t="shared" si="12"/>
        <v>12</v>
      </c>
      <c r="E200" s="75">
        <v>13419</v>
      </c>
      <c r="F200" s="75">
        <v>12288</v>
      </c>
      <c r="G200" s="75">
        <v>1131</v>
      </c>
      <c r="H200" s="104">
        <v>91.571652135032423</v>
      </c>
      <c r="I200" s="104">
        <v>8.4283478649675825</v>
      </c>
      <c r="K200" s="72">
        <f t="shared" si="13"/>
        <v>2.3156628647505516E-3</v>
      </c>
      <c r="M200" s="72">
        <f t="shared" si="14"/>
        <v>2.4958050463135084E-3</v>
      </c>
      <c r="N200" s="68"/>
      <c r="O200" s="72"/>
    </row>
    <row r="201" spans="1:15" x14ac:dyDescent="0.25">
      <c r="A201" s="107" t="s">
        <v>612</v>
      </c>
      <c r="B201" s="108">
        <f t="shared" si="10"/>
        <v>41610</v>
      </c>
      <c r="C201">
        <f t="shared" si="11"/>
        <v>2013</v>
      </c>
      <c r="D201">
        <f t="shared" si="12"/>
        <v>12</v>
      </c>
      <c r="E201" s="75">
        <v>24827</v>
      </c>
      <c r="F201" s="75">
        <v>24144</v>
      </c>
      <c r="G201" s="75">
        <v>683</v>
      </c>
      <c r="H201" s="104">
        <v>97.248962822733318</v>
      </c>
      <c r="I201" s="104">
        <v>2.751037177266686</v>
      </c>
      <c r="K201" s="72">
        <f t="shared" si="13"/>
        <v>4.2842955468486432E-3</v>
      </c>
      <c r="M201" s="72">
        <f t="shared" si="14"/>
        <v>2.4958050463135084E-3</v>
      </c>
      <c r="N201" s="68"/>
      <c r="O201" s="72"/>
    </row>
    <row r="202" spans="1:15" x14ac:dyDescent="0.25">
      <c r="A202" s="107" t="s">
        <v>613</v>
      </c>
      <c r="B202" s="108">
        <f t="shared" si="10"/>
        <v>41611</v>
      </c>
      <c r="C202">
        <f t="shared" si="11"/>
        <v>2013</v>
      </c>
      <c r="D202">
        <f t="shared" si="12"/>
        <v>12</v>
      </c>
      <c r="E202" s="75">
        <v>27709</v>
      </c>
      <c r="F202" s="75">
        <v>27038</v>
      </c>
      <c r="G202" s="75">
        <v>671</v>
      </c>
      <c r="H202" s="104">
        <v>97.578404128622466</v>
      </c>
      <c r="I202" s="104">
        <v>2.421595871377531</v>
      </c>
      <c r="K202" s="72">
        <f t="shared" si="13"/>
        <v>4.7816306967265101E-3</v>
      </c>
      <c r="M202" s="72">
        <f t="shared" si="14"/>
        <v>2.4958050463135084E-3</v>
      </c>
      <c r="N202" s="68"/>
      <c r="O202" s="72"/>
    </row>
    <row r="203" spans="1:15" x14ac:dyDescent="0.25">
      <c r="A203" s="107" t="s">
        <v>614</v>
      </c>
      <c r="B203" s="108">
        <f t="shared" si="10"/>
        <v>41612</v>
      </c>
      <c r="C203">
        <f t="shared" si="11"/>
        <v>2013</v>
      </c>
      <c r="D203">
        <f t="shared" si="12"/>
        <v>12</v>
      </c>
      <c r="E203" s="75">
        <v>28486</v>
      </c>
      <c r="F203" s="75">
        <v>27701</v>
      </c>
      <c r="G203" s="75">
        <v>785</v>
      </c>
      <c r="H203" s="104">
        <v>97.244260338411848</v>
      </c>
      <c r="I203" s="104">
        <v>2.755739661588148</v>
      </c>
      <c r="K203" s="72">
        <f t="shared" si="13"/>
        <v>4.9157144619781067E-3</v>
      </c>
      <c r="M203" s="72">
        <f t="shared" si="14"/>
        <v>2.4958050463135084E-3</v>
      </c>
      <c r="N203" s="68"/>
      <c r="O203" s="72"/>
    </row>
    <row r="204" spans="1:15" x14ac:dyDescent="0.25">
      <c r="A204" s="107" t="s">
        <v>615</v>
      </c>
      <c r="B204" s="108">
        <f t="shared" si="10"/>
        <v>41613</v>
      </c>
      <c r="C204">
        <f t="shared" si="11"/>
        <v>2013</v>
      </c>
      <c r="D204">
        <f t="shared" si="12"/>
        <v>12</v>
      </c>
      <c r="E204" s="75">
        <v>27318</v>
      </c>
      <c r="F204" s="75">
        <v>26454</v>
      </c>
      <c r="G204" s="75">
        <v>864</v>
      </c>
      <c r="H204" s="104">
        <v>96.837250164726555</v>
      </c>
      <c r="I204" s="104">
        <v>3.1627498352734462</v>
      </c>
      <c r="K204" s="72">
        <f t="shared" si="13"/>
        <v>4.7141573991545992E-3</v>
      </c>
      <c r="M204" s="72">
        <f t="shared" si="14"/>
        <v>2.4958050463135084E-3</v>
      </c>
      <c r="N204" s="68"/>
      <c r="O204" s="72"/>
    </row>
    <row r="205" spans="1:15" x14ac:dyDescent="0.25">
      <c r="A205" s="107" t="s">
        <v>616</v>
      </c>
      <c r="B205" s="108">
        <f t="shared" ref="B205:B268" si="15">DATE(YEAR(A205),MONTH(A205),DAY(A205))</f>
        <v>41614</v>
      </c>
      <c r="C205">
        <f t="shared" ref="C205:C268" si="16">+YEAR(A205)</f>
        <v>2013</v>
      </c>
      <c r="D205">
        <f t="shared" ref="D205:D268" si="17">MONTH(A205)</f>
        <v>12</v>
      </c>
      <c r="E205" s="75">
        <v>10887</v>
      </c>
      <c r="F205" s="75">
        <v>10653</v>
      </c>
      <c r="G205" s="75">
        <v>234</v>
      </c>
      <c r="H205" s="104">
        <v>97.850647561311661</v>
      </c>
      <c r="I205" s="104">
        <v>2.1493524386883438</v>
      </c>
      <c r="K205" s="72">
        <f t="shared" ref="K205:K268" si="18">+E205/SUMIF($C$12:$C$2321,C205,$E$12:$E$2321)</f>
        <v>1.8787258073283595E-3</v>
      </c>
      <c r="M205" s="72">
        <f t="shared" ref="M205:M268" si="19">AVERAGEIFS($K$12:$K$2321,$C$12:$C$2321,C205,$D$12:$D$2321,D205)</f>
        <v>2.4958050463135084E-3</v>
      </c>
      <c r="N205" s="68"/>
      <c r="O205" s="72"/>
    </row>
    <row r="206" spans="1:15" x14ac:dyDescent="0.25">
      <c r="A206" s="107" t="s">
        <v>617</v>
      </c>
      <c r="B206" s="108">
        <f t="shared" si="15"/>
        <v>41615</v>
      </c>
      <c r="C206">
        <f t="shared" si="16"/>
        <v>2013</v>
      </c>
      <c r="D206">
        <f t="shared" si="17"/>
        <v>12</v>
      </c>
      <c r="E206" s="75">
        <v>15649</v>
      </c>
      <c r="F206" s="75">
        <v>14592</v>
      </c>
      <c r="G206" s="75">
        <v>1057</v>
      </c>
      <c r="H206" s="104">
        <v>93.24557479711163</v>
      </c>
      <c r="I206" s="104">
        <v>6.7544252028883633</v>
      </c>
      <c r="K206" s="72">
        <f t="shared" si="18"/>
        <v>2.7004849966824193E-3</v>
      </c>
      <c r="M206" s="72">
        <f t="shared" si="19"/>
        <v>2.4958050463135084E-3</v>
      </c>
      <c r="N206" s="68"/>
      <c r="O206" s="72"/>
    </row>
    <row r="207" spans="1:15" x14ac:dyDescent="0.25">
      <c r="A207" s="107" t="s">
        <v>618</v>
      </c>
      <c r="B207" s="108">
        <f t="shared" si="15"/>
        <v>41616</v>
      </c>
      <c r="C207">
        <f t="shared" si="16"/>
        <v>2013</v>
      </c>
      <c r="D207">
        <f t="shared" si="17"/>
        <v>12</v>
      </c>
      <c r="E207" s="75">
        <v>10140</v>
      </c>
      <c r="F207" s="75">
        <v>9678</v>
      </c>
      <c r="G207" s="75">
        <v>462</v>
      </c>
      <c r="H207" s="104">
        <v>95.443786982248525</v>
      </c>
      <c r="I207" s="104">
        <v>4.556213017751479</v>
      </c>
      <c r="K207" s="72">
        <f t="shared" si="18"/>
        <v>1.7498190214301061E-3</v>
      </c>
      <c r="M207" s="72">
        <f t="shared" si="19"/>
        <v>2.4958050463135084E-3</v>
      </c>
      <c r="N207" s="68"/>
      <c r="O207" s="72"/>
    </row>
    <row r="208" spans="1:15" x14ac:dyDescent="0.25">
      <c r="A208" s="107" t="s">
        <v>619</v>
      </c>
      <c r="B208" s="108">
        <f t="shared" si="15"/>
        <v>41617</v>
      </c>
      <c r="C208">
        <f t="shared" si="16"/>
        <v>2013</v>
      </c>
      <c r="D208">
        <f t="shared" si="17"/>
        <v>12</v>
      </c>
      <c r="E208" s="75">
        <v>15016</v>
      </c>
      <c r="F208" s="75">
        <v>14738</v>
      </c>
      <c r="G208" s="75">
        <v>278</v>
      </c>
      <c r="H208" s="104">
        <v>98.148641449120944</v>
      </c>
      <c r="I208" s="104">
        <v>1.851358550879062</v>
      </c>
      <c r="K208" s="72">
        <f t="shared" si="18"/>
        <v>2.5912507323268708E-3</v>
      </c>
      <c r="M208" s="72">
        <f t="shared" si="19"/>
        <v>2.4958050463135084E-3</v>
      </c>
      <c r="N208" s="68"/>
      <c r="O208" s="72"/>
    </row>
    <row r="209" spans="1:15" x14ac:dyDescent="0.25">
      <c r="A209" s="107" t="s">
        <v>620</v>
      </c>
      <c r="B209" s="108">
        <f t="shared" si="15"/>
        <v>41618</v>
      </c>
      <c r="C209">
        <f t="shared" si="16"/>
        <v>2013</v>
      </c>
      <c r="D209">
        <f t="shared" si="17"/>
        <v>12</v>
      </c>
      <c r="E209" s="75">
        <v>13011</v>
      </c>
      <c r="F209" s="75">
        <v>12835</v>
      </c>
      <c r="G209" s="75">
        <v>176</v>
      </c>
      <c r="H209" s="104">
        <v>98.647298439781721</v>
      </c>
      <c r="I209" s="104">
        <v>1.352701560218277</v>
      </c>
      <c r="K209" s="72">
        <f t="shared" si="18"/>
        <v>2.24525594554508E-3</v>
      </c>
      <c r="M209" s="72">
        <f t="shared" si="19"/>
        <v>2.4958050463135084E-3</v>
      </c>
      <c r="N209" s="68"/>
      <c r="O209" s="72"/>
    </row>
    <row r="210" spans="1:15" x14ac:dyDescent="0.25">
      <c r="A210" s="107" t="s">
        <v>621</v>
      </c>
      <c r="B210" s="108">
        <f t="shared" si="15"/>
        <v>41619</v>
      </c>
      <c r="C210">
        <f t="shared" si="16"/>
        <v>2013</v>
      </c>
      <c r="D210">
        <f t="shared" si="17"/>
        <v>12</v>
      </c>
      <c r="E210" s="75">
        <v>18985</v>
      </c>
      <c r="F210" s="75">
        <v>18695</v>
      </c>
      <c r="G210" s="75">
        <v>290</v>
      </c>
      <c r="H210" s="104">
        <v>98.472478272320259</v>
      </c>
      <c r="I210" s="104">
        <v>1.527521727679747</v>
      </c>
      <c r="K210" s="72">
        <f t="shared" si="18"/>
        <v>3.2761651007742172E-3</v>
      </c>
      <c r="M210" s="72">
        <f t="shared" si="19"/>
        <v>2.4958050463135084E-3</v>
      </c>
      <c r="N210" s="68"/>
      <c r="O210" s="72"/>
    </row>
    <row r="211" spans="1:15" x14ac:dyDescent="0.25">
      <c r="A211" s="107" t="s">
        <v>622</v>
      </c>
      <c r="B211" s="108">
        <f t="shared" si="15"/>
        <v>41620</v>
      </c>
      <c r="C211">
        <f t="shared" si="16"/>
        <v>2013</v>
      </c>
      <c r="D211">
        <f t="shared" si="17"/>
        <v>12</v>
      </c>
      <c r="E211" s="75">
        <v>17407</v>
      </c>
      <c r="F211" s="75">
        <v>17173</v>
      </c>
      <c r="G211" s="75">
        <v>234</v>
      </c>
      <c r="H211" s="104">
        <v>98.655713218820011</v>
      </c>
      <c r="I211" s="104">
        <v>1.344286781179985</v>
      </c>
      <c r="K211" s="72">
        <f t="shared" si="18"/>
        <v>3.0038559867883487E-3</v>
      </c>
      <c r="M211" s="72">
        <f t="shared" si="19"/>
        <v>2.4958050463135084E-3</v>
      </c>
      <c r="N211" s="68"/>
      <c r="O211" s="72"/>
    </row>
    <row r="212" spans="1:15" x14ac:dyDescent="0.25">
      <c r="A212" s="107" t="s">
        <v>623</v>
      </c>
      <c r="B212" s="108">
        <f t="shared" si="15"/>
        <v>41621</v>
      </c>
      <c r="C212">
        <f t="shared" si="16"/>
        <v>2013</v>
      </c>
      <c r="D212">
        <f t="shared" si="17"/>
        <v>12</v>
      </c>
      <c r="E212" s="75">
        <v>18097</v>
      </c>
      <c r="F212" s="75">
        <v>17701</v>
      </c>
      <c r="G212" s="75">
        <v>396</v>
      </c>
      <c r="H212" s="104">
        <v>97.811792009725366</v>
      </c>
      <c r="I212" s="104">
        <v>2.188207990274631</v>
      </c>
      <c r="K212" s="72">
        <f t="shared" si="18"/>
        <v>3.1229265119152496E-3</v>
      </c>
      <c r="M212" s="72">
        <f t="shared" si="19"/>
        <v>2.4958050463135084E-3</v>
      </c>
      <c r="N212" s="68"/>
      <c r="O212" s="72"/>
    </row>
    <row r="213" spans="1:15" x14ac:dyDescent="0.25">
      <c r="A213" s="107" t="s">
        <v>624</v>
      </c>
      <c r="B213" s="108">
        <f t="shared" si="15"/>
        <v>41622</v>
      </c>
      <c r="C213">
        <f t="shared" si="16"/>
        <v>2013</v>
      </c>
      <c r="D213">
        <f t="shared" si="17"/>
        <v>12</v>
      </c>
      <c r="E213" s="75">
        <v>3716</v>
      </c>
      <c r="F213" s="75">
        <v>3610</v>
      </c>
      <c r="G213" s="75">
        <v>106</v>
      </c>
      <c r="H213" s="104">
        <v>97.147470398277719</v>
      </c>
      <c r="I213" s="104">
        <v>2.8525296017222819</v>
      </c>
      <c r="K213" s="72">
        <f t="shared" si="18"/>
        <v>6.4125517590081602E-4</v>
      </c>
      <c r="M213" s="72">
        <f t="shared" si="19"/>
        <v>2.4958050463135084E-3</v>
      </c>
      <c r="N213" s="68"/>
      <c r="O213" s="72"/>
    </row>
    <row r="214" spans="1:15" x14ac:dyDescent="0.25">
      <c r="A214" s="107" t="s">
        <v>625</v>
      </c>
      <c r="B214" s="108">
        <f t="shared" si="15"/>
        <v>41623</v>
      </c>
      <c r="C214">
        <f t="shared" si="16"/>
        <v>2013</v>
      </c>
      <c r="D214">
        <f t="shared" si="17"/>
        <v>12</v>
      </c>
      <c r="E214" s="75">
        <v>7507</v>
      </c>
      <c r="F214" s="75">
        <v>7333</v>
      </c>
      <c r="G214" s="75">
        <v>174</v>
      </c>
      <c r="H214" s="104">
        <v>97.682163314240043</v>
      </c>
      <c r="I214" s="104">
        <v>2.317836685759957</v>
      </c>
      <c r="K214" s="72">
        <f t="shared" si="18"/>
        <v>1.2954528001849906E-3</v>
      </c>
      <c r="M214" s="72">
        <f t="shared" si="19"/>
        <v>2.4958050463135084E-3</v>
      </c>
      <c r="N214" s="68"/>
      <c r="O214" s="72"/>
    </row>
    <row r="215" spans="1:15" x14ac:dyDescent="0.25">
      <c r="A215" s="107" t="s">
        <v>626</v>
      </c>
      <c r="B215" s="108">
        <f t="shared" si="15"/>
        <v>41624</v>
      </c>
      <c r="C215">
        <f t="shared" si="16"/>
        <v>2013</v>
      </c>
      <c r="D215">
        <f t="shared" si="17"/>
        <v>12</v>
      </c>
      <c r="E215" s="75">
        <v>15735</v>
      </c>
      <c r="F215" s="75">
        <v>15499</v>
      </c>
      <c r="G215" s="75">
        <v>236</v>
      </c>
      <c r="H215" s="104">
        <v>98.50015888147442</v>
      </c>
      <c r="I215" s="104">
        <v>1.49984111852558</v>
      </c>
      <c r="K215" s="72">
        <f t="shared" si="18"/>
        <v>2.7153256708286706E-3</v>
      </c>
      <c r="M215" s="72">
        <f t="shared" si="19"/>
        <v>2.4958050463135084E-3</v>
      </c>
      <c r="N215" s="68"/>
      <c r="O215" s="72"/>
    </row>
    <row r="216" spans="1:15" x14ac:dyDescent="0.25">
      <c r="A216" s="107" t="s">
        <v>627</v>
      </c>
      <c r="B216" s="108">
        <f t="shared" si="15"/>
        <v>41625</v>
      </c>
      <c r="C216">
        <f t="shared" si="16"/>
        <v>2013</v>
      </c>
      <c r="D216">
        <f t="shared" si="17"/>
        <v>12</v>
      </c>
      <c r="E216" s="75">
        <v>7949</v>
      </c>
      <c r="F216" s="75">
        <v>7866</v>
      </c>
      <c r="G216" s="75">
        <v>83</v>
      </c>
      <c r="H216" s="104">
        <v>98.95584350232734</v>
      </c>
      <c r="I216" s="104">
        <v>1.0441564976726629</v>
      </c>
      <c r="K216" s="72">
        <f t="shared" si="18"/>
        <v>1.3717269626575851E-3</v>
      </c>
      <c r="M216" s="72">
        <f t="shared" si="19"/>
        <v>2.4958050463135084E-3</v>
      </c>
      <c r="N216" s="68"/>
      <c r="O216" s="72"/>
    </row>
    <row r="217" spans="1:15" x14ac:dyDescent="0.25">
      <c r="A217" s="107" t="s">
        <v>628</v>
      </c>
      <c r="B217" s="108">
        <f t="shared" si="15"/>
        <v>41626</v>
      </c>
      <c r="C217">
        <f t="shared" si="16"/>
        <v>2013</v>
      </c>
      <c r="D217">
        <f t="shared" si="17"/>
        <v>12</v>
      </c>
      <c r="E217" s="75">
        <v>15110</v>
      </c>
      <c r="F217" s="75">
        <v>14871</v>
      </c>
      <c r="G217" s="75">
        <v>239</v>
      </c>
      <c r="H217" s="104">
        <v>98.418266048974189</v>
      </c>
      <c r="I217" s="104">
        <v>1.581733951025811</v>
      </c>
      <c r="K217" s="72">
        <f t="shared" si="18"/>
        <v>2.6074719343006808E-3</v>
      </c>
      <c r="M217" s="72">
        <f t="shared" si="19"/>
        <v>2.4958050463135084E-3</v>
      </c>
      <c r="N217" s="68"/>
      <c r="O217" s="72"/>
    </row>
    <row r="218" spans="1:15" x14ac:dyDescent="0.25">
      <c r="A218" s="107" t="s">
        <v>629</v>
      </c>
      <c r="B218" s="108">
        <f t="shared" si="15"/>
        <v>41627</v>
      </c>
      <c r="C218">
        <f t="shared" si="16"/>
        <v>2013</v>
      </c>
      <c r="D218">
        <f t="shared" si="17"/>
        <v>12</v>
      </c>
      <c r="E218" s="75">
        <v>18981</v>
      </c>
      <c r="F218" s="75">
        <v>18621</v>
      </c>
      <c r="G218" s="75">
        <v>360</v>
      </c>
      <c r="H218" s="104">
        <v>98.103366524419158</v>
      </c>
      <c r="I218" s="104">
        <v>1.8966334755808441</v>
      </c>
      <c r="K218" s="72">
        <f t="shared" si="18"/>
        <v>3.2754748368604382E-3</v>
      </c>
      <c r="M218" s="72">
        <f t="shared" si="19"/>
        <v>2.4958050463135084E-3</v>
      </c>
      <c r="N218" s="68"/>
      <c r="O218" s="72"/>
    </row>
    <row r="219" spans="1:15" x14ac:dyDescent="0.25">
      <c r="A219" s="107" t="s">
        <v>630</v>
      </c>
      <c r="B219" s="108">
        <f t="shared" si="15"/>
        <v>41628</v>
      </c>
      <c r="C219">
        <f t="shared" si="16"/>
        <v>2013</v>
      </c>
      <c r="D219">
        <f t="shared" si="17"/>
        <v>12</v>
      </c>
      <c r="E219" s="75">
        <v>22310</v>
      </c>
      <c r="F219" s="75">
        <v>21482</v>
      </c>
      <c r="G219" s="75">
        <v>828</v>
      </c>
      <c r="H219" s="104">
        <v>96.288659793814432</v>
      </c>
      <c r="I219" s="104">
        <v>3.7113402061855671</v>
      </c>
      <c r="K219" s="72">
        <f t="shared" si="18"/>
        <v>3.8499469791031227E-3</v>
      </c>
      <c r="M219" s="72">
        <f t="shared" si="19"/>
        <v>2.4958050463135084E-3</v>
      </c>
      <c r="N219" s="68"/>
      <c r="O219" s="72"/>
    </row>
    <row r="220" spans="1:15" x14ac:dyDescent="0.25">
      <c r="A220" s="107" t="s">
        <v>631</v>
      </c>
      <c r="B220" s="108">
        <f t="shared" si="15"/>
        <v>41629</v>
      </c>
      <c r="C220">
        <f t="shared" si="16"/>
        <v>2013</v>
      </c>
      <c r="D220">
        <f t="shared" si="17"/>
        <v>12</v>
      </c>
      <c r="E220" s="75">
        <v>18033</v>
      </c>
      <c r="F220" s="75">
        <v>15881</v>
      </c>
      <c r="G220" s="75">
        <v>2152</v>
      </c>
      <c r="H220" s="104">
        <v>88.066322852548112</v>
      </c>
      <c r="I220" s="104">
        <v>11.93367714745189</v>
      </c>
      <c r="K220" s="72">
        <f t="shared" si="18"/>
        <v>3.1118822892947833E-3</v>
      </c>
      <c r="M220" s="72">
        <f t="shared" si="19"/>
        <v>2.4958050463135084E-3</v>
      </c>
      <c r="N220" s="68"/>
      <c r="O220" s="72"/>
    </row>
    <row r="221" spans="1:15" x14ac:dyDescent="0.25">
      <c r="A221" s="107" t="s">
        <v>632</v>
      </c>
      <c r="B221" s="108">
        <f t="shared" si="15"/>
        <v>41630</v>
      </c>
      <c r="C221">
        <f t="shared" si="16"/>
        <v>2013</v>
      </c>
      <c r="D221">
        <f t="shared" si="17"/>
        <v>12</v>
      </c>
      <c r="E221" s="75">
        <v>15138</v>
      </c>
      <c r="F221" s="75">
        <v>13313</v>
      </c>
      <c r="G221" s="75">
        <v>1825</v>
      </c>
      <c r="H221" s="104">
        <v>87.944246267670763</v>
      </c>
      <c r="I221" s="104">
        <v>12.05575373232924</v>
      </c>
      <c r="K221" s="72">
        <f t="shared" si="18"/>
        <v>2.6123037816971348E-3</v>
      </c>
      <c r="M221" s="72">
        <f t="shared" si="19"/>
        <v>2.4958050463135084E-3</v>
      </c>
      <c r="N221" s="68"/>
      <c r="O221" s="72"/>
    </row>
    <row r="222" spans="1:15" x14ac:dyDescent="0.25">
      <c r="A222" s="107" t="s">
        <v>633</v>
      </c>
      <c r="B222" s="108">
        <f t="shared" si="15"/>
        <v>41631</v>
      </c>
      <c r="C222">
        <f t="shared" si="16"/>
        <v>2013</v>
      </c>
      <c r="D222">
        <f t="shared" si="17"/>
        <v>12</v>
      </c>
      <c r="E222" s="75">
        <v>7035</v>
      </c>
      <c r="F222" s="75">
        <v>6790</v>
      </c>
      <c r="G222" s="75">
        <v>245</v>
      </c>
      <c r="H222" s="104">
        <v>96.517412935323378</v>
      </c>
      <c r="I222" s="104">
        <v>3.4825870646766171</v>
      </c>
      <c r="K222" s="72">
        <f t="shared" si="18"/>
        <v>1.2140016583590527E-3</v>
      </c>
      <c r="M222" s="72">
        <f t="shared" si="19"/>
        <v>2.4958050463135084E-3</v>
      </c>
      <c r="N222" s="68"/>
      <c r="O222" s="72"/>
    </row>
    <row r="223" spans="1:15" x14ac:dyDescent="0.25">
      <c r="A223" s="107" t="s">
        <v>634</v>
      </c>
      <c r="B223" s="108">
        <f t="shared" si="15"/>
        <v>41632</v>
      </c>
      <c r="C223">
        <f t="shared" si="16"/>
        <v>2013</v>
      </c>
      <c r="D223">
        <f t="shared" si="17"/>
        <v>12</v>
      </c>
      <c r="E223" s="75">
        <v>11139</v>
      </c>
      <c r="F223" s="75">
        <v>10657</v>
      </c>
      <c r="G223" s="75">
        <v>482</v>
      </c>
      <c r="H223" s="104">
        <v>95.672861118592337</v>
      </c>
      <c r="I223" s="104">
        <v>4.3271388814076666</v>
      </c>
      <c r="K223" s="72">
        <f t="shared" si="18"/>
        <v>1.9222124338964448E-3</v>
      </c>
      <c r="M223" s="72">
        <f t="shared" si="19"/>
        <v>2.4958050463135084E-3</v>
      </c>
      <c r="N223" s="68"/>
      <c r="O223" s="72"/>
    </row>
    <row r="224" spans="1:15" x14ac:dyDescent="0.25">
      <c r="A224" s="107" t="s">
        <v>635</v>
      </c>
      <c r="B224" s="108">
        <f t="shared" si="15"/>
        <v>41633</v>
      </c>
      <c r="C224">
        <f t="shared" si="16"/>
        <v>2013</v>
      </c>
      <c r="D224">
        <f t="shared" si="17"/>
        <v>12</v>
      </c>
      <c r="E224" s="75">
        <v>3261</v>
      </c>
      <c r="F224" s="75">
        <v>2842</v>
      </c>
      <c r="G224" s="75">
        <v>419</v>
      </c>
      <c r="H224" s="104">
        <v>87.151180619441888</v>
      </c>
      <c r="I224" s="104">
        <v>12.84881938055811</v>
      </c>
      <c r="K224" s="72">
        <f t="shared" si="18"/>
        <v>5.6273765570843948E-4</v>
      </c>
      <c r="M224" s="72">
        <f t="shared" si="19"/>
        <v>2.4958050463135084E-3</v>
      </c>
      <c r="N224" s="68"/>
      <c r="O224" s="72"/>
    </row>
    <row r="225" spans="1:15" x14ac:dyDescent="0.25">
      <c r="A225" s="107" t="s">
        <v>636</v>
      </c>
      <c r="B225" s="108">
        <f t="shared" si="15"/>
        <v>41634</v>
      </c>
      <c r="C225">
        <f t="shared" si="16"/>
        <v>2013</v>
      </c>
      <c r="D225">
        <f t="shared" si="17"/>
        <v>12</v>
      </c>
      <c r="E225" s="75">
        <v>9865</v>
      </c>
      <c r="F225" s="75">
        <v>9447</v>
      </c>
      <c r="G225" s="75">
        <v>418</v>
      </c>
      <c r="H225" s="104">
        <v>95.762797769893567</v>
      </c>
      <c r="I225" s="104">
        <v>4.2372022301064369</v>
      </c>
      <c r="K225" s="72">
        <f t="shared" si="18"/>
        <v>1.7023633773577906E-3</v>
      </c>
      <c r="M225" s="72">
        <f t="shared" si="19"/>
        <v>2.4958050463135084E-3</v>
      </c>
      <c r="N225" s="68"/>
      <c r="O225" s="72"/>
    </row>
    <row r="226" spans="1:15" x14ac:dyDescent="0.25">
      <c r="A226" s="107" t="s">
        <v>637</v>
      </c>
      <c r="B226" s="108">
        <f t="shared" si="15"/>
        <v>41635</v>
      </c>
      <c r="C226">
        <f t="shared" si="16"/>
        <v>2013</v>
      </c>
      <c r="D226">
        <f t="shared" si="17"/>
        <v>12</v>
      </c>
      <c r="E226" s="75">
        <v>11850</v>
      </c>
      <c r="F226" s="75">
        <v>11073</v>
      </c>
      <c r="G226" s="75">
        <v>777</v>
      </c>
      <c r="H226" s="104">
        <v>93.443037974683548</v>
      </c>
      <c r="I226" s="104">
        <v>6.556962025316456</v>
      </c>
      <c r="K226" s="72">
        <f t="shared" si="18"/>
        <v>2.0449068445706859E-3</v>
      </c>
      <c r="M226" s="72">
        <f t="shared" si="19"/>
        <v>2.4958050463135084E-3</v>
      </c>
      <c r="N226" s="68"/>
      <c r="O226" s="72"/>
    </row>
    <row r="227" spans="1:15" x14ac:dyDescent="0.25">
      <c r="A227" s="107" t="s">
        <v>638</v>
      </c>
      <c r="B227" s="108">
        <f t="shared" si="15"/>
        <v>41636</v>
      </c>
      <c r="C227">
        <f t="shared" si="16"/>
        <v>2013</v>
      </c>
      <c r="D227">
        <f t="shared" si="17"/>
        <v>12</v>
      </c>
      <c r="E227" s="75">
        <v>12066</v>
      </c>
      <c r="F227" s="75">
        <v>9952</v>
      </c>
      <c r="G227" s="75">
        <v>2114</v>
      </c>
      <c r="H227" s="104">
        <v>82.47969501077408</v>
      </c>
      <c r="I227" s="104">
        <v>17.52030498922592</v>
      </c>
      <c r="K227" s="72">
        <f t="shared" si="18"/>
        <v>2.0821810959147594E-3</v>
      </c>
      <c r="M227" s="72">
        <f t="shared" si="19"/>
        <v>2.4958050463135084E-3</v>
      </c>
      <c r="N227" s="68"/>
      <c r="O227" s="72"/>
    </row>
    <row r="228" spans="1:15" x14ac:dyDescent="0.25">
      <c r="A228" s="107" t="s">
        <v>639</v>
      </c>
      <c r="B228" s="108">
        <f t="shared" si="15"/>
        <v>41637</v>
      </c>
      <c r="C228">
        <f t="shared" si="16"/>
        <v>2013</v>
      </c>
      <c r="D228">
        <f t="shared" si="17"/>
        <v>12</v>
      </c>
      <c r="E228" s="75">
        <v>3800</v>
      </c>
      <c r="F228" s="75">
        <v>3521</v>
      </c>
      <c r="G228" s="75">
        <v>279</v>
      </c>
      <c r="H228" s="104">
        <v>92.65789473684211</v>
      </c>
      <c r="I228" s="104">
        <v>7.3421052631578947</v>
      </c>
      <c r="K228" s="72">
        <f t="shared" si="18"/>
        <v>6.5575071809017779E-4</v>
      </c>
      <c r="M228" s="72">
        <f t="shared" si="19"/>
        <v>2.4958050463135084E-3</v>
      </c>
      <c r="N228" s="68"/>
      <c r="O228" s="72"/>
    </row>
    <row r="229" spans="1:15" x14ac:dyDescent="0.25">
      <c r="A229" s="107" t="s">
        <v>640</v>
      </c>
      <c r="B229" s="108">
        <f t="shared" si="15"/>
        <v>41638</v>
      </c>
      <c r="C229">
        <f t="shared" si="16"/>
        <v>2013</v>
      </c>
      <c r="D229">
        <f t="shared" si="17"/>
        <v>12</v>
      </c>
      <c r="E229" s="75">
        <v>13361</v>
      </c>
      <c r="F229" s="75">
        <v>12481</v>
      </c>
      <c r="G229" s="75">
        <v>880</v>
      </c>
      <c r="H229" s="104">
        <v>93.413666641718436</v>
      </c>
      <c r="I229" s="104">
        <v>6.586333358281566</v>
      </c>
      <c r="K229" s="72">
        <f t="shared" si="18"/>
        <v>2.3056540380007543E-3</v>
      </c>
      <c r="M229" s="72">
        <f t="shared" si="19"/>
        <v>2.4958050463135084E-3</v>
      </c>
      <c r="N229" s="68"/>
      <c r="O229" s="72"/>
    </row>
    <row r="230" spans="1:15" x14ac:dyDescent="0.25">
      <c r="A230" s="107" t="s">
        <v>641</v>
      </c>
      <c r="B230" s="108">
        <f t="shared" si="15"/>
        <v>41639</v>
      </c>
      <c r="C230">
        <f t="shared" si="16"/>
        <v>2013</v>
      </c>
      <c r="D230">
        <f t="shared" si="17"/>
        <v>12</v>
      </c>
      <c r="E230" s="75">
        <v>10543</v>
      </c>
      <c r="F230" s="75">
        <v>9984</v>
      </c>
      <c r="G230" s="75">
        <v>559</v>
      </c>
      <c r="H230" s="104">
        <v>94.697903822441432</v>
      </c>
      <c r="I230" s="104">
        <v>5.3020961775585693</v>
      </c>
      <c r="K230" s="72">
        <f t="shared" si="18"/>
        <v>1.8193631107433538E-3</v>
      </c>
      <c r="M230" s="72">
        <f t="shared" si="19"/>
        <v>2.4958050463135084E-3</v>
      </c>
      <c r="N230" s="68"/>
      <c r="O230" s="72"/>
    </row>
    <row r="231" spans="1:15" x14ac:dyDescent="0.25">
      <c r="A231" s="107" t="s">
        <v>642</v>
      </c>
      <c r="B231" s="108">
        <f t="shared" si="15"/>
        <v>41640</v>
      </c>
      <c r="C231">
        <f t="shared" si="16"/>
        <v>2014</v>
      </c>
      <c r="D231">
        <f t="shared" si="17"/>
        <v>1</v>
      </c>
      <c r="E231" s="75">
        <v>6101</v>
      </c>
      <c r="F231" s="75">
        <v>5449</v>
      </c>
      <c r="G231" s="75">
        <v>652</v>
      </c>
      <c r="H231" s="104">
        <v>89.313227339780369</v>
      </c>
      <c r="I231" s="104">
        <v>10.68677266021964</v>
      </c>
      <c r="K231" s="72">
        <f t="shared" si="18"/>
        <v>7.5386583288767804E-4</v>
      </c>
      <c r="M231" s="72">
        <f t="shared" si="19"/>
        <v>1.2102087458720355E-3</v>
      </c>
      <c r="N231" s="68"/>
      <c r="O231" s="72"/>
    </row>
    <row r="232" spans="1:15" x14ac:dyDescent="0.25">
      <c r="A232" s="107" t="s">
        <v>643</v>
      </c>
      <c r="B232" s="108">
        <f t="shared" si="15"/>
        <v>41641</v>
      </c>
      <c r="C232">
        <f t="shared" si="16"/>
        <v>2014</v>
      </c>
      <c r="D232">
        <f t="shared" si="17"/>
        <v>1</v>
      </c>
      <c r="E232" s="75">
        <v>8681</v>
      </c>
      <c r="F232" s="75">
        <v>8500</v>
      </c>
      <c r="G232" s="75">
        <v>181</v>
      </c>
      <c r="H232" s="104">
        <v>97.91498675267826</v>
      </c>
      <c r="I232" s="104">
        <v>2.0850132473217369</v>
      </c>
      <c r="K232" s="72">
        <f t="shared" si="18"/>
        <v>1.0726617432056931E-3</v>
      </c>
      <c r="M232" s="72">
        <f t="shared" si="19"/>
        <v>1.2102087458720355E-3</v>
      </c>
      <c r="N232" s="68"/>
      <c r="O232" s="72"/>
    </row>
    <row r="233" spans="1:15" x14ac:dyDescent="0.25">
      <c r="A233" s="107" t="s">
        <v>644</v>
      </c>
      <c r="B233" s="108">
        <f t="shared" si="15"/>
        <v>41642</v>
      </c>
      <c r="C233">
        <f t="shared" si="16"/>
        <v>2014</v>
      </c>
      <c r="D233">
        <f t="shared" si="17"/>
        <v>1</v>
      </c>
      <c r="E233" s="75">
        <v>1159</v>
      </c>
      <c r="F233" s="75">
        <v>1138</v>
      </c>
      <c r="G233" s="75">
        <v>21</v>
      </c>
      <c r="H233" s="104">
        <v>98.188093183779117</v>
      </c>
      <c r="I233" s="104">
        <v>1.81190681622088</v>
      </c>
      <c r="K233" s="72">
        <f t="shared" si="18"/>
        <v>1.4321103103045712E-4</v>
      </c>
      <c r="M233" s="72">
        <f t="shared" si="19"/>
        <v>1.2102087458720355E-3</v>
      </c>
      <c r="N233" s="68"/>
      <c r="O233" s="72"/>
    </row>
    <row r="234" spans="1:15" x14ac:dyDescent="0.25">
      <c r="A234" s="107" t="s">
        <v>645</v>
      </c>
      <c r="B234" s="108">
        <f t="shared" si="15"/>
        <v>41643</v>
      </c>
      <c r="C234">
        <f t="shared" si="16"/>
        <v>2014</v>
      </c>
      <c r="D234">
        <f t="shared" si="17"/>
        <v>1</v>
      </c>
      <c r="E234" s="75">
        <v>2303</v>
      </c>
      <c r="F234" s="75">
        <v>2274</v>
      </c>
      <c r="G234" s="75">
        <v>29</v>
      </c>
      <c r="H234" s="104">
        <v>98.740772904906649</v>
      </c>
      <c r="I234" s="104">
        <v>1.259227095093356</v>
      </c>
      <c r="K234" s="72">
        <f t="shared" si="18"/>
        <v>2.8456859746604204E-4</v>
      </c>
      <c r="M234" s="72">
        <f t="shared" si="19"/>
        <v>1.2102087458720355E-3</v>
      </c>
      <c r="N234" s="68"/>
      <c r="O234" s="72"/>
    </row>
    <row r="235" spans="1:15" x14ac:dyDescent="0.25">
      <c r="A235" s="107" t="s">
        <v>646</v>
      </c>
      <c r="B235" s="108">
        <f t="shared" si="15"/>
        <v>41644</v>
      </c>
      <c r="C235">
        <f t="shared" si="16"/>
        <v>2014</v>
      </c>
      <c r="D235">
        <f t="shared" si="17"/>
        <v>1</v>
      </c>
      <c r="E235" s="75">
        <v>2700</v>
      </c>
      <c r="F235" s="75">
        <v>2665</v>
      </c>
      <c r="G235" s="75">
        <v>35</v>
      </c>
      <c r="H235" s="104">
        <v>98.703703703703709</v>
      </c>
      <c r="I235" s="104">
        <v>1.2962962962962961</v>
      </c>
      <c r="K235" s="72">
        <f t="shared" si="18"/>
        <v>3.3362362707699245E-4</v>
      </c>
      <c r="M235" s="72">
        <f t="shared" si="19"/>
        <v>1.2102087458720355E-3</v>
      </c>
      <c r="N235" s="68"/>
      <c r="O235" s="72"/>
    </row>
    <row r="236" spans="1:15" x14ac:dyDescent="0.25">
      <c r="A236" s="107" t="s">
        <v>647</v>
      </c>
      <c r="B236" s="108">
        <f t="shared" si="15"/>
        <v>41645</v>
      </c>
      <c r="C236">
        <f t="shared" si="16"/>
        <v>2014</v>
      </c>
      <c r="D236">
        <f t="shared" si="17"/>
        <v>1</v>
      </c>
      <c r="E236" s="75">
        <v>9620</v>
      </c>
      <c r="F236" s="75">
        <v>9518</v>
      </c>
      <c r="G236" s="75">
        <v>102</v>
      </c>
      <c r="H236" s="104">
        <v>98.939708939708936</v>
      </c>
      <c r="I236" s="104">
        <v>1.06029106029106</v>
      </c>
      <c r="K236" s="72">
        <f t="shared" si="18"/>
        <v>1.1886886268446916E-3</v>
      </c>
      <c r="M236" s="72">
        <f t="shared" si="19"/>
        <v>1.2102087458720355E-3</v>
      </c>
      <c r="N236" s="68"/>
      <c r="O236" s="72"/>
    </row>
    <row r="237" spans="1:15" x14ac:dyDescent="0.25">
      <c r="A237" s="107" t="s">
        <v>648</v>
      </c>
      <c r="B237" s="108">
        <f t="shared" si="15"/>
        <v>41646</v>
      </c>
      <c r="C237">
        <f t="shared" si="16"/>
        <v>2014</v>
      </c>
      <c r="D237">
        <f t="shared" si="17"/>
        <v>1</v>
      </c>
      <c r="E237" s="75">
        <v>6355</v>
      </c>
      <c r="F237" s="75">
        <v>6327</v>
      </c>
      <c r="G237" s="75">
        <v>28</v>
      </c>
      <c r="H237" s="104">
        <v>99.559402045633362</v>
      </c>
      <c r="I237" s="104">
        <v>0.44059795436664051</v>
      </c>
      <c r="K237" s="72">
        <f t="shared" si="18"/>
        <v>7.8525116669418032E-4</v>
      </c>
      <c r="M237" s="72">
        <f t="shared" si="19"/>
        <v>1.2102087458720355E-3</v>
      </c>
      <c r="N237" s="68"/>
      <c r="O237" s="72"/>
    </row>
    <row r="238" spans="1:15" x14ac:dyDescent="0.25">
      <c r="A238" s="107" t="s">
        <v>649</v>
      </c>
      <c r="B238" s="108">
        <f t="shared" si="15"/>
        <v>41647</v>
      </c>
      <c r="C238">
        <f t="shared" si="16"/>
        <v>2014</v>
      </c>
      <c r="D238">
        <f t="shared" si="17"/>
        <v>1</v>
      </c>
      <c r="E238" s="75">
        <v>9364</v>
      </c>
      <c r="F238" s="75">
        <v>9307</v>
      </c>
      <c r="G238" s="75">
        <v>57</v>
      </c>
      <c r="H238" s="104">
        <v>99.391285775309697</v>
      </c>
      <c r="I238" s="104">
        <v>0.60871422469030334</v>
      </c>
      <c r="K238" s="72">
        <f t="shared" si="18"/>
        <v>1.1570561644255396E-3</v>
      </c>
      <c r="M238" s="72">
        <f t="shared" si="19"/>
        <v>1.2102087458720355E-3</v>
      </c>
      <c r="N238" s="68"/>
      <c r="O238" s="72"/>
    </row>
    <row r="239" spans="1:15" x14ac:dyDescent="0.25">
      <c r="A239" s="107" t="s">
        <v>650</v>
      </c>
      <c r="B239" s="108">
        <f t="shared" si="15"/>
        <v>41648</v>
      </c>
      <c r="C239">
        <f t="shared" si="16"/>
        <v>2014</v>
      </c>
      <c r="D239">
        <f t="shared" si="17"/>
        <v>1</v>
      </c>
      <c r="E239" s="75">
        <v>13536</v>
      </c>
      <c r="F239" s="75">
        <v>13372</v>
      </c>
      <c r="G239" s="75">
        <v>164</v>
      </c>
      <c r="H239" s="104">
        <v>98.788416075650119</v>
      </c>
      <c r="I239" s="104">
        <v>1.211583924349882</v>
      </c>
      <c r="K239" s="72">
        <f t="shared" si="18"/>
        <v>1.6725664504126554E-3</v>
      </c>
      <c r="M239" s="72">
        <f t="shared" si="19"/>
        <v>1.2102087458720355E-3</v>
      </c>
      <c r="N239" s="68"/>
      <c r="O239" s="72"/>
    </row>
    <row r="240" spans="1:15" x14ac:dyDescent="0.25">
      <c r="A240" s="107" t="s">
        <v>651</v>
      </c>
      <c r="B240" s="108">
        <f t="shared" si="15"/>
        <v>41649</v>
      </c>
      <c r="C240">
        <f t="shared" si="16"/>
        <v>2014</v>
      </c>
      <c r="D240">
        <f t="shared" si="17"/>
        <v>1</v>
      </c>
      <c r="E240" s="75">
        <v>9977</v>
      </c>
      <c r="F240" s="75">
        <v>9849</v>
      </c>
      <c r="G240" s="75">
        <v>128</v>
      </c>
      <c r="H240" s="104">
        <v>98.717049213190336</v>
      </c>
      <c r="I240" s="104">
        <v>1.2829507868096619</v>
      </c>
      <c r="K240" s="72">
        <f t="shared" si="18"/>
        <v>1.2328010842026494E-3</v>
      </c>
      <c r="M240" s="72">
        <f t="shared" si="19"/>
        <v>1.2102087458720355E-3</v>
      </c>
      <c r="N240" s="68"/>
      <c r="O240" s="72"/>
    </row>
    <row r="241" spans="1:15" x14ac:dyDescent="0.25">
      <c r="A241" s="107" t="s">
        <v>652</v>
      </c>
      <c r="B241" s="108">
        <f t="shared" si="15"/>
        <v>41650</v>
      </c>
      <c r="C241">
        <f t="shared" si="16"/>
        <v>2014</v>
      </c>
      <c r="D241">
        <f t="shared" si="17"/>
        <v>1</v>
      </c>
      <c r="E241" s="75">
        <v>7737</v>
      </c>
      <c r="F241" s="75">
        <v>7541</v>
      </c>
      <c r="G241" s="75">
        <v>196</v>
      </c>
      <c r="H241" s="104">
        <v>97.466718366291843</v>
      </c>
      <c r="I241" s="104">
        <v>2.533281633708155</v>
      </c>
      <c r="K241" s="72">
        <f t="shared" si="18"/>
        <v>9.5601703803507051E-4</v>
      </c>
      <c r="M241" s="72">
        <f t="shared" si="19"/>
        <v>1.2102087458720355E-3</v>
      </c>
      <c r="N241" s="68"/>
      <c r="O241" s="72"/>
    </row>
    <row r="242" spans="1:15" x14ac:dyDescent="0.25">
      <c r="A242" s="107" t="s">
        <v>653</v>
      </c>
      <c r="B242" s="108">
        <f t="shared" si="15"/>
        <v>41651</v>
      </c>
      <c r="C242">
        <f t="shared" si="16"/>
        <v>2014</v>
      </c>
      <c r="D242">
        <f t="shared" si="17"/>
        <v>1</v>
      </c>
      <c r="E242" s="75">
        <v>12589</v>
      </c>
      <c r="F242" s="75">
        <v>11810</v>
      </c>
      <c r="G242" s="75">
        <v>779</v>
      </c>
      <c r="H242" s="104">
        <v>93.812058146000481</v>
      </c>
      <c r="I242" s="104">
        <v>6.187941853999523</v>
      </c>
      <c r="K242" s="72">
        <f t="shared" si="18"/>
        <v>1.5555510523230583E-3</v>
      </c>
      <c r="M242" s="72">
        <f t="shared" si="19"/>
        <v>1.2102087458720355E-3</v>
      </c>
      <c r="N242" s="68"/>
      <c r="O242" s="72"/>
    </row>
    <row r="243" spans="1:15" x14ac:dyDescent="0.25">
      <c r="A243" s="107" t="s">
        <v>654</v>
      </c>
      <c r="B243" s="108">
        <f t="shared" si="15"/>
        <v>41652</v>
      </c>
      <c r="C243">
        <f t="shared" si="16"/>
        <v>2014</v>
      </c>
      <c r="D243">
        <f t="shared" si="17"/>
        <v>1</v>
      </c>
      <c r="E243" s="75">
        <v>20852</v>
      </c>
      <c r="F243" s="75">
        <v>20263</v>
      </c>
      <c r="G243" s="75">
        <v>589</v>
      </c>
      <c r="H243" s="104">
        <v>97.175330903510456</v>
      </c>
      <c r="I243" s="104">
        <v>2.8246690964895449</v>
      </c>
      <c r="K243" s="72">
        <f t="shared" si="18"/>
        <v>2.57656291548498E-3</v>
      </c>
      <c r="M243" s="72">
        <f t="shared" si="19"/>
        <v>1.2102087458720355E-3</v>
      </c>
      <c r="N243" s="68"/>
      <c r="O243" s="72"/>
    </row>
    <row r="244" spans="1:15" x14ac:dyDescent="0.25">
      <c r="A244" s="107" t="s">
        <v>655</v>
      </c>
      <c r="B244" s="108">
        <f t="shared" si="15"/>
        <v>41653</v>
      </c>
      <c r="C244">
        <f t="shared" si="16"/>
        <v>2014</v>
      </c>
      <c r="D244">
        <f t="shared" si="17"/>
        <v>1</v>
      </c>
      <c r="E244" s="75">
        <v>10126</v>
      </c>
      <c r="F244" s="75">
        <v>9969</v>
      </c>
      <c r="G244" s="75">
        <v>157</v>
      </c>
      <c r="H244" s="104">
        <v>98.449535848311271</v>
      </c>
      <c r="I244" s="104">
        <v>1.5504641516887221</v>
      </c>
      <c r="K244" s="72">
        <f t="shared" si="18"/>
        <v>1.2512121658450465E-3</v>
      </c>
      <c r="M244" s="72">
        <f t="shared" si="19"/>
        <v>1.2102087458720355E-3</v>
      </c>
      <c r="N244" s="68"/>
      <c r="O244" s="72"/>
    </row>
    <row r="245" spans="1:15" x14ac:dyDescent="0.25">
      <c r="A245" s="107" t="s">
        <v>656</v>
      </c>
      <c r="B245" s="108">
        <f t="shared" si="15"/>
        <v>41654</v>
      </c>
      <c r="C245">
        <f t="shared" si="16"/>
        <v>2014</v>
      </c>
      <c r="D245">
        <f t="shared" si="17"/>
        <v>1</v>
      </c>
      <c r="E245" s="75">
        <v>21937</v>
      </c>
      <c r="F245" s="75">
        <v>21349</v>
      </c>
      <c r="G245" s="75">
        <v>588</v>
      </c>
      <c r="H245" s="104">
        <v>97.319597027852481</v>
      </c>
      <c r="I245" s="104">
        <v>2.680402972147514</v>
      </c>
      <c r="K245" s="72">
        <f t="shared" si="18"/>
        <v>2.7106301878474012E-3</v>
      </c>
      <c r="M245" s="72">
        <f t="shared" si="19"/>
        <v>1.2102087458720355E-3</v>
      </c>
      <c r="N245" s="68"/>
      <c r="O245" s="72"/>
    </row>
    <row r="246" spans="1:15" x14ac:dyDescent="0.25">
      <c r="A246" s="107" t="s">
        <v>657</v>
      </c>
      <c r="B246" s="108">
        <f t="shared" si="15"/>
        <v>41655</v>
      </c>
      <c r="C246">
        <f t="shared" si="16"/>
        <v>2014</v>
      </c>
      <c r="D246">
        <f t="shared" si="17"/>
        <v>1</v>
      </c>
      <c r="E246" s="75">
        <v>20174</v>
      </c>
      <c r="F246" s="75">
        <v>19703</v>
      </c>
      <c r="G246" s="75">
        <v>471</v>
      </c>
      <c r="H246" s="104">
        <v>97.665311787449198</v>
      </c>
      <c r="I246" s="104">
        <v>2.3346882125508079</v>
      </c>
      <c r="K246" s="72">
        <f t="shared" si="18"/>
        <v>2.4927863157967575E-3</v>
      </c>
      <c r="M246" s="72">
        <f t="shared" si="19"/>
        <v>1.2102087458720355E-3</v>
      </c>
      <c r="N246" s="68"/>
      <c r="O246" s="72"/>
    </row>
    <row r="247" spans="1:15" x14ac:dyDescent="0.25">
      <c r="A247" s="107" t="s">
        <v>658</v>
      </c>
      <c r="B247" s="108">
        <f t="shared" si="15"/>
        <v>41656</v>
      </c>
      <c r="C247">
        <f t="shared" si="16"/>
        <v>2014</v>
      </c>
      <c r="D247">
        <f t="shared" si="17"/>
        <v>1</v>
      </c>
      <c r="E247" s="75">
        <v>20498</v>
      </c>
      <c r="F247" s="75">
        <v>19715</v>
      </c>
      <c r="G247" s="75">
        <v>783</v>
      </c>
      <c r="H247" s="104">
        <v>96.180115133183719</v>
      </c>
      <c r="I247" s="104">
        <v>3.8198848668162748</v>
      </c>
      <c r="K247" s="72">
        <f t="shared" si="18"/>
        <v>2.5328211510459967E-3</v>
      </c>
      <c r="M247" s="72">
        <f t="shared" si="19"/>
        <v>1.2102087458720355E-3</v>
      </c>
      <c r="N247" s="68"/>
      <c r="O247" s="72"/>
    </row>
    <row r="248" spans="1:15" x14ac:dyDescent="0.25">
      <c r="A248" s="107" t="s">
        <v>659</v>
      </c>
      <c r="B248" s="108">
        <f t="shared" si="15"/>
        <v>41657</v>
      </c>
      <c r="C248">
        <f t="shared" si="16"/>
        <v>2014</v>
      </c>
      <c r="D248">
        <f t="shared" si="17"/>
        <v>1</v>
      </c>
      <c r="E248" s="75">
        <v>9480</v>
      </c>
      <c r="F248" s="75">
        <v>9002</v>
      </c>
      <c r="G248" s="75">
        <v>478</v>
      </c>
      <c r="H248" s="104">
        <v>94.957805907172997</v>
      </c>
      <c r="I248" s="104">
        <v>5.0421940928270041</v>
      </c>
      <c r="K248" s="72">
        <f t="shared" si="18"/>
        <v>1.171389623959218E-3</v>
      </c>
      <c r="M248" s="72">
        <f t="shared" si="19"/>
        <v>1.2102087458720355E-3</v>
      </c>
      <c r="N248" s="68"/>
      <c r="O248" s="72"/>
    </row>
    <row r="249" spans="1:15" x14ac:dyDescent="0.25">
      <c r="A249" s="107" t="s">
        <v>660</v>
      </c>
      <c r="B249" s="108">
        <f t="shared" si="15"/>
        <v>41658</v>
      </c>
      <c r="C249">
        <f t="shared" si="16"/>
        <v>2014</v>
      </c>
      <c r="D249">
        <f t="shared" si="17"/>
        <v>1</v>
      </c>
      <c r="E249" s="75">
        <v>9091</v>
      </c>
      <c r="F249" s="75">
        <v>8638</v>
      </c>
      <c r="G249" s="75">
        <v>453</v>
      </c>
      <c r="H249" s="104">
        <v>95.017049829501701</v>
      </c>
      <c r="I249" s="104">
        <v>4.9829501704982953</v>
      </c>
      <c r="K249" s="72">
        <f t="shared" si="18"/>
        <v>1.123323108798866E-3</v>
      </c>
      <c r="M249" s="72">
        <f t="shared" si="19"/>
        <v>1.2102087458720355E-3</v>
      </c>
      <c r="N249" s="68"/>
      <c r="O249" s="72"/>
    </row>
    <row r="250" spans="1:15" x14ac:dyDescent="0.25">
      <c r="A250" s="107" t="s">
        <v>661</v>
      </c>
      <c r="B250" s="108">
        <f t="shared" si="15"/>
        <v>41659</v>
      </c>
      <c r="C250">
        <f t="shared" si="16"/>
        <v>2014</v>
      </c>
      <c r="D250">
        <f t="shared" si="17"/>
        <v>1</v>
      </c>
      <c r="E250" s="75">
        <v>13523</v>
      </c>
      <c r="F250" s="75">
        <v>13004</v>
      </c>
      <c r="G250" s="75">
        <v>519</v>
      </c>
      <c r="H250" s="104">
        <v>96.162094209864676</v>
      </c>
      <c r="I250" s="104">
        <v>3.8379057901353248</v>
      </c>
      <c r="K250" s="72">
        <f t="shared" si="18"/>
        <v>1.6709601144304328E-3</v>
      </c>
      <c r="M250" s="72">
        <f t="shared" si="19"/>
        <v>1.2102087458720355E-3</v>
      </c>
      <c r="N250" s="68"/>
      <c r="O250" s="72"/>
    </row>
    <row r="251" spans="1:15" x14ac:dyDescent="0.25">
      <c r="A251" s="107" t="s">
        <v>662</v>
      </c>
      <c r="B251" s="108">
        <f t="shared" si="15"/>
        <v>41660</v>
      </c>
      <c r="C251">
        <f t="shared" si="16"/>
        <v>2014</v>
      </c>
      <c r="D251">
        <f t="shared" si="17"/>
        <v>1</v>
      </c>
      <c r="E251" s="75">
        <v>3859</v>
      </c>
      <c r="F251" s="75">
        <v>3834</v>
      </c>
      <c r="G251" s="75">
        <v>25</v>
      </c>
      <c r="H251" s="104">
        <v>99.352163772998182</v>
      </c>
      <c r="I251" s="104">
        <v>0.64783622700181398</v>
      </c>
      <c r="K251" s="72">
        <f t="shared" si="18"/>
        <v>4.7683465810744954E-4</v>
      </c>
      <c r="M251" s="72">
        <f t="shared" si="19"/>
        <v>1.2102087458720355E-3</v>
      </c>
      <c r="N251" s="68"/>
      <c r="O251" s="72"/>
    </row>
    <row r="252" spans="1:15" x14ac:dyDescent="0.25">
      <c r="A252" s="107" t="s">
        <v>663</v>
      </c>
      <c r="B252" s="108">
        <f t="shared" si="15"/>
        <v>41661</v>
      </c>
      <c r="C252">
        <f t="shared" si="16"/>
        <v>2014</v>
      </c>
      <c r="D252">
        <f t="shared" si="17"/>
        <v>1</v>
      </c>
      <c r="E252" s="75">
        <v>2470</v>
      </c>
      <c r="F252" s="75">
        <v>2442</v>
      </c>
      <c r="G252" s="75">
        <v>28</v>
      </c>
      <c r="H252" s="104">
        <v>98.866396761133601</v>
      </c>
      <c r="I252" s="104">
        <v>1.133603238866397</v>
      </c>
      <c r="K252" s="72">
        <f t="shared" si="18"/>
        <v>3.0520383662228565E-4</v>
      </c>
      <c r="M252" s="72">
        <f t="shared" si="19"/>
        <v>1.2102087458720355E-3</v>
      </c>
      <c r="N252" s="68"/>
      <c r="O252" s="72"/>
    </row>
    <row r="253" spans="1:15" x14ac:dyDescent="0.25">
      <c r="A253" s="107" t="s">
        <v>664</v>
      </c>
      <c r="B253" s="108">
        <f t="shared" si="15"/>
        <v>41662</v>
      </c>
      <c r="C253">
        <f t="shared" si="16"/>
        <v>2014</v>
      </c>
      <c r="D253">
        <f t="shared" si="17"/>
        <v>1</v>
      </c>
      <c r="E253" s="75">
        <v>5139</v>
      </c>
      <c r="F253" s="75">
        <v>5105</v>
      </c>
      <c r="G253" s="75">
        <v>34</v>
      </c>
      <c r="H253" s="104">
        <v>99.338392683401437</v>
      </c>
      <c r="I253" s="104">
        <v>0.66160731659855998</v>
      </c>
      <c r="K253" s="72">
        <f t="shared" si="18"/>
        <v>6.3499697020320887E-4</v>
      </c>
      <c r="M253" s="72">
        <f t="shared" si="19"/>
        <v>1.2102087458720355E-3</v>
      </c>
      <c r="N253" s="68"/>
      <c r="O253" s="72"/>
    </row>
    <row r="254" spans="1:15" x14ac:dyDescent="0.25">
      <c r="A254" s="107" t="s">
        <v>665</v>
      </c>
      <c r="B254" s="108">
        <f t="shared" si="15"/>
        <v>41663</v>
      </c>
      <c r="C254">
        <f t="shared" si="16"/>
        <v>2014</v>
      </c>
      <c r="D254">
        <f t="shared" si="17"/>
        <v>1</v>
      </c>
      <c r="E254" s="75">
        <v>6244</v>
      </c>
      <c r="F254" s="75">
        <v>6197</v>
      </c>
      <c r="G254" s="75">
        <v>47</v>
      </c>
      <c r="H254" s="104">
        <v>99.247277386290833</v>
      </c>
      <c r="I254" s="104">
        <v>0.75272261370916083</v>
      </c>
      <c r="K254" s="72">
        <f t="shared" si="18"/>
        <v>7.7153552869212616E-4</v>
      </c>
      <c r="M254" s="72">
        <f t="shared" si="19"/>
        <v>1.2102087458720355E-3</v>
      </c>
      <c r="N254" s="68"/>
      <c r="O254" s="72"/>
    </row>
    <row r="255" spans="1:15" x14ac:dyDescent="0.25">
      <c r="A255" s="107" t="s">
        <v>666</v>
      </c>
      <c r="B255" s="108">
        <f t="shared" si="15"/>
        <v>41664</v>
      </c>
      <c r="C255">
        <f t="shared" si="16"/>
        <v>2014</v>
      </c>
      <c r="D255">
        <f t="shared" si="17"/>
        <v>1</v>
      </c>
      <c r="E255" s="75">
        <v>4363</v>
      </c>
      <c r="F255" s="75">
        <v>4290</v>
      </c>
      <c r="G255" s="75">
        <v>73</v>
      </c>
      <c r="H255" s="104">
        <v>98.326839330735737</v>
      </c>
      <c r="I255" s="104">
        <v>1.673160669264268</v>
      </c>
      <c r="K255" s="72">
        <f t="shared" si="18"/>
        <v>5.3911106849515475E-4</v>
      </c>
      <c r="M255" s="72">
        <f t="shared" si="19"/>
        <v>1.2102087458720355E-3</v>
      </c>
      <c r="N255" s="68"/>
      <c r="O255" s="72"/>
    </row>
    <row r="256" spans="1:15" x14ac:dyDescent="0.25">
      <c r="A256" s="107" t="s">
        <v>667</v>
      </c>
      <c r="B256" s="108">
        <f t="shared" si="15"/>
        <v>41665</v>
      </c>
      <c r="C256">
        <f t="shared" si="16"/>
        <v>2014</v>
      </c>
      <c r="D256">
        <f t="shared" si="17"/>
        <v>1</v>
      </c>
      <c r="E256" s="75">
        <v>5018</v>
      </c>
      <c r="F256" s="75">
        <v>4930</v>
      </c>
      <c r="G256" s="75">
        <v>88</v>
      </c>
      <c r="H256" s="104">
        <v>98.246313272220007</v>
      </c>
      <c r="I256" s="104">
        <v>1.7536867277799919</v>
      </c>
      <c r="K256" s="72">
        <f t="shared" si="18"/>
        <v>6.2004568913790663E-4</v>
      </c>
      <c r="M256" s="72">
        <f t="shared" si="19"/>
        <v>1.2102087458720355E-3</v>
      </c>
      <c r="N256" s="68"/>
      <c r="O256" s="72"/>
    </row>
    <row r="257" spans="1:15" x14ac:dyDescent="0.25">
      <c r="A257" s="107" t="s">
        <v>668</v>
      </c>
      <c r="B257" s="108">
        <f t="shared" si="15"/>
        <v>41666</v>
      </c>
      <c r="C257">
        <f t="shared" si="16"/>
        <v>2014</v>
      </c>
      <c r="D257">
        <f t="shared" si="17"/>
        <v>1</v>
      </c>
      <c r="E257" s="75">
        <v>13289</v>
      </c>
      <c r="F257" s="75">
        <v>13170</v>
      </c>
      <c r="G257" s="75">
        <v>119</v>
      </c>
      <c r="H257" s="104">
        <v>99.104522537436978</v>
      </c>
      <c r="I257" s="104">
        <v>0.89547746256302208</v>
      </c>
      <c r="K257" s="72">
        <f t="shared" si="18"/>
        <v>1.6420460667504269E-3</v>
      </c>
      <c r="M257" s="72">
        <f t="shared" si="19"/>
        <v>1.2102087458720355E-3</v>
      </c>
      <c r="N257" s="68"/>
      <c r="O257" s="72"/>
    </row>
    <row r="258" spans="1:15" x14ac:dyDescent="0.25">
      <c r="A258" s="107" t="s">
        <v>669</v>
      </c>
      <c r="B258" s="108">
        <f t="shared" si="15"/>
        <v>41667</v>
      </c>
      <c r="C258">
        <f t="shared" si="16"/>
        <v>2014</v>
      </c>
      <c r="D258">
        <f t="shared" si="17"/>
        <v>1</v>
      </c>
      <c r="E258" s="75">
        <v>10139</v>
      </c>
      <c r="F258" s="75">
        <v>10092</v>
      </c>
      <c r="G258" s="75">
        <v>47</v>
      </c>
      <c r="H258" s="104">
        <v>99.536443436236311</v>
      </c>
      <c r="I258" s="104">
        <v>0.46355656376368481</v>
      </c>
      <c r="K258" s="72">
        <f t="shared" si="18"/>
        <v>1.2528185018272689E-3</v>
      </c>
      <c r="M258" s="72">
        <f t="shared" si="19"/>
        <v>1.2102087458720355E-3</v>
      </c>
      <c r="N258" s="68"/>
      <c r="O258" s="72"/>
    </row>
    <row r="259" spans="1:15" x14ac:dyDescent="0.25">
      <c r="A259" s="107" t="s">
        <v>670</v>
      </c>
      <c r="B259" s="108">
        <f t="shared" si="15"/>
        <v>41668</v>
      </c>
      <c r="C259">
        <f t="shared" si="16"/>
        <v>2014</v>
      </c>
      <c r="D259">
        <f t="shared" si="17"/>
        <v>1</v>
      </c>
      <c r="E259" s="75">
        <v>10166</v>
      </c>
      <c r="F259" s="75">
        <v>10111</v>
      </c>
      <c r="G259" s="75">
        <v>55</v>
      </c>
      <c r="H259" s="104">
        <v>99.458980916781428</v>
      </c>
      <c r="I259" s="104">
        <v>0.54101908321857173</v>
      </c>
      <c r="K259" s="72">
        <f t="shared" si="18"/>
        <v>1.2561547380980388E-3</v>
      </c>
      <c r="M259" s="72">
        <f t="shared" si="19"/>
        <v>1.2102087458720355E-3</v>
      </c>
      <c r="N259" s="68"/>
      <c r="O259" s="72"/>
    </row>
    <row r="260" spans="1:15" x14ac:dyDescent="0.25">
      <c r="A260" s="107" t="s">
        <v>671</v>
      </c>
      <c r="B260" s="108">
        <f t="shared" si="15"/>
        <v>41669</v>
      </c>
      <c r="C260">
        <f t="shared" si="16"/>
        <v>2014</v>
      </c>
      <c r="D260">
        <f t="shared" si="17"/>
        <v>1</v>
      </c>
      <c r="E260" s="75">
        <v>12329</v>
      </c>
      <c r="F260" s="75">
        <v>12214</v>
      </c>
      <c r="G260" s="75">
        <v>115</v>
      </c>
      <c r="H260" s="104">
        <v>99.067239841025227</v>
      </c>
      <c r="I260" s="104">
        <v>0.93276015897477493</v>
      </c>
      <c r="K260" s="72">
        <f t="shared" si="18"/>
        <v>1.5234243326786073E-3</v>
      </c>
      <c r="M260" s="72">
        <f t="shared" si="19"/>
        <v>1.2102087458720355E-3</v>
      </c>
      <c r="N260" s="68"/>
      <c r="O260" s="72"/>
    </row>
    <row r="261" spans="1:15" x14ac:dyDescent="0.25">
      <c r="A261" s="107" t="s">
        <v>672</v>
      </c>
      <c r="B261" s="108">
        <f t="shared" si="15"/>
        <v>41670</v>
      </c>
      <c r="C261">
        <f t="shared" si="16"/>
        <v>2014</v>
      </c>
      <c r="D261">
        <f t="shared" si="17"/>
        <v>1</v>
      </c>
      <c r="E261" s="75">
        <v>14800</v>
      </c>
      <c r="F261" s="75">
        <v>14561</v>
      </c>
      <c r="G261" s="75">
        <v>239</v>
      </c>
      <c r="H261" s="104">
        <v>98.38513513513513</v>
      </c>
      <c r="I261" s="104">
        <v>1.6148648648648649</v>
      </c>
      <c r="K261" s="72">
        <f t="shared" si="18"/>
        <v>1.8287517336072177E-3</v>
      </c>
      <c r="M261" s="72">
        <f t="shared" si="19"/>
        <v>1.2102087458720355E-3</v>
      </c>
      <c r="N261" s="68"/>
      <c r="O261" s="72"/>
    </row>
    <row r="262" spans="1:15" x14ac:dyDescent="0.25">
      <c r="A262" s="107" t="s">
        <v>673</v>
      </c>
      <c r="B262" s="108">
        <f t="shared" si="15"/>
        <v>41671</v>
      </c>
      <c r="C262">
        <f t="shared" si="16"/>
        <v>2014</v>
      </c>
      <c r="D262">
        <f t="shared" si="17"/>
        <v>2</v>
      </c>
      <c r="E262" s="75">
        <v>12829</v>
      </c>
      <c r="F262" s="75">
        <v>12083</v>
      </c>
      <c r="G262" s="75">
        <v>746</v>
      </c>
      <c r="H262" s="104">
        <v>94.185049497232825</v>
      </c>
      <c r="I262" s="104">
        <v>5.814950502767168</v>
      </c>
      <c r="K262" s="72">
        <f t="shared" si="18"/>
        <v>1.5852064858410133E-3</v>
      </c>
      <c r="M262" s="72">
        <f t="shared" si="19"/>
        <v>1.0029141052962768E-3</v>
      </c>
      <c r="N262" s="68"/>
      <c r="O262" s="72"/>
    </row>
    <row r="263" spans="1:15" x14ac:dyDescent="0.25">
      <c r="A263" s="107" t="s">
        <v>674</v>
      </c>
      <c r="B263" s="108">
        <f t="shared" si="15"/>
        <v>41672</v>
      </c>
      <c r="C263">
        <f t="shared" si="16"/>
        <v>2014</v>
      </c>
      <c r="D263">
        <f t="shared" si="17"/>
        <v>2</v>
      </c>
      <c r="E263" s="75">
        <v>13900</v>
      </c>
      <c r="F263" s="75">
        <v>12915</v>
      </c>
      <c r="G263" s="75">
        <v>985</v>
      </c>
      <c r="H263" s="104">
        <v>92.913669064748206</v>
      </c>
      <c r="I263" s="104">
        <v>7.0863309352517989</v>
      </c>
      <c r="K263" s="72">
        <f t="shared" si="18"/>
        <v>1.7175438579148869E-3</v>
      </c>
      <c r="M263" s="72">
        <f t="shared" si="19"/>
        <v>1.0029141052962768E-3</v>
      </c>
      <c r="N263" s="68"/>
      <c r="O263" s="72"/>
    </row>
    <row r="264" spans="1:15" x14ac:dyDescent="0.25">
      <c r="A264" s="107" t="s">
        <v>675</v>
      </c>
      <c r="B264" s="108">
        <f t="shared" si="15"/>
        <v>41673</v>
      </c>
      <c r="C264">
        <f t="shared" si="16"/>
        <v>2014</v>
      </c>
      <c r="D264">
        <f t="shared" si="17"/>
        <v>2</v>
      </c>
      <c r="E264" s="75">
        <v>2635</v>
      </c>
      <c r="F264" s="75">
        <v>2613</v>
      </c>
      <c r="G264" s="75">
        <v>22</v>
      </c>
      <c r="H264" s="104">
        <v>99.165085388994314</v>
      </c>
      <c r="I264" s="104">
        <v>0.83491461100569264</v>
      </c>
      <c r="K264" s="72">
        <f t="shared" si="18"/>
        <v>3.2559194716587966E-4</v>
      </c>
      <c r="M264" s="72">
        <f t="shared" si="19"/>
        <v>1.0029141052962768E-3</v>
      </c>
      <c r="N264" s="68"/>
      <c r="O264" s="72"/>
    </row>
    <row r="265" spans="1:15" x14ac:dyDescent="0.25">
      <c r="A265" s="107" t="s">
        <v>676</v>
      </c>
      <c r="B265" s="108">
        <f t="shared" si="15"/>
        <v>41674</v>
      </c>
      <c r="C265">
        <f t="shared" si="16"/>
        <v>2014</v>
      </c>
      <c r="D265">
        <f t="shared" si="17"/>
        <v>2</v>
      </c>
      <c r="E265" s="75">
        <v>8821</v>
      </c>
      <c r="F265" s="75">
        <v>8736</v>
      </c>
      <c r="G265" s="75">
        <v>85</v>
      </c>
      <c r="H265" s="104">
        <v>99.03639043192382</v>
      </c>
      <c r="I265" s="104">
        <v>0.96360956807618181</v>
      </c>
      <c r="K265" s="72">
        <f t="shared" si="18"/>
        <v>1.0899607460911668E-3</v>
      </c>
      <c r="M265" s="72">
        <f t="shared" si="19"/>
        <v>1.0029141052962768E-3</v>
      </c>
      <c r="N265" s="68"/>
      <c r="O265" s="72"/>
    </row>
    <row r="266" spans="1:15" x14ac:dyDescent="0.25">
      <c r="A266" s="107" t="s">
        <v>677</v>
      </c>
      <c r="B266" s="108">
        <f t="shared" si="15"/>
        <v>41675</v>
      </c>
      <c r="C266">
        <f t="shared" si="16"/>
        <v>2014</v>
      </c>
      <c r="D266">
        <f t="shared" si="17"/>
        <v>2</v>
      </c>
      <c r="E266" s="75">
        <v>2768</v>
      </c>
      <c r="F266" s="75">
        <v>2742</v>
      </c>
      <c r="G266" s="75">
        <v>26</v>
      </c>
      <c r="H266" s="104">
        <v>99.060693641618499</v>
      </c>
      <c r="I266" s="104">
        <v>0.93930635838150289</v>
      </c>
      <c r="K266" s="72">
        <f t="shared" si="18"/>
        <v>3.4202599990707964E-4</v>
      </c>
      <c r="M266" s="72">
        <f t="shared" si="19"/>
        <v>1.0029141052962768E-3</v>
      </c>
      <c r="N266" s="68"/>
      <c r="O266" s="72"/>
    </row>
    <row r="267" spans="1:15" x14ac:dyDescent="0.25">
      <c r="A267" s="107" t="s">
        <v>678</v>
      </c>
      <c r="B267" s="108">
        <f t="shared" si="15"/>
        <v>41676</v>
      </c>
      <c r="C267">
        <f t="shared" si="16"/>
        <v>2014</v>
      </c>
      <c r="D267">
        <f t="shared" si="17"/>
        <v>2</v>
      </c>
      <c r="E267" s="75">
        <v>7293</v>
      </c>
      <c r="F267" s="75">
        <v>7220</v>
      </c>
      <c r="G267" s="75">
        <v>73</v>
      </c>
      <c r="H267" s="104">
        <v>98.999040175510757</v>
      </c>
      <c r="I267" s="104">
        <v>1.0009598244892359</v>
      </c>
      <c r="K267" s="72">
        <f t="shared" si="18"/>
        <v>9.01154486026854E-4</v>
      </c>
      <c r="M267" s="72">
        <f t="shared" si="19"/>
        <v>1.0029141052962768E-3</v>
      </c>
      <c r="N267" s="68"/>
      <c r="O267" s="72"/>
    </row>
    <row r="268" spans="1:15" x14ac:dyDescent="0.25">
      <c r="A268" s="107" t="s">
        <v>679</v>
      </c>
      <c r="B268" s="108">
        <f t="shared" si="15"/>
        <v>41677</v>
      </c>
      <c r="C268">
        <f t="shared" si="16"/>
        <v>2014</v>
      </c>
      <c r="D268">
        <f t="shared" si="17"/>
        <v>2</v>
      </c>
      <c r="E268" s="75">
        <v>8624</v>
      </c>
      <c r="F268" s="75">
        <v>8557</v>
      </c>
      <c r="G268" s="75">
        <v>67</v>
      </c>
      <c r="H268" s="104">
        <v>99.223098330241186</v>
      </c>
      <c r="I268" s="104">
        <v>0.77690166975881259</v>
      </c>
      <c r="K268" s="72">
        <f t="shared" si="18"/>
        <v>1.0656185777451787E-3</v>
      </c>
      <c r="M268" s="72">
        <f t="shared" si="19"/>
        <v>1.0029141052962768E-3</v>
      </c>
      <c r="N268" s="68"/>
      <c r="O268" s="72"/>
    </row>
    <row r="269" spans="1:15" x14ac:dyDescent="0.25">
      <c r="A269" s="107" t="s">
        <v>680</v>
      </c>
      <c r="B269" s="108">
        <f t="shared" ref="B269:B332" si="20">DATE(YEAR(A269),MONTH(A269),DAY(A269))</f>
        <v>41678</v>
      </c>
      <c r="C269">
        <f t="shared" ref="C269:C332" si="21">+YEAR(A269)</f>
        <v>2014</v>
      </c>
      <c r="D269">
        <f t="shared" ref="D269:D332" si="22">MONTH(A269)</f>
        <v>2</v>
      </c>
      <c r="E269" s="75">
        <v>6021</v>
      </c>
      <c r="F269" s="75">
        <v>5905</v>
      </c>
      <c r="G269" s="75">
        <v>116</v>
      </c>
      <c r="H269" s="104">
        <v>98.073409732602556</v>
      </c>
      <c r="I269" s="104">
        <v>1.926590267397442</v>
      </c>
      <c r="K269" s="72">
        <f t="shared" ref="K269:K332" si="23">+E269/SUMIF($C$12:$C$2321,C269,$E$12:$E$2321)</f>
        <v>7.4398068838169311E-4</v>
      </c>
      <c r="M269" s="72">
        <f t="shared" ref="M269:M332" si="24">AVERAGEIFS($K$12:$K$2321,$C$12:$C$2321,C269,$D$12:$D$2321,D269)</f>
        <v>1.0029141052962768E-3</v>
      </c>
      <c r="N269" s="68"/>
      <c r="O269" s="72"/>
    </row>
    <row r="270" spans="1:15" x14ac:dyDescent="0.25">
      <c r="A270" s="107" t="s">
        <v>681</v>
      </c>
      <c r="B270" s="108">
        <f t="shared" si="20"/>
        <v>41679</v>
      </c>
      <c r="C270">
        <f t="shared" si="21"/>
        <v>2014</v>
      </c>
      <c r="D270">
        <f t="shared" si="22"/>
        <v>2</v>
      </c>
      <c r="E270" s="75">
        <v>5032</v>
      </c>
      <c r="F270" s="75">
        <v>4938</v>
      </c>
      <c r="G270" s="75">
        <v>94</v>
      </c>
      <c r="H270" s="104">
        <v>98.131955484896665</v>
      </c>
      <c r="I270" s="104">
        <v>1.8680445151033389</v>
      </c>
      <c r="K270" s="72">
        <f t="shared" si="23"/>
        <v>6.2177558942645402E-4</v>
      </c>
      <c r="M270" s="72">
        <f t="shared" si="24"/>
        <v>1.0029141052962768E-3</v>
      </c>
      <c r="N270" s="68"/>
      <c r="O270" s="72"/>
    </row>
    <row r="271" spans="1:15" x14ac:dyDescent="0.25">
      <c r="A271" s="107" t="s">
        <v>682</v>
      </c>
      <c r="B271" s="108">
        <f t="shared" si="20"/>
        <v>41680</v>
      </c>
      <c r="C271">
        <f t="shared" si="21"/>
        <v>2014</v>
      </c>
      <c r="D271">
        <f t="shared" si="22"/>
        <v>2</v>
      </c>
      <c r="E271" s="75">
        <v>6965</v>
      </c>
      <c r="F271" s="75">
        <v>6922</v>
      </c>
      <c r="G271" s="75">
        <v>43</v>
      </c>
      <c r="H271" s="104">
        <v>99.382627422828435</v>
      </c>
      <c r="I271" s="104">
        <v>0.61737257717157212</v>
      </c>
      <c r="K271" s="72">
        <f t="shared" si="23"/>
        <v>8.6062539355231569E-4</v>
      </c>
      <c r="M271" s="72">
        <f t="shared" si="24"/>
        <v>1.0029141052962768E-3</v>
      </c>
      <c r="N271" s="68"/>
      <c r="O271" s="72"/>
    </row>
    <row r="272" spans="1:15" x14ac:dyDescent="0.25">
      <c r="A272" s="107" t="s">
        <v>683</v>
      </c>
      <c r="B272" s="108">
        <f t="shared" si="20"/>
        <v>41681</v>
      </c>
      <c r="C272">
        <f t="shared" si="21"/>
        <v>2014</v>
      </c>
      <c r="D272">
        <f t="shared" si="22"/>
        <v>2</v>
      </c>
      <c r="E272" s="75">
        <v>8478</v>
      </c>
      <c r="F272" s="75">
        <v>8433</v>
      </c>
      <c r="G272" s="75">
        <v>45</v>
      </c>
      <c r="H272" s="104">
        <v>99.469214437367299</v>
      </c>
      <c r="I272" s="104">
        <v>0.53078556263269638</v>
      </c>
      <c r="K272" s="72">
        <f t="shared" si="23"/>
        <v>1.0475781890217561E-3</v>
      </c>
      <c r="M272" s="72">
        <f t="shared" si="24"/>
        <v>1.0029141052962768E-3</v>
      </c>
      <c r="N272" s="68"/>
      <c r="O272" s="72"/>
    </row>
    <row r="273" spans="1:15" x14ac:dyDescent="0.25">
      <c r="A273" s="107" t="s">
        <v>684</v>
      </c>
      <c r="B273" s="108">
        <f t="shared" si="20"/>
        <v>41682</v>
      </c>
      <c r="C273">
        <f t="shared" si="21"/>
        <v>2014</v>
      </c>
      <c r="D273">
        <f t="shared" si="22"/>
        <v>2</v>
      </c>
      <c r="E273" s="75">
        <v>8728</v>
      </c>
      <c r="F273" s="75">
        <v>8681</v>
      </c>
      <c r="G273" s="75">
        <v>47</v>
      </c>
      <c r="H273" s="104">
        <v>99.461503208065992</v>
      </c>
      <c r="I273" s="104">
        <v>0.53849679193400546</v>
      </c>
      <c r="K273" s="72">
        <f t="shared" si="23"/>
        <v>1.0784692656029592E-3</v>
      </c>
      <c r="M273" s="72">
        <f t="shared" si="24"/>
        <v>1.0029141052962768E-3</v>
      </c>
      <c r="N273" s="68"/>
      <c r="O273" s="72"/>
    </row>
    <row r="274" spans="1:15" x14ac:dyDescent="0.25">
      <c r="A274" s="107" t="s">
        <v>685</v>
      </c>
      <c r="B274" s="108">
        <f t="shared" si="20"/>
        <v>41683</v>
      </c>
      <c r="C274">
        <f t="shared" si="21"/>
        <v>2014</v>
      </c>
      <c r="D274">
        <f t="shared" si="22"/>
        <v>2</v>
      </c>
      <c r="E274" s="75">
        <v>884</v>
      </c>
      <c r="F274" s="75">
        <v>881</v>
      </c>
      <c r="G274" s="75">
        <v>3</v>
      </c>
      <c r="H274" s="104">
        <v>99.660633484162901</v>
      </c>
      <c r="I274" s="104">
        <v>0.33936651583710409</v>
      </c>
      <c r="K274" s="72">
        <f t="shared" si="23"/>
        <v>1.0923084679113382E-4</v>
      </c>
      <c r="M274" s="72">
        <f t="shared" si="24"/>
        <v>1.0029141052962768E-3</v>
      </c>
      <c r="N274" s="68"/>
      <c r="O274" s="72"/>
    </row>
    <row r="275" spans="1:15" x14ac:dyDescent="0.25">
      <c r="A275" s="107" t="s">
        <v>686</v>
      </c>
      <c r="B275" s="108">
        <f t="shared" si="20"/>
        <v>41684</v>
      </c>
      <c r="C275">
        <f t="shared" si="21"/>
        <v>2014</v>
      </c>
      <c r="D275">
        <f t="shared" si="22"/>
        <v>2</v>
      </c>
      <c r="E275" s="75">
        <v>3650</v>
      </c>
      <c r="F275" s="75">
        <v>3616</v>
      </c>
      <c r="G275" s="75">
        <v>34</v>
      </c>
      <c r="H275" s="104">
        <v>99.06849315068493</v>
      </c>
      <c r="I275" s="104">
        <v>0.93150684931506844</v>
      </c>
      <c r="K275" s="72">
        <f t="shared" si="23"/>
        <v>4.5100971808556382E-4</v>
      </c>
      <c r="M275" s="72">
        <f t="shared" si="24"/>
        <v>1.0029141052962768E-3</v>
      </c>
      <c r="N275" s="68"/>
      <c r="O275" s="72"/>
    </row>
    <row r="276" spans="1:15" x14ac:dyDescent="0.25">
      <c r="A276" s="107" t="s">
        <v>687</v>
      </c>
      <c r="B276" s="108">
        <f t="shared" si="20"/>
        <v>41685</v>
      </c>
      <c r="C276">
        <f t="shared" si="21"/>
        <v>2014</v>
      </c>
      <c r="D276">
        <f t="shared" si="22"/>
        <v>2</v>
      </c>
      <c r="E276" s="75">
        <v>2272</v>
      </c>
      <c r="F276" s="75">
        <v>2224</v>
      </c>
      <c r="G276" s="75">
        <v>48</v>
      </c>
      <c r="H276" s="104">
        <v>97.887323943661968</v>
      </c>
      <c r="I276" s="104">
        <v>2.112676056338028</v>
      </c>
      <c r="K276" s="72">
        <f t="shared" si="23"/>
        <v>2.8073810396997287E-4</v>
      </c>
      <c r="M276" s="72">
        <f t="shared" si="24"/>
        <v>1.0029141052962768E-3</v>
      </c>
      <c r="N276" s="68"/>
      <c r="O276" s="72"/>
    </row>
    <row r="277" spans="1:15" x14ac:dyDescent="0.25">
      <c r="A277" s="107" t="s">
        <v>688</v>
      </c>
      <c r="B277" s="108">
        <f t="shared" si="20"/>
        <v>41686</v>
      </c>
      <c r="C277">
        <f t="shared" si="21"/>
        <v>2014</v>
      </c>
      <c r="D277">
        <f t="shared" si="22"/>
        <v>2</v>
      </c>
      <c r="E277" s="75">
        <v>3029</v>
      </c>
      <c r="F277" s="75">
        <v>2942</v>
      </c>
      <c r="G277" s="75">
        <v>87</v>
      </c>
      <c r="H277" s="104">
        <v>97.127764938923733</v>
      </c>
      <c r="I277" s="104">
        <v>2.872235061076263</v>
      </c>
      <c r="K277" s="72">
        <f t="shared" si="23"/>
        <v>3.7427628385785556E-4</v>
      </c>
      <c r="M277" s="72">
        <f t="shared" si="24"/>
        <v>1.0029141052962768E-3</v>
      </c>
      <c r="N277" s="68"/>
      <c r="O277" s="72"/>
    </row>
    <row r="278" spans="1:15" x14ac:dyDescent="0.25">
      <c r="A278" s="107" t="s">
        <v>689</v>
      </c>
      <c r="B278" s="108">
        <f t="shared" si="20"/>
        <v>41687</v>
      </c>
      <c r="C278">
        <f t="shared" si="21"/>
        <v>2014</v>
      </c>
      <c r="D278">
        <f t="shared" si="22"/>
        <v>2</v>
      </c>
      <c r="E278" s="75">
        <v>4901</v>
      </c>
      <c r="F278" s="75">
        <v>4798</v>
      </c>
      <c r="G278" s="75">
        <v>103</v>
      </c>
      <c r="H278" s="104">
        <v>97.898388084064479</v>
      </c>
      <c r="I278" s="104">
        <v>2.101611915935524</v>
      </c>
      <c r="K278" s="72">
        <f t="shared" si="23"/>
        <v>6.0558866529790369E-4</v>
      </c>
      <c r="M278" s="72">
        <f t="shared" si="24"/>
        <v>1.0029141052962768E-3</v>
      </c>
      <c r="N278" s="68"/>
      <c r="O278" s="72"/>
    </row>
    <row r="279" spans="1:15" x14ac:dyDescent="0.25">
      <c r="A279" s="107" t="s">
        <v>690</v>
      </c>
      <c r="B279" s="108">
        <f t="shared" si="20"/>
        <v>41688</v>
      </c>
      <c r="C279">
        <f t="shared" si="21"/>
        <v>2014</v>
      </c>
      <c r="D279">
        <f t="shared" si="22"/>
        <v>2</v>
      </c>
      <c r="E279" s="75">
        <v>5192</v>
      </c>
      <c r="F279" s="75">
        <v>5140</v>
      </c>
      <c r="G279" s="75">
        <v>52</v>
      </c>
      <c r="H279" s="104">
        <v>98.998459167950699</v>
      </c>
      <c r="I279" s="104">
        <v>1.0015408320493071</v>
      </c>
      <c r="K279" s="72">
        <f t="shared" si="23"/>
        <v>6.4154587843842398E-4</v>
      </c>
      <c r="M279" s="72">
        <f t="shared" si="24"/>
        <v>1.0029141052962768E-3</v>
      </c>
      <c r="N279" s="68"/>
      <c r="O279" s="72"/>
    </row>
    <row r="280" spans="1:15" x14ac:dyDescent="0.25">
      <c r="A280" s="107" t="s">
        <v>691</v>
      </c>
      <c r="B280" s="108">
        <f t="shared" si="20"/>
        <v>41689</v>
      </c>
      <c r="C280">
        <f t="shared" si="21"/>
        <v>2014</v>
      </c>
      <c r="D280">
        <f t="shared" si="22"/>
        <v>2</v>
      </c>
      <c r="E280" s="75">
        <v>8654</v>
      </c>
      <c r="F280" s="75">
        <v>8574</v>
      </c>
      <c r="G280" s="75">
        <v>80</v>
      </c>
      <c r="H280" s="104">
        <v>99.075571989831289</v>
      </c>
      <c r="I280" s="104">
        <v>0.92442801016870813</v>
      </c>
      <c r="K280" s="72">
        <f t="shared" si="23"/>
        <v>1.0693255069349232E-3</v>
      </c>
      <c r="M280" s="72">
        <f t="shared" si="24"/>
        <v>1.0029141052962768E-3</v>
      </c>
      <c r="N280" s="68"/>
      <c r="O280" s="72"/>
    </row>
    <row r="281" spans="1:15" x14ac:dyDescent="0.25">
      <c r="A281" s="107" t="s">
        <v>692</v>
      </c>
      <c r="B281" s="108">
        <f t="shared" si="20"/>
        <v>41690</v>
      </c>
      <c r="C281">
        <f t="shared" si="21"/>
        <v>2014</v>
      </c>
      <c r="D281">
        <f t="shared" si="22"/>
        <v>2</v>
      </c>
      <c r="E281" s="75">
        <v>11947</v>
      </c>
      <c r="F281" s="75">
        <v>11751</v>
      </c>
      <c r="G281" s="75">
        <v>196</v>
      </c>
      <c r="H281" s="104">
        <v>98.359420775089987</v>
      </c>
      <c r="I281" s="104">
        <v>1.6405792249100191</v>
      </c>
      <c r="K281" s="72">
        <f t="shared" si="23"/>
        <v>1.4762227676625292E-3</v>
      </c>
      <c r="M281" s="72">
        <f t="shared" si="24"/>
        <v>1.0029141052962768E-3</v>
      </c>
      <c r="N281" s="68"/>
      <c r="O281" s="72"/>
    </row>
    <row r="282" spans="1:15" x14ac:dyDescent="0.25">
      <c r="A282" s="107" t="s">
        <v>693</v>
      </c>
      <c r="B282" s="108">
        <f t="shared" si="20"/>
        <v>41691</v>
      </c>
      <c r="C282">
        <f t="shared" si="21"/>
        <v>2014</v>
      </c>
      <c r="D282">
        <f t="shared" si="22"/>
        <v>2</v>
      </c>
      <c r="E282" s="75">
        <v>8817</v>
      </c>
      <c r="F282" s="75">
        <v>8683</v>
      </c>
      <c r="G282" s="75">
        <v>134</v>
      </c>
      <c r="H282" s="104">
        <v>98.480208687762271</v>
      </c>
      <c r="I282" s="104">
        <v>1.5197913122377229</v>
      </c>
      <c r="K282" s="72">
        <f t="shared" si="23"/>
        <v>1.0894664888658676E-3</v>
      </c>
      <c r="M282" s="72">
        <f t="shared" si="24"/>
        <v>1.0029141052962768E-3</v>
      </c>
      <c r="N282" s="68"/>
      <c r="O282" s="72"/>
    </row>
    <row r="283" spans="1:15" x14ac:dyDescent="0.25">
      <c r="A283" s="107" t="s">
        <v>694</v>
      </c>
      <c r="B283" s="108">
        <f t="shared" si="20"/>
        <v>41692</v>
      </c>
      <c r="C283">
        <f t="shared" si="21"/>
        <v>2014</v>
      </c>
      <c r="D283">
        <f t="shared" si="22"/>
        <v>2</v>
      </c>
      <c r="E283" s="75">
        <v>13098</v>
      </c>
      <c r="F283" s="75">
        <v>11689</v>
      </c>
      <c r="G283" s="75">
        <v>1409</v>
      </c>
      <c r="H283" s="104">
        <v>89.242632462971443</v>
      </c>
      <c r="I283" s="104">
        <v>10.75736753702855</v>
      </c>
      <c r="K283" s="72">
        <f t="shared" si="23"/>
        <v>1.6184452842423877E-3</v>
      </c>
      <c r="M283" s="72">
        <f t="shared" si="24"/>
        <v>1.0029141052962768E-3</v>
      </c>
      <c r="N283" s="68"/>
      <c r="O283" s="72"/>
    </row>
    <row r="284" spans="1:15" x14ac:dyDescent="0.25">
      <c r="A284" s="107" t="s">
        <v>695</v>
      </c>
      <c r="B284" s="108">
        <f t="shared" si="20"/>
        <v>41693</v>
      </c>
      <c r="C284">
        <f t="shared" si="21"/>
        <v>2014</v>
      </c>
      <c r="D284">
        <f t="shared" si="22"/>
        <v>2</v>
      </c>
      <c r="E284" s="75">
        <v>13391</v>
      </c>
      <c r="F284" s="75">
        <v>11947</v>
      </c>
      <c r="G284" s="75">
        <v>1444</v>
      </c>
      <c r="H284" s="104">
        <v>89.216638040474948</v>
      </c>
      <c r="I284" s="104">
        <v>10.783361959525051</v>
      </c>
      <c r="K284" s="72">
        <f t="shared" si="23"/>
        <v>1.6546496259955577E-3</v>
      </c>
      <c r="M284" s="72">
        <f t="shared" si="24"/>
        <v>1.0029141052962768E-3</v>
      </c>
      <c r="N284" s="68"/>
      <c r="O284" s="72"/>
    </row>
    <row r="285" spans="1:15" x14ac:dyDescent="0.25">
      <c r="A285" s="107" t="s">
        <v>696</v>
      </c>
      <c r="B285" s="108">
        <f t="shared" si="20"/>
        <v>41694</v>
      </c>
      <c r="C285">
        <f t="shared" si="21"/>
        <v>2014</v>
      </c>
      <c r="D285">
        <f t="shared" si="22"/>
        <v>2</v>
      </c>
      <c r="E285" s="75">
        <v>13074</v>
      </c>
      <c r="F285" s="75">
        <v>12845</v>
      </c>
      <c r="G285" s="75">
        <v>229</v>
      </c>
      <c r="H285" s="104">
        <v>98.248432002447601</v>
      </c>
      <c r="I285" s="104">
        <v>1.7515679975523939</v>
      </c>
      <c r="K285" s="72">
        <f t="shared" si="23"/>
        <v>1.6154797408905921E-3</v>
      </c>
      <c r="M285" s="72">
        <f t="shared" si="24"/>
        <v>1.0029141052962768E-3</v>
      </c>
      <c r="N285" s="68"/>
      <c r="O285" s="72"/>
    </row>
    <row r="286" spans="1:15" x14ac:dyDescent="0.25">
      <c r="A286" s="107" t="s">
        <v>697</v>
      </c>
      <c r="B286" s="108">
        <f t="shared" si="20"/>
        <v>41695</v>
      </c>
      <c r="C286">
        <f t="shared" si="21"/>
        <v>2014</v>
      </c>
      <c r="D286">
        <f t="shared" si="22"/>
        <v>2</v>
      </c>
      <c r="E286" s="75">
        <v>12990</v>
      </c>
      <c r="F286" s="75">
        <v>12793</v>
      </c>
      <c r="G286" s="75">
        <v>197</v>
      </c>
      <c r="H286" s="104">
        <v>98.483448806774447</v>
      </c>
      <c r="I286" s="104">
        <v>1.516551193225558</v>
      </c>
      <c r="K286" s="72">
        <f t="shared" si="23"/>
        <v>1.605100339159308E-3</v>
      </c>
      <c r="M286" s="72">
        <f t="shared" si="24"/>
        <v>1.0029141052962768E-3</v>
      </c>
      <c r="N286" s="68"/>
      <c r="O286" s="72"/>
    </row>
    <row r="287" spans="1:15" x14ac:dyDescent="0.25">
      <c r="A287" s="107" t="s">
        <v>698</v>
      </c>
      <c r="B287" s="108">
        <f t="shared" si="20"/>
        <v>41696</v>
      </c>
      <c r="C287">
        <f t="shared" si="21"/>
        <v>2014</v>
      </c>
      <c r="D287">
        <f t="shared" si="22"/>
        <v>2</v>
      </c>
      <c r="E287" s="75">
        <v>11349</v>
      </c>
      <c r="F287" s="75">
        <v>11225</v>
      </c>
      <c r="G287" s="75">
        <v>124</v>
      </c>
      <c r="H287" s="104">
        <v>98.907392721825715</v>
      </c>
      <c r="I287" s="104">
        <v>1.0926072781742879</v>
      </c>
      <c r="K287" s="72">
        <f t="shared" si="23"/>
        <v>1.4023313124802916E-3</v>
      </c>
      <c r="M287" s="72">
        <f t="shared" si="24"/>
        <v>1.0029141052962768E-3</v>
      </c>
      <c r="N287" s="68"/>
      <c r="O287" s="72"/>
    </row>
    <row r="288" spans="1:15" x14ac:dyDescent="0.25">
      <c r="A288" s="107" t="s">
        <v>699</v>
      </c>
      <c r="B288" s="108">
        <f t="shared" si="20"/>
        <v>41697</v>
      </c>
      <c r="C288">
        <f t="shared" si="21"/>
        <v>2014</v>
      </c>
      <c r="D288">
        <f t="shared" si="22"/>
        <v>2</v>
      </c>
      <c r="E288" s="75">
        <v>12200</v>
      </c>
      <c r="F288" s="75">
        <v>12055</v>
      </c>
      <c r="G288" s="75">
        <v>145</v>
      </c>
      <c r="H288" s="104">
        <v>98.811475409836063</v>
      </c>
      <c r="I288" s="104">
        <v>1.188524590163935</v>
      </c>
      <c r="K288" s="72">
        <f t="shared" si="23"/>
        <v>1.5074845371627066E-3</v>
      </c>
      <c r="M288" s="72">
        <f t="shared" si="24"/>
        <v>1.0029141052962768E-3</v>
      </c>
      <c r="N288" s="68"/>
      <c r="O288" s="72"/>
    </row>
    <row r="289" spans="1:15" x14ac:dyDescent="0.25">
      <c r="A289" s="107" t="s">
        <v>700</v>
      </c>
      <c r="B289" s="108">
        <f t="shared" si="20"/>
        <v>41698</v>
      </c>
      <c r="C289">
        <f t="shared" si="21"/>
        <v>2014</v>
      </c>
      <c r="D289">
        <f t="shared" si="22"/>
        <v>2</v>
      </c>
      <c r="E289" s="75">
        <v>9721</v>
      </c>
      <c r="F289" s="75">
        <v>9595</v>
      </c>
      <c r="G289" s="75">
        <v>126</v>
      </c>
      <c r="H289" s="104">
        <v>98.703837053801053</v>
      </c>
      <c r="I289" s="104">
        <v>1.296162946198951</v>
      </c>
      <c r="K289" s="72">
        <f t="shared" si="23"/>
        <v>1.2011686217834976E-3</v>
      </c>
      <c r="M289" s="72">
        <f t="shared" si="24"/>
        <v>1.0029141052962768E-3</v>
      </c>
      <c r="N289" s="68"/>
      <c r="O289" s="72"/>
    </row>
    <row r="290" spans="1:15" x14ac:dyDescent="0.25">
      <c r="A290" s="107" t="s">
        <v>701</v>
      </c>
      <c r="B290" s="108">
        <f t="shared" si="20"/>
        <v>41699</v>
      </c>
      <c r="C290">
        <f t="shared" si="21"/>
        <v>2014</v>
      </c>
      <c r="D290">
        <f t="shared" si="22"/>
        <v>3</v>
      </c>
      <c r="E290" s="75">
        <v>9208</v>
      </c>
      <c r="F290" s="75">
        <v>8619</v>
      </c>
      <c r="G290" s="75">
        <v>589</v>
      </c>
      <c r="H290" s="104">
        <v>93.603388357949612</v>
      </c>
      <c r="I290" s="104">
        <v>6.3966116420503907</v>
      </c>
      <c r="K290" s="72">
        <f t="shared" si="23"/>
        <v>1.137780132638869E-3</v>
      </c>
      <c r="M290" s="72">
        <f t="shared" si="24"/>
        <v>1.751922636690742E-3</v>
      </c>
      <c r="N290" s="68"/>
      <c r="O290" s="72"/>
    </row>
    <row r="291" spans="1:15" x14ac:dyDescent="0.25">
      <c r="A291" s="107" t="s">
        <v>702</v>
      </c>
      <c r="B291" s="108">
        <f t="shared" si="20"/>
        <v>41700</v>
      </c>
      <c r="C291">
        <f t="shared" si="21"/>
        <v>2014</v>
      </c>
      <c r="D291">
        <f t="shared" si="22"/>
        <v>3</v>
      </c>
      <c r="E291" s="75">
        <v>8200</v>
      </c>
      <c r="F291" s="75">
        <v>7763</v>
      </c>
      <c r="G291" s="75">
        <v>437</v>
      </c>
      <c r="H291" s="104">
        <v>94.670731707317074</v>
      </c>
      <c r="I291" s="104">
        <v>5.3292682926829267</v>
      </c>
      <c r="K291" s="72">
        <f t="shared" si="23"/>
        <v>1.0132273118634585E-3</v>
      </c>
      <c r="M291" s="72">
        <f t="shared" si="24"/>
        <v>1.751922636690742E-3</v>
      </c>
      <c r="N291" s="68"/>
      <c r="O291" s="72"/>
    </row>
    <row r="292" spans="1:15" x14ac:dyDescent="0.25">
      <c r="A292" s="107" t="s">
        <v>703</v>
      </c>
      <c r="B292" s="108">
        <f t="shared" si="20"/>
        <v>41701</v>
      </c>
      <c r="C292">
        <f t="shared" si="21"/>
        <v>2014</v>
      </c>
      <c r="D292">
        <f t="shared" si="22"/>
        <v>3</v>
      </c>
      <c r="E292" s="75">
        <v>7730</v>
      </c>
      <c r="F292" s="75">
        <v>7605</v>
      </c>
      <c r="G292" s="75">
        <v>125</v>
      </c>
      <c r="H292" s="104">
        <v>98.382923673997411</v>
      </c>
      <c r="I292" s="104">
        <v>1.6170763260025871</v>
      </c>
      <c r="K292" s="72">
        <f t="shared" si="23"/>
        <v>9.5515208789079687E-4</v>
      </c>
      <c r="M292" s="72">
        <f t="shared" si="24"/>
        <v>1.751922636690742E-3</v>
      </c>
      <c r="N292" s="68"/>
      <c r="O292" s="72"/>
    </row>
    <row r="293" spans="1:15" x14ac:dyDescent="0.25">
      <c r="A293" s="107" t="s">
        <v>704</v>
      </c>
      <c r="B293" s="108">
        <f t="shared" si="20"/>
        <v>41702</v>
      </c>
      <c r="C293">
        <f t="shared" si="21"/>
        <v>2014</v>
      </c>
      <c r="D293">
        <f t="shared" si="22"/>
        <v>3</v>
      </c>
      <c r="E293" s="75">
        <v>10404</v>
      </c>
      <c r="F293" s="75">
        <v>10277</v>
      </c>
      <c r="G293" s="75">
        <v>127</v>
      </c>
      <c r="H293" s="104">
        <v>98.779315647827758</v>
      </c>
      <c r="I293" s="104">
        <v>1.220684352172241</v>
      </c>
      <c r="K293" s="72">
        <f t="shared" si="23"/>
        <v>1.2855630430033441E-3</v>
      </c>
      <c r="M293" s="72">
        <f t="shared" si="24"/>
        <v>1.751922636690742E-3</v>
      </c>
      <c r="N293" s="68"/>
      <c r="O293" s="72"/>
    </row>
    <row r="294" spans="1:15" x14ac:dyDescent="0.25">
      <c r="A294" s="107" t="s">
        <v>705</v>
      </c>
      <c r="B294" s="108">
        <f t="shared" si="20"/>
        <v>41703</v>
      </c>
      <c r="C294">
        <f t="shared" si="21"/>
        <v>2014</v>
      </c>
      <c r="D294">
        <f t="shared" si="22"/>
        <v>3</v>
      </c>
      <c r="E294" s="75">
        <v>13810</v>
      </c>
      <c r="F294" s="75">
        <v>13589</v>
      </c>
      <c r="G294" s="75">
        <v>221</v>
      </c>
      <c r="H294" s="104">
        <v>98.399710354815355</v>
      </c>
      <c r="I294" s="104">
        <v>1.6002896451846489</v>
      </c>
      <c r="K294" s="72">
        <f t="shared" si="23"/>
        <v>1.7064230703456539E-3</v>
      </c>
      <c r="M294" s="72">
        <f t="shared" si="24"/>
        <v>1.751922636690742E-3</v>
      </c>
      <c r="N294" s="68"/>
      <c r="O294" s="72"/>
    </row>
    <row r="295" spans="1:15" x14ac:dyDescent="0.25">
      <c r="A295" s="107" t="s">
        <v>706</v>
      </c>
      <c r="B295" s="108">
        <f t="shared" si="20"/>
        <v>41704</v>
      </c>
      <c r="C295">
        <f t="shared" si="21"/>
        <v>2014</v>
      </c>
      <c r="D295">
        <f t="shared" si="22"/>
        <v>3</v>
      </c>
      <c r="E295" s="75">
        <v>12790</v>
      </c>
      <c r="F295" s="75">
        <v>12615</v>
      </c>
      <c r="G295" s="75">
        <v>175</v>
      </c>
      <c r="H295" s="104">
        <v>98.631743549648164</v>
      </c>
      <c r="I295" s="104">
        <v>1.3682564503518371</v>
      </c>
      <c r="K295" s="72">
        <f t="shared" si="23"/>
        <v>1.5803874778943456E-3</v>
      </c>
      <c r="M295" s="72">
        <f t="shared" si="24"/>
        <v>1.751922636690742E-3</v>
      </c>
      <c r="N295" s="68"/>
      <c r="O295" s="72"/>
    </row>
    <row r="296" spans="1:15" x14ac:dyDescent="0.25">
      <c r="A296" s="107" t="s">
        <v>707</v>
      </c>
      <c r="B296" s="108">
        <f t="shared" si="20"/>
        <v>41705</v>
      </c>
      <c r="C296">
        <f t="shared" si="21"/>
        <v>2014</v>
      </c>
      <c r="D296">
        <f t="shared" si="22"/>
        <v>3</v>
      </c>
      <c r="E296" s="75">
        <v>13319</v>
      </c>
      <c r="F296" s="75">
        <v>13064</v>
      </c>
      <c r="G296" s="75">
        <v>255</v>
      </c>
      <c r="H296" s="104">
        <v>98.08544184998874</v>
      </c>
      <c r="I296" s="104">
        <v>1.9145581500112621</v>
      </c>
      <c r="K296" s="72">
        <f t="shared" si="23"/>
        <v>1.6457529959401712E-3</v>
      </c>
      <c r="M296" s="72">
        <f t="shared" si="24"/>
        <v>1.751922636690742E-3</v>
      </c>
      <c r="N296" s="68"/>
      <c r="O296" s="72"/>
    </row>
    <row r="297" spans="1:15" x14ac:dyDescent="0.25">
      <c r="A297" s="107" t="s">
        <v>708</v>
      </c>
      <c r="B297" s="108">
        <f t="shared" si="20"/>
        <v>41706</v>
      </c>
      <c r="C297">
        <f t="shared" si="21"/>
        <v>2014</v>
      </c>
      <c r="D297">
        <f t="shared" si="22"/>
        <v>3</v>
      </c>
      <c r="E297" s="75">
        <v>16379</v>
      </c>
      <c r="F297" s="75">
        <v>14003</v>
      </c>
      <c r="G297" s="75">
        <v>2376</v>
      </c>
      <c r="H297" s="104">
        <v>85.493619879113496</v>
      </c>
      <c r="I297" s="104">
        <v>14.506380120886501</v>
      </c>
      <c r="K297" s="72">
        <f t="shared" si="23"/>
        <v>2.0238597732940961E-3</v>
      </c>
      <c r="M297" s="72">
        <f t="shared" si="24"/>
        <v>1.751922636690742E-3</v>
      </c>
      <c r="N297" s="68"/>
      <c r="O297" s="72"/>
    </row>
    <row r="298" spans="1:15" x14ac:dyDescent="0.25">
      <c r="A298" s="107" t="s">
        <v>709</v>
      </c>
      <c r="B298" s="108">
        <f t="shared" si="20"/>
        <v>41707</v>
      </c>
      <c r="C298">
        <f t="shared" si="21"/>
        <v>2014</v>
      </c>
      <c r="D298">
        <f t="shared" si="22"/>
        <v>3</v>
      </c>
      <c r="E298" s="75">
        <v>12270</v>
      </c>
      <c r="F298" s="75">
        <v>11066</v>
      </c>
      <c r="G298" s="75">
        <v>1204</v>
      </c>
      <c r="H298" s="104">
        <v>90.187449062754681</v>
      </c>
      <c r="I298" s="104">
        <v>9.8125509372453141</v>
      </c>
      <c r="K298" s="72">
        <f t="shared" si="23"/>
        <v>1.5161340386054434E-3</v>
      </c>
      <c r="M298" s="72">
        <f t="shared" si="24"/>
        <v>1.751922636690742E-3</v>
      </c>
      <c r="N298" s="68"/>
      <c r="O298" s="72"/>
    </row>
    <row r="299" spans="1:15" x14ac:dyDescent="0.25">
      <c r="A299" s="107" t="s">
        <v>710</v>
      </c>
      <c r="B299" s="108">
        <f t="shared" si="20"/>
        <v>41708</v>
      </c>
      <c r="C299">
        <f t="shared" si="21"/>
        <v>2014</v>
      </c>
      <c r="D299">
        <f t="shared" si="22"/>
        <v>3</v>
      </c>
      <c r="E299" s="75">
        <v>17243</v>
      </c>
      <c r="F299" s="75">
        <v>16698</v>
      </c>
      <c r="G299" s="75">
        <v>545</v>
      </c>
      <c r="H299" s="104">
        <v>96.839297106072024</v>
      </c>
      <c r="I299" s="104">
        <v>3.1607028939279709</v>
      </c>
      <c r="K299" s="72">
        <f t="shared" si="23"/>
        <v>2.1306193339587333E-3</v>
      </c>
      <c r="M299" s="72">
        <f t="shared" si="24"/>
        <v>1.751922636690742E-3</v>
      </c>
      <c r="N299" s="68"/>
      <c r="O299" s="72"/>
    </row>
    <row r="300" spans="1:15" x14ac:dyDescent="0.25">
      <c r="A300" s="107" t="s">
        <v>711</v>
      </c>
      <c r="B300" s="108">
        <f t="shared" si="20"/>
        <v>41709</v>
      </c>
      <c r="C300">
        <f t="shared" si="21"/>
        <v>2014</v>
      </c>
      <c r="D300">
        <f t="shared" si="22"/>
        <v>3</v>
      </c>
      <c r="E300" s="75">
        <v>24365</v>
      </c>
      <c r="F300" s="75">
        <v>22990</v>
      </c>
      <c r="G300" s="75">
        <v>1375</v>
      </c>
      <c r="H300" s="104">
        <v>94.356659142212195</v>
      </c>
      <c r="I300" s="104">
        <v>5.6433408577878108</v>
      </c>
      <c r="K300" s="72">
        <f t="shared" si="23"/>
        <v>3.0106443236040444E-3</v>
      </c>
      <c r="M300" s="72">
        <f t="shared" si="24"/>
        <v>1.751922636690742E-3</v>
      </c>
      <c r="N300" s="68"/>
      <c r="O300" s="72"/>
    </row>
    <row r="301" spans="1:15" x14ac:dyDescent="0.25">
      <c r="A301" s="107" t="s">
        <v>712</v>
      </c>
      <c r="B301" s="108">
        <f t="shared" si="20"/>
        <v>41710</v>
      </c>
      <c r="C301">
        <f t="shared" si="21"/>
        <v>2014</v>
      </c>
      <c r="D301">
        <f t="shared" si="22"/>
        <v>3</v>
      </c>
      <c r="E301" s="75">
        <v>15114</v>
      </c>
      <c r="F301" s="75">
        <v>14631</v>
      </c>
      <c r="G301" s="75">
        <v>483</v>
      </c>
      <c r="H301" s="104">
        <v>96.804287415641127</v>
      </c>
      <c r="I301" s="104">
        <v>3.1957125843588732</v>
      </c>
      <c r="K301" s="72">
        <f t="shared" si="23"/>
        <v>1.8675509257932087E-3</v>
      </c>
      <c r="M301" s="72">
        <f t="shared" si="24"/>
        <v>1.751922636690742E-3</v>
      </c>
      <c r="N301" s="68"/>
      <c r="O301" s="72"/>
    </row>
    <row r="302" spans="1:15" x14ac:dyDescent="0.25">
      <c r="A302" s="107" t="s">
        <v>713</v>
      </c>
      <c r="B302" s="108">
        <f t="shared" si="20"/>
        <v>41711</v>
      </c>
      <c r="C302">
        <f t="shared" si="21"/>
        <v>2014</v>
      </c>
      <c r="D302">
        <f t="shared" si="22"/>
        <v>3</v>
      </c>
      <c r="E302" s="75">
        <v>11002</v>
      </c>
      <c r="F302" s="75">
        <v>10789</v>
      </c>
      <c r="G302" s="75">
        <v>213</v>
      </c>
      <c r="H302" s="104">
        <v>98.063988365751683</v>
      </c>
      <c r="I302" s="104">
        <v>1.936011634248318</v>
      </c>
      <c r="K302" s="72">
        <f t="shared" si="23"/>
        <v>1.3594544981855817E-3</v>
      </c>
      <c r="M302" s="72">
        <f t="shared" si="24"/>
        <v>1.751922636690742E-3</v>
      </c>
      <c r="N302" s="68"/>
      <c r="O302" s="72"/>
    </row>
    <row r="303" spans="1:15" x14ac:dyDescent="0.25">
      <c r="A303" s="107" t="s">
        <v>714</v>
      </c>
      <c r="B303" s="108">
        <f t="shared" si="20"/>
        <v>41712</v>
      </c>
      <c r="C303">
        <f t="shared" si="21"/>
        <v>2014</v>
      </c>
      <c r="D303">
        <f t="shared" si="22"/>
        <v>3</v>
      </c>
      <c r="E303" s="75">
        <v>16308</v>
      </c>
      <c r="F303" s="75">
        <v>15706</v>
      </c>
      <c r="G303" s="75">
        <v>602</v>
      </c>
      <c r="H303" s="104">
        <v>96.308560215844977</v>
      </c>
      <c r="I303" s="104">
        <v>3.6914397841550159</v>
      </c>
      <c r="K303" s="72">
        <f t="shared" si="23"/>
        <v>2.0150867075450344E-3</v>
      </c>
      <c r="M303" s="72">
        <f t="shared" si="24"/>
        <v>1.751922636690742E-3</v>
      </c>
      <c r="N303" s="68"/>
      <c r="O303" s="72"/>
    </row>
    <row r="304" spans="1:15" x14ac:dyDescent="0.25">
      <c r="A304" s="107" t="s">
        <v>715</v>
      </c>
      <c r="B304" s="108">
        <f t="shared" si="20"/>
        <v>41713</v>
      </c>
      <c r="C304">
        <f t="shared" si="21"/>
        <v>2014</v>
      </c>
      <c r="D304">
        <f t="shared" si="22"/>
        <v>3</v>
      </c>
      <c r="E304" s="75">
        <v>18064</v>
      </c>
      <c r="F304" s="75">
        <v>15420</v>
      </c>
      <c r="G304" s="75">
        <v>2644</v>
      </c>
      <c r="H304" s="104">
        <v>85.363153232949514</v>
      </c>
      <c r="I304" s="104">
        <v>14.636846767050489</v>
      </c>
      <c r="K304" s="72">
        <f t="shared" si="23"/>
        <v>2.2320656294514043E-3</v>
      </c>
      <c r="M304" s="72">
        <f t="shared" si="24"/>
        <v>1.751922636690742E-3</v>
      </c>
      <c r="N304" s="68"/>
      <c r="O304" s="72"/>
    </row>
    <row r="305" spans="1:15" x14ac:dyDescent="0.25">
      <c r="A305" s="107" t="s">
        <v>716</v>
      </c>
      <c r="B305" s="108">
        <f t="shared" si="20"/>
        <v>41714</v>
      </c>
      <c r="C305">
        <f t="shared" si="21"/>
        <v>2014</v>
      </c>
      <c r="D305">
        <f t="shared" si="22"/>
        <v>3</v>
      </c>
      <c r="E305" s="75">
        <v>9854</v>
      </c>
      <c r="F305" s="75">
        <v>9128</v>
      </c>
      <c r="G305" s="75">
        <v>726</v>
      </c>
      <c r="H305" s="104">
        <v>92.632433529531156</v>
      </c>
      <c r="I305" s="104">
        <v>7.3675664704688453</v>
      </c>
      <c r="K305" s="72">
        <f t="shared" si="23"/>
        <v>1.2176026745246975E-3</v>
      </c>
      <c r="M305" s="72">
        <f t="shared" si="24"/>
        <v>1.751922636690742E-3</v>
      </c>
      <c r="N305" s="68"/>
      <c r="O305" s="72"/>
    </row>
    <row r="306" spans="1:15" x14ac:dyDescent="0.25">
      <c r="A306" s="107" t="s">
        <v>717</v>
      </c>
      <c r="B306" s="108">
        <f t="shared" si="20"/>
        <v>41715</v>
      </c>
      <c r="C306">
        <f t="shared" si="21"/>
        <v>2014</v>
      </c>
      <c r="D306">
        <f t="shared" si="22"/>
        <v>3</v>
      </c>
      <c r="E306" s="75">
        <v>12511</v>
      </c>
      <c r="F306" s="75">
        <v>12190</v>
      </c>
      <c r="G306" s="75">
        <v>321</v>
      </c>
      <c r="H306" s="104">
        <v>97.434257853089278</v>
      </c>
      <c r="I306" s="104">
        <v>2.565742146910718</v>
      </c>
      <c r="K306" s="72">
        <f t="shared" si="23"/>
        <v>1.5459130364297231E-3</v>
      </c>
      <c r="M306" s="72">
        <f t="shared" si="24"/>
        <v>1.751922636690742E-3</v>
      </c>
      <c r="N306" s="68"/>
      <c r="O306" s="72"/>
    </row>
    <row r="307" spans="1:15" x14ac:dyDescent="0.25">
      <c r="A307" s="107" t="s">
        <v>718</v>
      </c>
      <c r="B307" s="108">
        <f t="shared" si="20"/>
        <v>41716</v>
      </c>
      <c r="C307">
        <f t="shared" si="21"/>
        <v>2014</v>
      </c>
      <c r="D307">
        <f t="shared" si="22"/>
        <v>3</v>
      </c>
      <c r="E307" s="75">
        <v>16692</v>
      </c>
      <c r="F307" s="75">
        <v>16150</v>
      </c>
      <c r="G307" s="75">
        <v>542</v>
      </c>
      <c r="H307" s="104">
        <v>96.752935537982268</v>
      </c>
      <c r="I307" s="104">
        <v>3.2470644620177329</v>
      </c>
      <c r="K307" s="72">
        <f t="shared" si="23"/>
        <v>2.0625354011737621E-3</v>
      </c>
      <c r="M307" s="72">
        <f t="shared" si="24"/>
        <v>1.751922636690742E-3</v>
      </c>
      <c r="N307" s="68"/>
      <c r="O307" s="72"/>
    </row>
    <row r="308" spans="1:15" x14ac:dyDescent="0.25">
      <c r="A308" s="107" t="s">
        <v>719</v>
      </c>
      <c r="B308" s="108">
        <f t="shared" si="20"/>
        <v>41717</v>
      </c>
      <c r="C308">
        <f t="shared" si="21"/>
        <v>2014</v>
      </c>
      <c r="D308">
        <f t="shared" si="22"/>
        <v>3</v>
      </c>
      <c r="E308" s="75">
        <v>13352</v>
      </c>
      <c r="F308" s="75">
        <v>13070</v>
      </c>
      <c r="G308" s="75">
        <v>282</v>
      </c>
      <c r="H308" s="104">
        <v>97.887956860395448</v>
      </c>
      <c r="I308" s="104">
        <v>2.112043139604554</v>
      </c>
      <c r="K308" s="72">
        <f t="shared" si="23"/>
        <v>1.64983061804889E-3</v>
      </c>
      <c r="M308" s="72">
        <f t="shared" si="24"/>
        <v>1.751922636690742E-3</v>
      </c>
      <c r="N308" s="68"/>
      <c r="O308" s="72"/>
    </row>
    <row r="309" spans="1:15" x14ac:dyDescent="0.25">
      <c r="A309" s="107" t="s">
        <v>720</v>
      </c>
      <c r="B309" s="108">
        <f t="shared" si="20"/>
        <v>41718</v>
      </c>
      <c r="C309">
        <f t="shared" si="21"/>
        <v>2014</v>
      </c>
      <c r="D309">
        <f t="shared" si="22"/>
        <v>3</v>
      </c>
      <c r="E309" s="75">
        <v>19720</v>
      </c>
      <c r="F309" s="75">
        <v>18978</v>
      </c>
      <c r="G309" s="75">
        <v>742</v>
      </c>
      <c r="H309" s="104">
        <v>96.237322515212981</v>
      </c>
      <c r="I309" s="104">
        <v>3.7626774847870181</v>
      </c>
      <c r="K309" s="72">
        <f t="shared" si="23"/>
        <v>2.4366881207252928E-3</v>
      </c>
      <c r="M309" s="72">
        <f t="shared" si="24"/>
        <v>1.751922636690742E-3</v>
      </c>
      <c r="N309" s="68"/>
      <c r="O309" s="72"/>
    </row>
    <row r="310" spans="1:15" x14ac:dyDescent="0.25">
      <c r="A310" s="107" t="s">
        <v>721</v>
      </c>
      <c r="B310" s="108">
        <f t="shared" si="20"/>
        <v>41719</v>
      </c>
      <c r="C310">
        <f t="shared" si="21"/>
        <v>2014</v>
      </c>
      <c r="D310">
        <f t="shared" si="22"/>
        <v>3</v>
      </c>
      <c r="E310" s="75">
        <v>20730</v>
      </c>
      <c r="F310" s="75">
        <v>19758</v>
      </c>
      <c r="G310" s="75">
        <v>972</v>
      </c>
      <c r="H310" s="104">
        <v>95.311143270622281</v>
      </c>
      <c r="I310" s="104">
        <v>4.6888567293777133</v>
      </c>
      <c r="K310" s="72">
        <f t="shared" si="23"/>
        <v>2.5614880701133528E-3</v>
      </c>
      <c r="M310" s="72">
        <f t="shared" si="24"/>
        <v>1.751922636690742E-3</v>
      </c>
      <c r="N310" s="68"/>
      <c r="O310" s="72"/>
    </row>
    <row r="311" spans="1:15" x14ac:dyDescent="0.25">
      <c r="A311" s="107" t="s">
        <v>722</v>
      </c>
      <c r="B311" s="108">
        <f t="shared" si="20"/>
        <v>41720</v>
      </c>
      <c r="C311">
        <f t="shared" si="21"/>
        <v>2014</v>
      </c>
      <c r="D311">
        <f t="shared" si="22"/>
        <v>3</v>
      </c>
      <c r="E311" s="75">
        <v>19896</v>
      </c>
      <c r="F311" s="75">
        <v>16509</v>
      </c>
      <c r="G311" s="75">
        <v>3387</v>
      </c>
      <c r="H311" s="104">
        <v>82.976477683956574</v>
      </c>
      <c r="I311" s="104">
        <v>17.023522316043429</v>
      </c>
      <c r="K311" s="72">
        <f t="shared" si="23"/>
        <v>2.4584354386384599E-3</v>
      </c>
      <c r="M311" s="72">
        <f t="shared" si="24"/>
        <v>1.751922636690742E-3</v>
      </c>
      <c r="N311" s="68"/>
      <c r="O311" s="72"/>
    </row>
    <row r="312" spans="1:15" x14ac:dyDescent="0.25">
      <c r="A312" s="107" t="s">
        <v>723</v>
      </c>
      <c r="B312" s="108">
        <f t="shared" si="20"/>
        <v>41721</v>
      </c>
      <c r="C312">
        <f t="shared" si="21"/>
        <v>2014</v>
      </c>
      <c r="D312">
        <f t="shared" si="22"/>
        <v>3</v>
      </c>
      <c r="E312" s="75">
        <v>11750</v>
      </c>
      <c r="F312" s="75">
        <v>10476</v>
      </c>
      <c r="G312" s="75">
        <v>1274</v>
      </c>
      <c r="H312" s="104">
        <v>89.157446808510642</v>
      </c>
      <c r="I312" s="104">
        <v>10.84255319148936</v>
      </c>
      <c r="K312" s="72">
        <f t="shared" si="23"/>
        <v>1.4518805993165411E-3</v>
      </c>
      <c r="M312" s="72">
        <f t="shared" si="24"/>
        <v>1.751922636690742E-3</v>
      </c>
      <c r="N312" s="68"/>
      <c r="O312" s="72"/>
    </row>
    <row r="313" spans="1:15" x14ac:dyDescent="0.25">
      <c r="A313" s="107" t="s">
        <v>724</v>
      </c>
      <c r="B313" s="108">
        <f t="shared" si="20"/>
        <v>41722</v>
      </c>
      <c r="C313">
        <f t="shared" si="21"/>
        <v>2014</v>
      </c>
      <c r="D313">
        <f t="shared" si="22"/>
        <v>3</v>
      </c>
      <c r="E313" s="75">
        <v>13610</v>
      </c>
      <c r="F313" s="75">
        <v>13262</v>
      </c>
      <c r="G313" s="75">
        <v>348</v>
      </c>
      <c r="H313" s="104">
        <v>97.443056576047027</v>
      </c>
      <c r="I313" s="104">
        <v>2.5569434239529758</v>
      </c>
      <c r="K313" s="72">
        <f t="shared" si="23"/>
        <v>1.6817102090806915E-3</v>
      </c>
      <c r="M313" s="72">
        <f t="shared" si="24"/>
        <v>1.751922636690742E-3</v>
      </c>
      <c r="N313" s="68"/>
      <c r="O313" s="72"/>
    </row>
    <row r="314" spans="1:15" x14ac:dyDescent="0.25">
      <c r="A314" s="107" t="s">
        <v>725</v>
      </c>
      <c r="B314" s="108">
        <f t="shared" si="20"/>
        <v>41723</v>
      </c>
      <c r="C314">
        <f t="shared" si="21"/>
        <v>2014</v>
      </c>
      <c r="D314">
        <f t="shared" si="22"/>
        <v>3</v>
      </c>
      <c r="E314" s="75">
        <v>16058</v>
      </c>
      <c r="F314" s="75">
        <v>15685</v>
      </c>
      <c r="G314" s="75">
        <v>373</v>
      </c>
      <c r="H314" s="104">
        <v>97.677170257815419</v>
      </c>
      <c r="I314" s="104">
        <v>2.3228297421845809</v>
      </c>
      <c r="K314" s="72">
        <f t="shared" si="23"/>
        <v>1.9841956309638313E-3</v>
      </c>
      <c r="M314" s="72">
        <f t="shared" si="24"/>
        <v>1.751922636690742E-3</v>
      </c>
      <c r="N314" s="68"/>
      <c r="O314" s="72"/>
    </row>
    <row r="315" spans="1:15" x14ac:dyDescent="0.25">
      <c r="A315" s="107" t="s">
        <v>726</v>
      </c>
      <c r="B315" s="108">
        <f t="shared" si="20"/>
        <v>41724</v>
      </c>
      <c r="C315">
        <f t="shared" si="21"/>
        <v>2014</v>
      </c>
      <c r="D315">
        <f t="shared" si="22"/>
        <v>3</v>
      </c>
      <c r="E315" s="75">
        <v>14506</v>
      </c>
      <c r="F315" s="75">
        <v>14261</v>
      </c>
      <c r="G315" s="75">
        <v>245</v>
      </c>
      <c r="H315" s="104">
        <v>98.311043706052672</v>
      </c>
      <c r="I315" s="104">
        <v>1.6889562939473319</v>
      </c>
      <c r="K315" s="72">
        <f t="shared" si="23"/>
        <v>1.7924238275477231E-3</v>
      </c>
      <c r="M315" s="72">
        <f t="shared" si="24"/>
        <v>1.751922636690742E-3</v>
      </c>
      <c r="N315" s="68"/>
      <c r="O315" s="72"/>
    </row>
    <row r="316" spans="1:15" x14ac:dyDescent="0.25">
      <c r="A316" s="107" t="s">
        <v>727</v>
      </c>
      <c r="B316" s="108">
        <f t="shared" si="20"/>
        <v>41725</v>
      </c>
      <c r="C316">
        <f t="shared" si="21"/>
        <v>2014</v>
      </c>
      <c r="D316">
        <f t="shared" si="22"/>
        <v>3</v>
      </c>
      <c r="E316" s="75">
        <v>16691</v>
      </c>
      <c r="F316" s="75">
        <v>16263</v>
      </c>
      <c r="G316" s="75">
        <v>428</v>
      </c>
      <c r="H316" s="104">
        <v>97.435743814031511</v>
      </c>
      <c r="I316" s="104">
        <v>2.5642561859684858</v>
      </c>
      <c r="K316" s="72">
        <f t="shared" si="23"/>
        <v>2.0624118368674374E-3</v>
      </c>
      <c r="M316" s="72">
        <f t="shared" si="24"/>
        <v>1.751922636690742E-3</v>
      </c>
      <c r="N316" s="68"/>
      <c r="O316" s="72"/>
    </row>
    <row r="317" spans="1:15" x14ac:dyDescent="0.25">
      <c r="A317" s="107" t="s">
        <v>728</v>
      </c>
      <c r="B317" s="108">
        <f t="shared" si="20"/>
        <v>41726</v>
      </c>
      <c r="C317">
        <f t="shared" si="21"/>
        <v>2014</v>
      </c>
      <c r="D317">
        <f t="shared" si="22"/>
        <v>3</v>
      </c>
      <c r="E317" s="75">
        <v>18441</v>
      </c>
      <c r="F317" s="75">
        <v>17831</v>
      </c>
      <c r="G317" s="75">
        <v>610</v>
      </c>
      <c r="H317" s="104">
        <v>96.692153353939588</v>
      </c>
      <c r="I317" s="104">
        <v>3.3078466460604088</v>
      </c>
      <c r="K317" s="72">
        <f t="shared" si="23"/>
        <v>2.2786493729358582E-3</v>
      </c>
      <c r="M317" s="72">
        <f t="shared" si="24"/>
        <v>1.751922636690742E-3</v>
      </c>
      <c r="N317" s="68"/>
      <c r="O317" s="72"/>
    </row>
    <row r="318" spans="1:15" x14ac:dyDescent="0.25">
      <c r="A318" s="107" t="s">
        <v>729</v>
      </c>
      <c r="B318" s="108">
        <f t="shared" si="20"/>
        <v>41727</v>
      </c>
      <c r="C318">
        <f t="shared" si="21"/>
        <v>2014</v>
      </c>
      <c r="D318">
        <f t="shared" si="22"/>
        <v>3</v>
      </c>
      <c r="E318" s="75">
        <v>4487</v>
      </c>
      <c r="F318" s="75">
        <v>4236</v>
      </c>
      <c r="G318" s="75">
        <v>251</v>
      </c>
      <c r="H318" s="104">
        <v>94.406061956763992</v>
      </c>
      <c r="I318" s="104">
        <v>5.5939380432360153</v>
      </c>
      <c r="K318" s="72">
        <f t="shared" si="23"/>
        <v>5.5443304247943144E-4</v>
      </c>
      <c r="M318" s="72">
        <f t="shared" si="24"/>
        <v>1.751922636690742E-3</v>
      </c>
      <c r="N318" s="68"/>
      <c r="O318" s="72"/>
    </row>
    <row r="319" spans="1:15" x14ac:dyDescent="0.25">
      <c r="A319" s="107" t="s">
        <v>730</v>
      </c>
      <c r="B319" s="108">
        <f t="shared" si="20"/>
        <v>41728</v>
      </c>
      <c r="C319">
        <f t="shared" si="21"/>
        <v>2014</v>
      </c>
      <c r="D319">
        <f t="shared" si="22"/>
        <v>3</v>
      </c>
      <c r="E319" s="75">
        <v>7917</v>
      </c>
      <c r="F319" s="75">
        <v>7453</v>
      </c>
      <c r="G319" s="75">
        <v>464</v>
      </c>
      <c r="H319" s="104">
        <v>94.139194139194146</v>
      </c>
      <c r="I319" s="104">
        <v>5.8608058608058604</v>
      </c>
      <c r="K319" s="72">
        <f t="shared" si="23"/>
        <v>9.7825861317353676E-4</v>
      </c>
      <c r="M319" s="72">
        <f t="shared" si="24"/>
        <v>1.751922636690742E-3</v>
      </c>
      <c r="N319" s="68"/>
      <c r="O319" s="72"/>
    </row>
    <row r="320" spans="1:15" x14ac:dyDescent="0.25">
      <c r="A320" s="107" t="s">
        <v>731</v>
      </c>
      <c r="B320" s="108">
        <f t="shared" si="20"/>
        <v>41729</v>
      </c>
      <c r="C320">
        <f t="shared" si="21"/>
        <v>2014</v>
      </c>
      <c r="D320">
        <f t="shared" si="22"/>
        <v>3</v>
      </c>
      <c r="E320" s="75">
        <v>17104</v>
      </c>
      <c r="F320" s="75">
        <v>16502</v>
      </c>
      <c r="G320" s="75">
        <v>602</v>
      </c>
      <c r="H320" s="104">
        <v>96.480355472404113</v>
      </c>
      <c r="I320" s="104">
        <v>3.5196445275958839</v>
      </c>
      <c r="K320" s="72">
        <f t="shared" si="23"/>
        <v>2.1134438953795847E-3</v>
      </c>
      <c r="M320" s="72">
        <f t="shared" si="24"/>
        <v>1.751922636690742E-3</v>
      </c>
      <c r="N320" s="68"/>
      <c r="O320" s="72"/>
    </row>
    <row r="321" spans="1:15" x14ac:dyDescent="0.25">
      <c r="A321" s="107" t="s">
        <v>732</v>
      </c>
      <c r="B321" s="108">
        <f t="shared" si="20"/>
        <v>41730</v>
      </c>
      <c r="C321">
        <f t="shared" si="21"/>
        <v>2014</v>
      </c>
      <c r="D321">
        <f t="shared" si="22"/>
        <v>4</v>
      </c>
      <c r="E321" s="75">
        <v>23931</v>
      </c>
      <c r="F321" s="75">
        <v>22796</v>
      </c>
      <c r="G321" s="75">
        <v>1135</v>
      </c>
      <c r="H321" s="104">
        <v>95.257197776942036</v>
      </c>
      <c r="I321" s="104">
        <v>4.7428022230579581</v>
      </c>
      <c r="K321" s="72">
        <f t="shared" si="23"/>
        <v>2.9570174146590763E-3</v>
      </c>
      <c r="M321" s="72">
        <f t="shared" si="24"/>
        <v>2.7660034723217593E-3</v>
      </c>
      <c r="N321" s="68"/>
      <c r="O321" s="72"/>
    </row>
    <row r="322" spans="1:15" x14ac:dyDescent="0.25">
      <c r="A322" s="107" t="s">
        <v>733</v>
      </c>
      <c r="B322" s="108">
        <f t="shared" si="20"/>
        <v>41731</v>
      </c>
      <c r="C322">
        <f t="shared" si="21"/>
        <v>2014</v>
      </c>
      <c r="D322">
        <f t="shared" si="22"/>
        <v>4</v>
      </c>
      <c r="E322" s="75">
        <v>22525</v>
      </c>
      <c r="F322" s="75">
        <v>21881</v>
      </c>
      <c r="G322" s="75">
        <v>644</v>
      </c>
      <c r="H322" s="104">
        <v>97.140954495005545</v>
      </c>
      <c r="I322" s="104">
        <v>2.8590455049944512</v>
      </c>
      <c r="K322" s="72">
        <f t="shared" si="23"/>
        <v>2.7832859999663904E-3</v>
      </c>
      <c r="M322" s="72">
        <f t="shared" si="24"/>
        <v>2.7660034723217593E-3</v>
      </c>
      <c r="N322" s="68"/>
      <c r="O322" s="72"/>
    </row>
    <row r="323" spans="1:15" x14ac:dyDescent="0.25">
      <c r="A323" s="107" t="s">
        <v>734</v>
      </c>
      <c r="B323" s="108">
        <f t="shared" si="20"/>
        <v>41732</v>
      </c>
      <c r="C323">
        <f t="shared" si="21"/>
        <v>2014</v>
      </c>
      <c r="D323">
        <f t="shared" si="22"/>
        <v>4</v>
      </c>
      <c r="E323" s="75">
        <v>26341</v>
      </c>
      <c r="F323" s="75">
        <v>24979</v>
      </c>
      <c r="G323" s="75">
        <v>1362</v>
      </c>
      <c r="H323" s="104">
        <v>94.829353479366773</v>
      </c>
      <c r="I323" s="104">
        <v>5.170646520633233</v>
      </c>
      <c r="K323" s="72">
        <f t="shared" si="23"/>
        <v>3.2548073929018731E-3</v>
      </c>
      <c r="M323" s="72">
        <f t="shared" si="24"/>
        <v>2.7660034723217593E-3</v>
      </c>
      <c r="N323" s="68"/>
      <c r="O323" s="72"/>
    </row>
    <row r="324" spans="1:15" x14ac:dyDescent="0.25">
      <c r="A324" s="107" t="s">
        <v>735</v>
      </c>
      <c r="B324" s="108">
        <f t="shared" si="20"/>
        <v>41733</v>
      </c>
      <c r="C324">
        <f t="shared" si="21"/>
        <v>2014</v>
      </c>
      <c r="D324">
        <f t="shared" si="22"/>
        <v>4</v>
      </c>
      <c r="E324" s="75">
        <v>12577</v>
      </c>
      <c r="F324" s="75">
        <v>12248</v>
      </c>
      <c r="G324" s="75">
        <v>329</v>
      </c>
      <c r="H324" s="104">
        <v>97.38411385863084</v>
      </c>
      <c r="I324" s="104">
        <v>2.6158861413691659</v>
      </c>
      <c r="K324" s="72">
        <f t="shared" si="23"/>
        <v>1.5540682806471607E-3</v>
      </c>
      <c r="M324" s="72">
        <f t="shared" si="24"/>
        <v>2.7660034723217593E-3</v>
      </c>
      <c r="N324" s="68"/>
      <c r="O324" s="72"/>
    </row>
    <row r="325" spans="1:15" x14ac:dyDescent="0.25">
      <c r="A325" s="107" t="s">
        <v>736</v>
      </c>
      <c r="B325" s="108">
        <f t="shared" si="20"/>
        <v>41734</v>
      </c>
      <c r="C325">
        <f t="shared" si="21"/>
        <v>2014</v>
      </c>
      <c r="D325">
        <f t="shared" si="22"/>
        <v>4</v>
      </c>
      <c r="E325" s="75">
        <v>18668</v>
      </c>
      <c r="F325" s="75">
        <v>16177</v>
      </c>
      <c r="G325" s="75">
        <v>2491</v>
      </c>
      <c r="H325" s="104">
        <v>86.656310263552598</v>
      </c>
      <c r="I325" s="104">
        <v>13.3436897364474</v>
      </c>
      <c r="K325" s="72">
        <f t="shared" si="23"/>
        <v>2.3066984704715908E-3</v>
      </c>
      <c r="M325" s="72">
        <f t="shared" si="24"/>
        <v>2.7660034723217593E-3</v>
      </c>
      <c r="N325" s="68"/>
      <c r="O325" s="72"/>
    </row>
    <row r="326" spans="1:15" x14ac:dyDescent="0.25">
      <c r="A326" s="107" t="s">
        <v>737</v>
      </c>
      <c r="B326" s="108">
        <f t="shared" si="20"/>
        <v>41735</v>
      </c>
      <c r="C326">
        <f t="shared" si="21"/>
        <v>2014</v>
      </c>
      <c r="D326">
        <f t="shared" si="22"/>
        <v>4</v>
      </c>
      <c r="E326" s="75">
        <v>20770</v>
      </c>
      <c r="F326" s="75">
        <v>17162</v>
      </c>
      <c r="G326" s="75">
        <v>3608</v>
      </c>
      <c r="H326" s="104">
        <v>82.628791526239766</v>
      </c>
      <c r="I326" s="104">
        <v>17.37120847376023</v>
      </c>
      <c r="K326" s="72">
        <f t="shared" si="23"/>
        <v>2.5664306423663456E-3</v>
      </c>
      <c r="M326" s="72">
        <f t="shared" si="24"/>
        <v>2.7660034723217593E-3</v>
      </c>
      <c r="N326" s="68"/>
      <c r="O326" s="72"/>
    </row>
    <row r="327" spans="1:15" x14ac:dyDescent="0.25">
      <c r="A327" s="107" t="s">
        <v>738</v>
      </c>
      <c r="B327" s="108">
        <f t="shared" si="20"/>
        <v>41736</v>
      </c>
      <c r="C327">
        <f t="shared" si="21"/>
        <v>2014</v>
      </c>
      <c r="D327">
        <f t="shared" si="22"/>
        <v>4</v>
      </c>
      <c r="E327" s="75">
        <v>14691</v>
      </c>
      <c r="F327" s="75">
        <v>14085</v>
      </c>
      <c r="G327" s="75">
        <v>606</v>
      </c>
      <c r="H327" s="104">
        <v>95.875025525832143</v>
      </c>
      <c r="I327" s="104">
        <v>4.1249744741678578</v>
      </c>
      <c r="K327" s="72">
        <f t="shared" si="23"/>
        <v>1.8152832242178132E-3</v>
      </c>
      <c r="M327" s="72">
        <f t="shared" si="24"/>
        <v>2.7660034723217593E-3</v>
      </c>
      <c r="N327" s="68"/>
      <c r="O327" s="72"/>
    </row>
    <row r="328" spans="1:15" x14ac:dyDescent="0.25">
      <c r="A328" s="107" t="s">
        <v>739</v>
      </c>
      <c r="B328" s="108">
        <f t="shared" si="20"/>
        <v>41737</v>
      </c>
      <c r="C328">
        <f t="shared" si="21"/>
        <v>2014</v>
      </c>
      <c r="D328">
        <f t="shared" si="22"/>
        <v>4</v>
      </c>
      <c r="E328" s="75">
        <v>21899</v>
      </c>
      <c r="F328" s="75">
        <v>21102</v>
      </c>
      <c r="G328" s="75">
        <v>797</v>
      </c>
      <c r="H328" s="104">
        <v>96.360564409333762</v>
      </c>
      <c r="I328" s="104">
        <v>3.639435590666241</v>
      </c>
      <c r="K328" s="72">
        <f t="shared" si="23"/>
        <v>2.7059347442070581E-3</v>
      </c>
      <c r="M328" s="72">
        <f t="shared" si="24"/>
        <v>2.7660034723217593E-3</v>
      </c>
      <c r="N328" s="68"/>
      <c r="O328" s="72"/>
    </row>
    <row r="329" spans="1:15" x14ac:dyDescent="0.25">
      <c r="A329" s="107" t="s">
        <v>740</v>
      </c>
      <c r="B329" s="108">
        <f t="shared" si="20"/>
        <v>41738</v>
      </c>
      <c r="C329">
        <f t="shared" si="21"/>
        <v>2014</v>
      </c>
      <c r="D329">
        <f t="shared" si="22"/>
        <v>4</v>
      </c>
      <c r="E329" s="75">
        <v>26946</v>
      </c>
      <c r="F329" s="75">
        <v>25771</v>
      </c>
      <c r="G329" s="75">
        <v>1175</v>
      </c>
      <c r="H329" s="104">
        <v>95.639427002152459</v>
      </c>
      <c r="I329" s="104">
        <v>4.3605729978475471</v>
      </c>
      <c r="K329" s="72">
        <f t="shared" si="23"/>
        <v>3.3295637982283842E-3</v>
      </c>
      <c r="M329" s="72">
        <f t="shared" si="24"/>
        <v>2.7660034723217593E-3</v>
      </c>
      <c r="N329" s="68"/>
      <c r="O329" s="72"/>
    </row>
    <row r="330" spans="1:15" x14ac:dyDescent="0.25">
      <c r="A330" s="107" t="s">
        <v>741</v>
      </c>
      <c r="B330" s="108">
        <f t="shared" si="20"/>
        <v>41739</v>
      </c>
      <c r="C330">
        <f t="shared" si="21"/>
        <v>2014</v>
      </c>
      <c r="D330">
        <f t="shared" si="22"/>
        <v>4</v>
      </c>
      <c r="E330" s="75">
        <v>27487</v>
      </c>
      <c r="F330" s="75">
        <v>26084</v>
      </c>
      <c r="G330" s="75">
        <v>1403</v>
      </c>
      <c r="H330" s="104">
        <v>94.895768908938777</v>
      </c>
      <c r="I330" s="104">
        <v>5.1042310910612292</v>
      </c>
      <c r="K330" s="72">
        <f t="shared" si="23"/>
        <v>3.3964120879501078E-3</v>
      </c>
      <c r="M330" s="72">
        <f t="shared" si="24"/>
        <v>2.7660034723217593E-3</v>
      </c>
      <c r="N330" s="68"/>
      <c r="O330" s="72"/>
    </row>
    <row r="331" spans="1:15" x14ac:dyDescent="0.25">
      <c r="A331" s="107" t="s">
        <v>742</v>
      </c>
      <c r="B331" s="108">
        <f t="shared" si="20"/>
        <v>41740</v>
      </c>
      <c r="C331">
        <f t="shared" si="21"/>
        <v>2014</v>
      </c>
      <c r="D331">
        <f t="shared" si="22"/>
        <v>4</v>
      </c>
      <c r="E331" s="75">
        <v>26842</v>
      </c>
      <c r="F331" s="75">
        <v>25369</v>
      </c>
      <c r="G331" s="75">
        <v>1473</v>
      </c>
      <c r="H331" s="104">
        <v>94.512331420907529</v>
      </c>
      <c r="I331" s="104">
        <v>5.4876685790924666</v>
      </c>
      <c r="K331" s="72">
        <f t="shared" si="23"/>
        <v>3.3167131103706039E-3</v>
      </c>
      <c r="M331" s="72">
        <f t="shared" si="24"/>
        <v>2.7660034723217593E-3</v>
      </c>
      <c r="N331" s="68"/>
      <c r="O331" s="72"/>
    </row>
    <row r="332" spans="1:15" x14ac:dyDescent="0.25">
      <c r="A332" s="107" t="s">
        <v>743</v>
      </c>
      <c r="B332" s="108">
        <f t="shared" si="20"/>
        <v>41741</v>
      </c>
      <c r="C332">
        <f t="shared" si="21"/>
        <v>2014</v>
      </c>
      <c r="D332">
        <f t="shared" si="22"/>
        <v>4</v>
      </c>
      <c r="E332" s="75">
        <v>27134</v>
      </c>
      <c r="F332" s="75">
        <v>21495</v>
      </c>
      <c r="G332" s="75">
        <v>5639</v>
      </c>
      <c r="H332" s="104">
        <v>79.217955332792812</v>
      </c>
      <c r="I332" s="104">
        <v>20.782044667207199</v>
      </c>
      <c r="K332" s="72">
        <f t="shared" si="23"/>
        <v>3.3527938878174491E-3</v>
      </c>
      <c r="M332" s="72">
        <f t="shared" si="24"/>
        <v>2.7660034723217593E-3</v>
      </c>
      <c r="N332" s="68"/>
      <c r="O332" s="72"/>
    </row>
    <row r="333" spans="1:15" x14ac:dyDescent="0.25">
      <c r="A333" s="107" t="s">
        <v>744</v>
      </c>
      <c r="B333" s="108">
        <f t="shared" ref="B333:B396" si="25">DATE(YEAR(A333),MONTH(A333),DAY(A333))</f>
        <v>41742</v>
      </c>
      <c r="C333">
        <f t="shared" ref="C333:C396" si="26">+YEAR(A333)</f>
        <v>2014</v>
      </c>
      <c r="D333">
        <f t="shared" ref="D333:D396" si="27">MONTH(A333)</f>
        <v>4</v>
      </c>
      <c r="E333" s="75">
        <v>26895</v>
      </c>
      <c r="F333" s="75">
        <v>21341</v>
      </c>
      <c r="G333" s="75">
        <v>5554</v>
      </c>
      <c r="H333" s="104">
        <v>79.34932143521101</v>
      </c>
      <c r="I333" s="104">
        <v>20.65067856478899</v>
      </c>
      <c r="K333" s="72">
        <f t="shared" ref="K333:K396" si="28">+E333/SUMIF($C$12:$C$2321,C333,$E$12:$E$2321)</f>
        <v>3.3232620186058191E-3</v>
      </c>
      <c r="M333" s="72">
        <f t="shared" ref="M333:M396" si="29">AVERAGEIFS($K$12:$K$2321,$C$12:$C$2321,C333,$D$12:$D$2321,D333)</f>
        <v>2.7660034723217593E-3</v>
      </c>
      <c r="N333" s="68"/>
      <c r="O333" s="72"/>
    </row>
    <row r="334" spans="1:15" x14ac:dyDescent="0.25">
      <c r="A334" s="107" t="s">
        <v>745</v>
      </c>
      <c r="B334" s="108">
        <f t="shared" si="25"/>
        <v>41743</v>
      </c>
      <c r="C334">
        <f t="shared" si="26"/>
        <v>2014</v>
      </c>
      <c r="D334">
        <f t="shared" si="27"/>
        <v>4</v>
      </c>
      <c r="E334" s="75">
        <v>28882</v>
      </c>
      <c r="F334" s="75">
        <v>26076</v>
      </c>
      <c r="G334" s="75">
        <v>2806</v>
      </c>
      <c r="H334" s="104">
        <v>90.28460632920158</v>
      </c>
      <c r="I334" s="104">
        <v>9.7153936707984219</v>
      </c>
      <c r="K334" s="72">
        <f t="shared" si="28"/>
        <v>3.5687842952732206E-3</v>
      </c>
      <c r="M334" s="72">
        <f t="shared" si="29"/>
        <v>2.7660034723217593E-3</v>
      </c>
      <c r="N334" s="68"/>
      <c r="O334" s="72"/>
    </row>
    <row r="335" spans="1:15" x14ac:dyDescent="0.25">
      <c r="A335" s="107" t="s">
        <v>746</v>
      </c>
      <c r="B335" s="108">
        <f t="shared" si="25"/>
        <v>41744</v>
      </c>
      <c r="C335">
        <f t="shared" si="26"/>
        <v>2014</v>
      </c>
      <c r="D335">
        <f t="shared" si="27"/>
        <v>4</v>
      </c>
      <c r="E335" s="75">
        <v>10544</v>
      </c>
      <c r="F335" s="75">
        <v>10177</v>
      </c>
      <c r="G335" s="75">
        <v>367</v>
      </c>
      <c r="H335" s="104">
        <v>96.519347496206379</v>
      </c>
      <c r="I335" s="104">
        <v>3.4806525037936269</v>
      </c>
      <c r="K335" s="72">
        <f t="shared" si="28"/>
        <v>1.3028620458888178E-3</v>
      </c>
      <c r="M335" s="72">
        <f t="shared" si="29"/>
        <v>2.7660034723217593E-3</v>
      </c>
      <c r="N335" s="68"/>
      <c r="O335" s="72"/>
    </row>
    <row r="336" spans="1:15" x14ac:dyDescent="0.25">
      <c r="A336" s="107" t="s">
        <v>747</v>
      </c>
      <c r="B336" s="108">
        <f t="shared" si="25"/>
        <v>41745</v>
      </c>
      <c r="C336">
        <f t="shared" si="26"/>
        <v>2014</v>
      </c>
      <c r="D336">
        <f t="shared" si="27"/>
        <v>4</v>
      </c>
      <c r="E336" s="75">
        <v>20095</v>
      </c>
      <c r="F336" s="75">
        <v>19108</v>
      </c>
      <c r="G336" s="75">
        <v>987</v>
      </c>
      <c r="H336" s="104">
        <v>95.088330430455343</v>
      </c>
      <c r="I336" s="104">
        <v>4.9116695695446628</v>
      </c>
      <c r="K336" s="72">
        <f t="shared" si="28"/>
        <v>2.4830247355970975E-3</v>
      </c>
      <c r="M336" s="72">
        <f t="shared" si="29"/>
        <v>2.7660034723217593E-3</v>
      </c>
      <c r="N336" s="68"/>
      <c r="O336" s="72"/>
    </row>
    <row r="337" spans="1:15" x14ac:dyDescent="0.25">
      <c r="A337" s="107" t="s">
        <v>748</v>
      </c>
      <c r="B337" s="108">
        <f t="shared" si="25"/>
        <v>41746</v>
      </c>
      <c r="C337">
        <f t="shared" si="26"/>
        <v>2014</v>
      </c>
      <c r="D337">
        <f t="shared" si="27"/>
        <v>4</v>
      </c>
      <c r="E337" s="75">
        <v>22305</v>
      </c>
      <c r="F337" s="75">
        <v>20954</v>
      </c>
      <c r="G337" s="75">
        <v>1351</v>
      </c>
      <c r="H337" s="104">
        <v>93.943062093700959</v>
      </c>
      <c r="I337" s="104">
        <v>6.0569379062990363</v>
      </c>
      <c r="K337" s="72">
        <f t="shared" si="28"/>
        <v>2.756101852574932E-3</v>
      </c>
      <c r="M337" s="72">
        <f t="shared" si="29"/>
        <v>2.7660034723217593E-3</v>
      </c>
      <c r="N337" s="68"/>
      <c r="O337" s="72"/>
    </row>
    <row r="338" spans="1:15" x14ac:dyDescent="0.25">
      <c r="A338" s="107" t="s">
        <v>749</v>
      </c>
      <c r="B338" s="108">
        <f t="shared" si="25"/>
        <v>41747</v>
      </c>
      <c r="C338">
        <f t="shared" si="26"/>
        <v>2014</v>
      </c>
      <c r="D338">
        <f t="shared" si="27"/>
        <v>4</v>
      </c>
      <c r="E338" s="75">
        <v>20791</v>
      </c>
      <c r="F338" s="75">
        <v>19045</v>
      </c>
      <c r="G338" s="75">
        <v>1746</v>
      </c>
      <c r="H338" s="104">
        <v>91.602135539416096</v>
      </c>
      <c r="I338" s="104">
        <v>8.3978644605839072</v>
      </c>
      <c r="K338" s="72">
        <f t="shared" si="28"/>
        <v>2.5690254927991664E-3</v>
      </c>
      <c r="M338" s="72">
        <f t="shared" si="29"/>
        <v>2.7660034723217593E-3</v>
      </c>
      <c r="N338" s="68"/>
      <c r="O338" s="72"/>
    </row>
    <row r="339" spans="1:15" x14ac:dyDescent="0.25">
      <c r="A339" s="107" t="s">
        <v>750</v>
      </c>
      <c r="B339" s="108">
        <f t="shared" si="25"/>
        <v>41748</v>
      </c>
      <c r="C339">
        <f t="shared" si="26"/>
        <v>2014</v>
      </c>
      <c r="D339">
        <f t="shared" si="27"/>
        <v>4</v>
      </c>
      <c r="E339" s="75">
        <v>24389</v>
      </c>
      <c r="F339" s="75">
        <v>18376</v>
      </c>
      <c r="G339" s="75">
        <v>6013</v>
      </c>
      <c r="H339" s="104">
        <v>75.345442617573497</v>
      </c>
      <c r="I339" s="104">
        <v>24.6545573824265</v>
      </c>
      <c r="K339" s="72">
        <f t="shared" si="28"/>
        <v>3.01360986695584E-3</v>
      </c>
      <c r="M339" s="72">
        <f t="shared" si="29"/>
        <v>2.7660034723217593E-3</v>
      </c>
      <c r="N339" s="68"/>
      <c r="O339" s="72"/>
    </row>
    <row r="340" spans="1:15" x14ac:dyDescent="0.25">
      <c r="A340" s="107" t="s">
        <v>751</v>
      </c>
      <c r="B340" s="108">
        <f t="shared" si="25"/>
        <v>41749</v>
      </c>
      <c r="C340">
        <f t="shared" si="26"/>
        <v>2014</v>
      </c>
      <c r="D340">
        <f t="shared" si="27"/>
        <v>4</v>
      </c>
      <c r="E340" s="75">
        <v>18485</v>
      </c>
      <c r="F340" s="75">
        <v>14265</v>
      </c>
      <c r="G340" s="75">
        <v>4220</v>
      </c>
      <c r="H340" s="104">
        <v>77.170678928861236</v>
      </c>
      <c r="I340" s="104">
        <v>22.829321071138761</v>
      </c>
      <c r="K340" s="72">
        <f t="shared" si="28"/>
        <v>2.28408620241415E-3</v>
      </c>
      <c r="M340" s="72">
        <f t="shared" si="29"/>
        <v>2.7660034723217593E-3</v>
      </c>
      <c r="N340" s="68"/>
      <c r="O340" s="72"/>
    </row>
    <row r="341" spans="1:15" x14ac:dyDescent="0.25">
      <c r="A341" s="107" t="s">
        <v>752</v>
      </c>
      <c r="B341" s="108">
        <f t="shared" si="25"/>
        <v>41750</v>
      </c>
      <c r="C341">
        <f t="shared" si="26"/>
        <v>2014</v>
      </c>
      <c r="D341">
        <f t="shared" si="27"/>
        <v>4</v>
      </c>
      <c r="E341" s="75">
        <v>27202</v>
      </c>
      <c r="F341" s="75">
        <v>24783</v>
      </c>
      <c r="G341" s="75">
        <v>2419</v>
      </c>
      <c r="H341" s="104">
        <v>91.107271524152637</v>
      </c>
      <c r="I341" s="104">
        <v>8.892728475847365</v>
      </c>
      <c r="K341" s="72">
        <f t="shared" si="28"/>
        <v>3.3611962606475364E-3</v>
      </c>
      <c r="M341" s="72">
        <f t="shared" si="29"/>
        <v>2.7660034723217593E-3</v>
      </c>
      <c r="N341" s="68"/>
      <c r="O341" s="72"/>
    </row>
    <row r="342" spans="1:15" x14ac:dyDescent="0.25">
      <c r="A342" s="107" t="s">
        <v>753</v>
      </c>
      <c r="B342" s="108">
        <f t="shared" si="25"/>
        <v>41751</v>
      </c>
      <c r="C342">
        <f t="shared" si="26"/>
        <v>2014</v>
      </c>
      <c r="D342">
        <f t="shared" si="27"/>
        <v>4</v>
      </c>
      <c r="E342" s="75">
        <v>27304</v>
      </c>
      <c r="F342" s="75">
        <v>25503</v>
      </c>
      <c r="G342" s="75">
        <v>1801</v>
      </c>
      <c r="H342" s="104">
        <v>93.403896864928214</v>
      </c>
      <c r="I342" s="104">
        <v>6.5961031350717843</v>
      </c>
      <c r="K342" s="72">
        <f t="shared" si="28"/>
        <v>3.373799819892667E-3</v>
      </c>
      <c r="M342" s="72">
        <f t="shared" si="29"/>
        <v>2.7660034723217593E-3</v>
      </c>
      <c r="N342" s="68"/>
      <c r="O342" s="72"/>
    </row>
    <row r="343" spans="1:15" x14ac:dyDescent="0.25">
      <c r="A343" s="107" t="s">
        <v>754</v>
      </c>
      <c r="B343" s="108">
        <f t="shared" si="25"/>
        <v>41752</v>
      </c>
      <c r="C343">
        <f t="shared" si="26"/>
        <v>2014</v>
      </c>
      <c r="D343">
        <f t="shared" si="27"/>
        <v>4</v>
      </c>
      <c r="E343" s="75">
        <v>26992</v>
      </c>
      <c r="F343" s="75">
        <v>25617</v>
      </c>
      <c r="G343" s="75">
        <v>1375</v>
      </c>
      <c r="H343" s="104">
        <v>94.905898043864852</v>
      </c>
      <c r="I343" s="104">
        <v>5.0941019561351508</v>
      </c>
      <c r="K343" s="72">
        <f t="shared" si="28"/>
        <v>3.3352477563193257E-3</v>
      </c>
      <c r="M343" s="72">
        <f t="shared" si="29"/>
        <v>2.7660034723217593E-3</v>
      </c>
      <c r="N343" s="68"/>
      <c r="O343" s="72"/>
    </row>
    <row r="344" spans="1:15" x14ac:dyDescent="0.25">
      <c r="A344" s="107" t="s">
        <v>755</v>
      </c>
      <c r="B344" s="108">
        <f t="shared" si="25"/>
        <v>41753</v>
      </c>
      <c r="C344">
        <f t="shared" si="26"/>
        <v>2014</v>
      </c>
      <c r="D344">
        <f t="shared" si="27"/>
        <v>4</v>
      </c>
      <c r="E344" s="75">
        <v>28157</v>
      </c>
      <c r="F344" s="75">
        <v>26427</v>
      </c>
      <c r="G344" s="75">
        <v>1730</v>
      </c>
      <c r="H344" s="104">
        <v>93.855879532620662</v>
      </c>
      <c r="I344" s="104">
        <v>6.144120467379337</v>
      </c>
      <c r="K344" s="72">
        <f t="shared" si="28"/>
        <v>3.479200173187732E-3</v>
      </c>
      <c r="M344" s="72">
        <f t="shared" si="29"/>
        <v>2.7660034723217593E-3</v>
      </c>
      <c r="N344" s="68"/>
      <c r="O344" s="72"/>
    </row>
    <row r="345" spans="1:15" x14ac:dyDescent="0.25">
      <c r="A345" s="107" t="s">
        <v>756</v>
      </c>
      <c r="B345" s="108">
        <f t="shared" si="25"/>
        <v>41754</v>
      </c>
      <c r="C345">
        <f t="shared" si="26"/>
        <v>2014</v>
      </c>
      <c r="D345">
        <f t="shared" si="27"/>
        <v>4</v>
      </c>
      <c r="E345" s="75">
        <v>27940</v>
      </c>
      <c r="F345" s="75">
        <v>25833</v>
      </c>
      <c r="G345" s="75">
        <v>2107</v>
      </c>
      <c r="H345" s="104">
        <v>92.458840372226206</v>
      </c>
      <c r="I345" s="104">
        <v>7.5411596277738013</v>
      </c>
      <c r="K345" s="72">
        <f t="shared" si="28"/>
        <v>3.4523867187152475E-3</v>
      </c>
      <c r="M345" s="72">
        <f t="shared" si="29"/>
        <v>2.7660034723217593E-3</v>
      </c>
      <c r="N345" s="68"/>
      <c r="O345" s="72"/>
    </row>
    <row r="346" spans="1:15" x14ac:dyDescent="0.25">
      <c r="A346" s="107" t="s">
        <v>757</v>
      </c>
      <c r="B346" s="108">
        <f t="shared" si="25"/>
        <v>41755</v>
      </c>
      <c r="C346">
        <f t="shared" si="26"/>
        <v>2014</v>
      </c>
      <c r="D346">
        <f t="shared" si="27"/>
        <v>4</v>
      </c>
      <c r="E346" s="75">
        <v>19926</v>
      </c>
      <c r="F346" s="75">
        <v>16455</v>
      </c>
      <c r="G346" s="75">
        <v>3471</v>
      </c>
      <c r="H346" s="104">
        <v>82.580548027702505</v>
      </c>
      <c r="I346" s="104">
        <v>17.419451972297502</v>
      </c>
      <c r="K346" s="72">
        <f t="shared" si="28"/>
        <v>2.4621423678282042E-3</v>
      </c>
      <c r="M346" s="72">
        <f t="shared" si="29"/>
        <v>2.7660034723217593E-3</v>
      </c>
      <c r="N346" s="68"/>
      <c r="O346" s="72"/>
    </row>
    <row r="347" spans="1:15" x14ac:dyDescent="0.25">
      <c r="A347" s="107" t="s">
        <v>758</v>
      </c>
      <c r="B347" s="108">
        <f t="shared" si="25"/>
        <v>41756</v>
      </c>
      <c r="C347">
        <f t="shared" si="26"/>
        <v>2014</v>
      </c>
      <c r="D347">
        <f t="shared" si="27"/>
        <v>4</v>
      </c>
      <c r="E347" s="75">
        <v>21943</v>
      </c>
      <c r="F347" s="75">
        <v>18070</v>
      </c>
      <c r="G347" s="75">
        <v>3873</v>
      </c>
      <c r="H347" s="104">
        <v>82.349724285649188</v>
      </c>
      <c r="I347" s="104">
        <v>17.650275714350819</v>
      </c>
      <c r="K347" s="72">
        <f t="shared" si="28"/>
        <v>2.7113715736853498E-3</v>
      </c>
      <c r="M347" s="72">
        <f t="shared" si="29"/>
        <v>2.7660034723217593E-3</v>
      </c>
      <c r="N347" s="68"/>
      <c r="O347" s="72"/>
    </row>
    <row r="348" spans="1:15" x14ac:dyDescent="0.25">
      <c r="A348" s="107" t="s">
        <v>759</v>
      </c>
      <c r="B348" s="108">
        <f t="shared" si="25"/>
        <v>41757</v>
      </c>
      <c r="C348">
        <f t="shared" si="26"/>
        <v>2014</v>
      </c>
      <c r="D348">
        <f t="shared" si="27"/>
        <v>4</v>
      </c>
      <c r="E348" s="75">
        <v>28596</v>
      </c>
      <c r="F348" s="75">
        <v>26560</v>
      </c>
      <c r="G348" s="75">
        <v>2036</v>
      </c>
      <c r="H348" s="104">
        <v>92.880123094139037</v>
      </c>
      <c r="I348" s="104">
        <v>7.1198769058609592</v>
      </c>
      <c r="K348" s="72">
        <f t="shared" si="28"/>
        <v>3.5334449036643241E-3</v>
      </c>
      <c r="M348" s="72">
        <f t="shared" si="29"/>
        <v>2.7660034723217593E-3</v>
      </c>
      <c r="N348" s="68"/>
      <c r="O348" s="72"/>
    </row>
    <row r="349" spans="1:15" x14ac:dyDescent="0.25">
      <c r="A349" s="107" t="s">
        <v>760</v>
      </c>
      <c r="B349" s="108">
        <f t="shared" si="25"/>
        <v>41758</v>
      </c>
      <c r="C349">
        <f t="shared" si="26"/>
        <v>2014</v>
      </c>
      <c r="D349">
        <f t="shared" si="27"/>
        <v>4</v>
      </c>
      <c r="E349" s="75">
        <v>18429</v>
      </c>
      <c r="F349" s="75">
        <v>17803</v>
      </c>
      <c r="G349" s="75">
        <v>626</v>
      </c>
      <c r="H349" s="104">
        <v>96.603179771013075</v>
      </c>
      <c r="I349" s="104">
        <v>3.3968202289869232</v>
      </c>
      <c r="K349" s="72">
        <f t="shared" si="28"/>
        <v>2.2771666012599604E-3</v>
      </c>
      <c r="M349" s="72">
        <f t="shared" si="29"/>
        <v>2.7660034723217593E-3</v>
      </c>
      <c r="N349" s="68"/>
      <c r="O349" s="72"/>
    </row>
    <row r="350" spans="1:15" x14ac:dyDescent="0.25">
      <c r="A350" s="107" t="s">
        <v>761</v>
      </c>
      <c r="B350" s="108">
        <f t="shared" si="25"/>
        <v>41759</v>
      </c>
      <c r="C350">
        <f t="shared" si="26"/>
        <v>2014</v>
      </c>
      <c r="D350">
        <f t="shared" si="27"/>
        <v>4</v>
      </c>
      <c r="E350" s="75">
        <v>2868</v>
      </c>
      <c r="F350" s="75">
        <v>2819</v>
      </c>
      <c r="G350" s="75">
        <v>49</v>
      </c>
      <c r="H350" s="104">
        <v>98.291492329149236</v>
      </c>
      <c r="I350" s="104">
        <v>1.7085076708507669</v>
      </c>
      <c r="K350" s="72">
        <f t="shared" si="28"/>
        <v>3.5438243053956085E-4</v>
      </c>
      <c r="M350" s="72">
        <f t="shared" si="29"/>
        <v>2.7660034723217593E-3</v>
      </c>
      <c r="N350" s="68"/>
      <c r="O350" s="72"/>
    </row>
    <row r="351" spans="1:15" x14ac:dyDescent="0.25">
      <c r="A351" s="107" t="s">
        <v>762</v>
      </c>
      <c r="B351" s="108">
        <f t="shared" si="25"/>
        <v>41760</v>
      </c>
      <c r="C351">
        <f t="shared" si="26"/>
        <v>2014</v>
      </c>
      <c r="D351">
        <f t="shared" si="27"/>
        <v>5</v>
      </c>
      <c r="E351" s="75">
        <v>26818</v>
      </c>
      <c r="F351" s="75">
        <v>25117</v>
      </c>
      <c r="G351" s="75">
        <v>1701</v>
      </c>
      <c r="H351" s="104">
        <v>93.657245133865317</v>
      </c>
      <c r="I351" s="104">
        <v>6.342754866134686</v>
      </c>
      <c r="K351" s="72">
        <f t="shared" si="28"/>
        <v>3.3137475670188083E-3</v>
      </c>
      <c r="M351" s="72">
        <f t="shared" si="29"/>
        <v>3.4566038489117516E-3</v>
      </c>
      <c r="N351" s="68"/>
      <c r="O351" s="72"/>
    </row>
    <row r="352" spans="1:15" x14ac:dyDescent="0.25">
      <c r="A352" s="107" t="s">
        <v>763</v>
      </c>
      <c r="B352" s="108">
        <f t="shared" si="25"/>
        <v>41761</v>
      </c>
      <c r="C352">
        <f t="shared" si="26"/>
        <v>2014</v>
      </c>
      <c r="D352">
        <f t="shared" si="27"/>
        <v>5</v>
      </c>
      <c r="E352" s="75">
        <v>32396</v>
      </c>
      <c r="F352" s="75">
        <v>29339</v>
      </c>
      <c r="G352" s="75">
        <v>3057</v>
      </c>
      <c r="H352" s="104">
        <v>90.563649833312752</v>
      </c>
      <c r="I352" s="104">
        <v>9.4363501666872445</v>
      </c>
      <c r="K352" s="72">
        <f t="shared" si="28"/>
        <v>4.00298926769861E-3</v>
      </c>
      <c r="M352" s="72">
        <f t="shared" si="29"/>
        <v>3.4566038489117516E-3</v>
      </c>
      <c r="N352" s="68"/>
      <c r="O352" s="72"/>
    </row>
    <row r="353" spans="1:15" x14ac:dyDescent="0.25">
      <c r="A353" s="107" t="s">
        <v>764</v>
      </c>
      <c r="B353" s="108">
        <f t="shared" si="25"/>
        <v>41762</v>
      </c>
      <c r="C353">
        <f t="shared" si="26"/>
        <v>2014</v>
      </c>
      <c r="D353">
        <f t="shared" si="27"/>
        <v>5</v>
      </c>
      <c r="E353" s="75">
        <v>25552</v>
      </c>
      <c r="F353" s="75">
        <v>20180</v>
      </c>
      <c r="G353" s="75">
        <v>5372</v>
      </c>
      <c r="H353" s="104">
        <v>78.97620538509706</v>
      </c>
      <c r="I353" s="104">
        <v>21.02379461490294</v>
      </c>
      <c r="K353" s="72">
        <f t="shared" si="28"/>
        <v>3.1573151552115966E-3</v>
      </c>
      <c r="M353" s="72">
        <f t="shared" si="29"/>
        <v>3.4566038489117516E-3</v>
      </c>
      <c r="N353" s="68"/>
      <c r="O353" s="72"/>
    </row>
    <row r="354" spans="1:15" x14ac:dyDescent="0.25">
      <c r="A354" s="107" t="s">
        <v>765</v>
      </c>
      <c r="B354" s="108">
        <f t="shared" si="25"/>
        <v>41763</v>
      </c>
      <c r="C354">
        <f t="shared" si="26"/>
        <v>2014</v>
      </c>
      <c r="D354">
        <f t="shared" si="27"/>
        <v>5</v>
      </c>
      <c r="E354" s="75">
        <v>21293</v>
      </c>
      <c r="F354" s="75">
        <v>17490</v>
      </c>
      <c r="G354" s="75">
        <v>3803</v>
      </c>
      <c r="H354" s="104">
        <v>82.139670314187768</v>
      </c>
      <c r="I354" s="104">
        <v>17.860329685812239</v>
      </c>
      <c r="K354" s="72">
        <f t="shared" si="28"/>
        <v>2.6310547745742223E-3</v>
      </c>
      <c r="M354" s="72">
        <f t="shared" si="29"/>
        <v>3.4566038489117516E-3</v>
      </c>
      <c r="N354" s="68"/>
      <c r="O354" s="72"/>
    </row>
    <row r="355" spans="1:15" x14ac:dyDescent="0.25">
      <c r="A355" s="107" t="s">
        <v>766</v>
      </c>
      <c r="B355" s="108">
        <f t="shared" si="25"/>
        <v>41764</v>
      </c>
      <c r="C355">
        <f t="shared" si="26"/>
        <v>2014</v>
      </c>
      <c r="D355">
        <f t="shared" si="27"/>
        <v>5</v>
      </c>
      <c r="E355" s="75">
        <v>30345</v>
      </c>
      <c r="F355" s="75">
        <v>27775</v>
      </c>
      <c r="G355" s="75">
        <v>2570</v>
      </c>
      <c r="H355" s="104">
        <v>91.530729939034444</v>
      </c>
      <c r="I355" s="104">
        <v>8.4692700609655631</v>
      </c>
      <c r="K355" s="72">
        <f t="shared" si="28"/>
        <v>3.7495588754264202E-3</v>
      </c>
      <c r="M355" s="72">
        <f t="shared" si="29"/>
        <v>3.4566038489117516E-3</v>
      </c>
      <c r="N355" s="68"/>
      <c r="O355" s="72"/>
    </row>
    <row r="356" spans="1:15" x14ac:dyDescent="0.25">
      <c r="A356" s="107" t="s">
        <v>767</v>
      </c>
      <c r="B356" s="108">
        <f t="shared" si="25"/>
        <v>41765</v>
      </c>
      <c r="C356">
        <f t="shared" si="26"/>
        <v>2014</v>
      </c>
      <c r="D356">
        <f t="shared" si="27"/>
        <v>5</v>
      </c>
      <c r="E356" s="75">
        <v>32308</v>
      </c>
      <c r="F356" s="75">
        <v>29962</v>
      </c>
      <c r="G356" s="75">
        <v>2346</v>
      </c>
      <c r="H356" s="104">
        <v>92.738640584375389</v>
      </c>
      <c r="I356" s="104">
        <v>7.2613594156246144</v>
      </c>
      <c r="K356" s="72">
        <f t="shared" si="28"/>
        <v>3.9921156087420265E-3</v>
      </c>
      <c r="M356" s="72">
        <f t="shared" si="29"/>
        <v>3.4566038489117516E-3</v>
      </c>
      <c r="N356" s="68"/>
      <c r="O356" s="72"/>
    </row>
    <row r="357" spans="1:15" x14ac:dyDescent="0.25">
      <c r="A357" s="107" t="s">
        <v>768</v>
      </c>
      <c r="B357" s="108">
        <f t="shared" si="25"/>
        <v>41766</v>
      </c>
      <c r="C357">
        <f t="shared" si="26"/>
        <v>2014</v>
      </c>
      <c r="D357">
        <f t="shared" si="27"/>
        <v>5</v>
      </c>
      <c r="E357" s="75">
        <v>32905</v>
      </c>
      <c r="F357" s="75">
        <v>30309</v>
      </c>
      <c r="G357" s="75">
        <v>2596</v>
      </c>
      <c r="H357" s="104">
        <v>92.110621486096335</v>
      </c>
      <c r="I357" s="104">
        <v>7.8893785139036616</v>
      </c>
      <c r="K357" s="72">
        <f t="shared" si="28"/>
        <v>4.0658834996179392E-3</v>
      </c>
      <c r="M357" s="72">
        <f t="shared" si="29"/>
        <v>3.4566038489117516E-3</v>
      </c>
      <c r="N357" s="68"/>
      <c r="O357" s="72"/>
    </row>
    <row r="358" spans="1:15" x14ac:dyDescent="0.25">
      <c r="A358" s="107" t="s">
        <v>769</v>
      </c>
      <c r="B358" s="108">
        <f t="shared" si="25"/>
        <v>41767</v>
      </c>
      <c r="C358">
        <f t="shared" si="26"/>
        <v>2014</v>
      </c>
      <c r="D358">
        <f t="shared" si="27"/>
        <v>5</v>
      </c>
      <c r="E358" s="75">
        <v>17643</v>
      </c>
      <c r="F358" s="75">
        <v>16582</v>
      </c>
      <c r="G358" s="75">
        <v>1059</v>
      </c>
      <c r="H358" s="104">
        <v>93.986283511874404</v>
      </c>
      <c r="I358" s="104">
        <v>6.0023805475259309</v>
      </c>
      <c r="K358" s="72">
        <f t="shared" si="28"/>
        <v>2.1800450564886582E-3</v>
      </c>
      <c r="M358" s="72">
        <f t="shared" si="29"/>
        <v>3.4566038489117516E-3</v>
      </c>
      <c r="N358" s="68"/>
      <c r="O358" s="72"/>
    </row>
    <row r="359" spans="1:15" x14ac:dyDescent="0.25">
      <c r="A359" s="107" t="s">
        <v>770</v>
      </c>
      <c r="B359" s="108">
        <f t="shared" si="25"/>
        <v>41768</v>
      </c>
      <c r="C359">
        <f t="shared" si="26"/>
        <v>2014</v>
      </c>
      <c r="D359">
        <f t="shared" si="27"/>
        <v>5</v>
      </c>
      <c r="E359" s="75">
        <v>22661</v>
      </c>
      <c r="F359" s="75">
        <v>21026</v>
      </c>
      <c r="G359" s="75">
        <v>1635</v>
      </c>
      <c r="H359" s="104">
        <v>92.784960946118886</v>
      </c>
      <c r="I359" s="104">
        <v>7.2150390538811173</v>
      </c>
      <c r="K359" s="72">
        <f t="shared" si="28"/>
        <v>2.8000907456265651E-3</v>
      </c>
      <c r="M359" s="72">
        <f t="shared" si="29"/>
        <v>3.4566038489117516E-3</v>
      </c>
      <c r="N359" s="68"/>
      <c r="O359" s="72"/>
    </row>
    <row r="360" spans="1:15" x14ac:dyDescent="0.25">
      <c r="A360" s="107" t="s">
        <v>771</v>
      </c>
      <c r="B360" s="108">
        <f t="shared" si="25"/>
        <v>41769</v>
      </c>
      <c r="C360">
        <f t="shared" si="26"/>
        <v>2014</v>
      </c>
      <c r="D360">
        <f t="shared" si="27"/>
        <v>5</v>
      </c>
      <c r="E360" s="75">
        <v>21853</v>
      </c>
      <c r="F360" s="75">
        <v>18141</v>
      </c>
      <c r="G360" s="75">
        <v>3712</v>
      </c>
      <c r="H360" s="104">
        <v>83.013773852560291</v>
      </c>
      <c r="I360" s="104">
        <v>16.986226147439709</v>
      </c>
      <c r="K360" s="72">
        <f t="shared" si="28"/>
        <v>2.700250786116117E-3</v>
      </c>
      <c r="M360" s="72">
        <f t="shared" si="29"/>
        <v>3.4566038489117516E-3</v>
      </c>
      <c r="N360" s="68"/>
      <c r="O360" s="72"/>
    </row>
    <row r="361" spans="1:15" x14ac:dyDescent="0.25">
      <c r="A361" s="107" t="s">
        <v>772</v>
      </c>
      <c r="B361" s="108">
        <f t="shared" si="25"/>
        <v>41770</v>
      </c>
      <c r="C361">
        <f t="shared" si="26"/>
        <v>2014</v>
      </c>
      <c r="D361">
        <f t="shared" si="27"/>
        <v>5</v>
      </c>
      <c r="E361" s="75">
        <v>28350</v>
      </c>
      <c r="F361" s="75">
        <v>21734</v>
      </c>
      <c r="G361" s="75">
        <v>6612</v>
      </c>
      <c r="H361" s="104">
        <v>76.663139329806</v>
      </c>
      <c r="I361" s="104">
        <v>23.322751322751319</v>
      </c>
      <c r="K361" s="72">
        <f t="shared" si="28"/>
        <v>3.5030480843084204E-3</v>
      </c>
      <c r="M361" s="72">
        <f t="shared" si="29"/>
        <v>3.4566038489117516E-3</v>
      </c>
      <c r="N361" s="68"/>
      <c r="O361" s="72"/>
    </row>
    <row r="362" spans="1:15" x14ac:dyDescent="0.25">
      <c r="A362" s="107" t="s">
        <v>773</v>
      </c>
      <c r="B362" s="108">
        <f t="shared" si="25"/>
        <v>41771</v>
      </c>
      <c r="C362">
        <f t="shared" si="26"/>
        <v>2014</v>
      </c>
      <c r="D362">
        <f t="shared" si="27"/>
        <v>5</v>
      </c>
      <c r="E362" s="75">
        <v>31678</v>
      </c>
      <c r="F362" s="75">
        <v>28990</v>
      </c>
      <c r="G362" s="75">
        <v>2683</v>
      </c>
      <c r="H362" s="104">
        <v>91.514615821705917</v>
      </c>
      <c r="I362" s="104">
        <v>8.4696003535576736</v>
      </c>
      <c r="K362" s="72">
        <f t="shared" si="28"/>
        <v>3.9142700957573951E-3</v>
      </c>
      <c r="M362" s="72">
        <f t="shared" si="29"/>
        <v>3.4566038489117516E-3</v>
      </c>
      <c r="N362" s="68"/>
      <c r="O362" s="72"/>
    </row>
    <row r="363" spans="1:15" x14ac:dyDescent="0.25">
      <c r="A363" s="107" t="s">
        <v>774</v>
      </c>
      <c r="B363" s="108">
        <f t="shared" si="25"/>
        <v>41772</v>
      </c>
      <c r="C363">
        <f t="shared" si="26"/>
        <v>2014</v>
      </c>
      <c r="D363">
        <f t="shared" si="27"/>
        <v>5</v>
      </c>
      <c r="E363" s="75">
        <v>32883</v>
      </c>
      <c r="F363" s="75">
        <v>30580</v>
      </c>
      <c r="G363" s="75">
        <v>2294</v>
      </c>
      <c r="H363" s="104">
        <v>92.996381108779616</v>
      </c>
      <c r="I363" s="104">
        <v>6.9762491256880459</v>
      </c>
      <c r="K363" s="72">
        <f t="shared" si="28"/>
        <v>4.0631650848787929E-3</v>
      </c>
      <c r="M363" s="72">
        <f t="shared" si="29"/>
        <v>3.4566038489117516E-3</v>
      </c>
      <c r="N363" s="68"/>
      <c r="O363" s="72"/>
    </row>
    <row r="364" spans="1:15" x14ac:dyDescent="0.25">
      <c r="A364" s="107" t="s">
        <v>775</v>
      </c>
      <c r="B364" s="108">
        <f t="shared" si="25"/>
        <v>41773</v>
      </c>
      <c r="C364">
        <f t="shared" si="26"/>
        <v>2014</v>
      </c>
      <c r="D364">
        <f t="shared" si="27"/>
        <v>5</v>
      </c>
      <c r="E364" s="75">
        <v>30058</v>
      </c>
      <c r="F364" s="75">
        <v>28261</v>
      </c>
      <c r="G364" s="75">
        <v>1786</v>
      </c>
      <c r="H364" s="104">
        <v>94.021558320580212</v>
      </c>
      <c r="I364" s="104">
        <v>5.9418457648546141</v>
      </c>
      <c r="K364" s="72">
        <f t="shared" si="28"/>
        <v>3.7140959195111995E-3</v>
      </c>
      <c r="M364" s="72">
        <f t="shared" si="29"/>
        <v>3.4566038489117516E-3</v>
      </c>
      <c r="N364" s="68"/>
      <c r="O364" s="72"/>
    </row>
    <row r="365" spans="1:15" x14ac:dyDescent="0.25">
      <c r="A365" s="107">
        <v>41774</v>
      </c>
      <c r="B365" s="108">
        <f t="shared" si="25"/>
        <v>41774</v>
      </c>
      <c r="C365">
        <f t="shared" si="26"/>
        <v>2014</v>
      </c>
      <c r="D365">
        <f t="shared" si="27"/>
        <v>5</v>
      </c>
      <c r="E365" s="75">
        <v>26080</v>
      </c>
      <c r="F365" s="75">
        <v>24572</v>
      </c>
      <c r="G365" s="75">
        <v>1505</v>
      </c>
      <c r="H365" s="104">
        <v>94.217791411042938</v>
      </c>
      <c r="I365" s="104">
        <v>5.7707055214723928</v>
      </c>
      <c r="K365" s="72">
        <f t="shared" si="28"/>
        <v>3.2225571089510973E-3</v>
      </c>
      <c r="M365" s="72">
        <f t="shared" si="29"/>
        <v>3.4566038489117516E-3</v>
      </c>
      <c r="N365" s="68"/>
      <c r="O365" s="72"/>
    </row>
    <row r="366" spans="1:15" x14ac:dyDescent="0.25">
      <c r="A366" s="107" t="s">
        <v>776</v>
      </c>
      <c r="B366" s="108">
        <f t="shared" si="25"/>
        <v>41775</v>
      </c>
      <c r="C366">
        <f t="shared" si="26"/>
        <v>2014</v>
      </c>
      <c r="D366">
        <f t="shared" si="27"/>
        <v>5</v>
      </c>
      <c r="E366" s="75">
        <v>17812</v>
      </c>
      <c r="F366" s="75">
        <v>16996</v>
      </c>
      <c r="G366" s="75">
        <v>816</v>
      </c>
      <c r="H366" s="104">
        <v>95.418818773860323</v>
      </c>
      <c r="I366" s="104">
        <v>4.5811812261396812</v>
      </c>
      <c r="K366" s="72">
        <f t="shared" si="28"/>
        <v>2.2009274242575515E-3</v>
      </c>
      <c r="M366" s="72">
        <f t="shared" si="29"/>
        <v>3.4566038489117516E-3</v>
      </c>
      <c r="N366" s="68"/>
      <c r="O366" s="72"/>
    </row>
    <row r="367" spans="1:15" x14ac:dyDescent="0.25">
      <c r="A367" s="107" t="s">
        <v>777</v>
      </c>
      <c r="B367" s="108">
        <f t="shared" si="25"/>
        <v>41776</v>
      </c>
      <c r="C367">
        <f t="shared" si="26"/>
        <v>2014</v>
      </c>
      <c r="D367">
        <f t="shared" si="27"/>
        <v>5</v>
      </c>
      <c r="E367" s="75">
        <v>30089</v>
      </c>
      <c r="F367" s="75">
        <v>23209</v>
      </c>
      <c r="G367" s="75">
        <v>6880</v>
      </c>
      <c r="H367" s="104">
        <v>77.134500980424747</v>
      </c>
      <c r="I367" s="104">
        <v>22.86549901957526</v>
      </c>
      <c r="K367" s="72">
        <f t="shared" si="28"/>
        <v>3.7179264130072684E-3</v>
      </c>
      <c r="M367" s="72">
        <f t="shared" si="29"/>
        <v>3.4566038489117516E-3</v>
      </c>
      <c r="N367" s="68"/>
      <c r="O367" s="72"/>
    </row>
    <row r="368" spans="1:15" x14ac:dyDescent="0.25">
      <c r="A368" s="107" t="s">
        <v>778</v>
      </c>
      <c r="B368" s="108">
        <f t="shared" si="25"/>
        <v>41777</v>
      </c>
      <c r="C368">
        <f t="shared" si="26"/>
        <v>2014</v>
      </c>
      <c r="D368">
        <f t="shared" si="27"/>
        <v>5</v>
      </c>
      <c r="E368" s="75">
        <v>27463</v>
      </c>
      <c r="F368" s="75">
        <v>21173</v>
      </c>
      <c r="G368" s="75">
        <v>6275</v>
      </c>
      <c r="H368" s="104">
        <v>77.096457051305393</v>
      </c>
      <c r="I368" s="104">
        <v>22.848924006845579</v>
      </c>
      <c r="K368" s="72">
        <f t="shared" si="28"/>
        <v>3.3934465445983122E-3</v>
      </c>
      <c r="M368" s="72">
        <f t="shared" si="29"/>
        <v>3.4566038489117516E-3</v>
      </c>
      <c r="N368" s="68"/>
      <c r="O368" s="72"/>
    </row>
    <row r="369" spans="1:15" x14ac:dyDescent="0.25">
      <c r="A369" s="107" t="s">
        <v>779</v>
      </c>
      <c r="B369" s="108">
        <f t="shared" si="25"/>
        <v>41778</v>
      </c>
      <c r="C369">
        <f t="shared" si="26"/>
        <v>2014</v>
      </c>
      <c r="D369">
        <f t="shared" si="27"/>
        <v>5</v>
      </c>
      <c r="E369" s="75">
        <v>31718</v>
      </c>
      <c r="F369" s="75">
        <v>28934</v>
      </c>
      <c r="G369" s="75">
        <v>2778</v>
      </c>
      <c r="H369" s="104">
        <v>91.222649599596437</v>
      </c>
      <c r="I369" s="104">
        <v>8.7584336969544108</v>
      </c>
      <c r="K369" s="72">
        <f t="shared" si="28"/>
        <v>3.9192126680103875E-3</v>
      </c>
      <c r="M369" s="72">
        <f t="shared" si="29"/>
        <v>3.4566038489117516E-3</v>
      </c>
      <c r="N369" s="68"/>
      <c r="O369" s="72"/>
    </row>
    <row r="370" spans="1:15" x14ac:dyDescent="0.25">
      <c r="A370" s="107" t="s">
        <v>780</v>
      </c>
      <c r="B370" s="108">
        <f t="shared" si="25"/>
        <v>41779</v>
      </c>
      <c r="C370">
        <f t="shared" si="26"/>
        <v>2014</v>
      </c>
      <c r="D370">
        <f t="shared" si="27"/>
        <v>5</v>
      </c>
      <c r="E370" s="75">
        <v>35590</v>
      </c>
      <c r="F370" s="75">
        <v>32534</v>
      </c>
      <c r="G370" s="75">
        <v>3052</v>
      </c>
      <c r="H370" s="104">
        <v>91.41331834785052</v>
      </c>
      <c r="I370" s="104">
        <v>8.5754425400393366</v>
      </c>
      <c r="K370" s="72">
        <f t="shared" si="28"/>
        <v>4.3976536621000593E-3</v>
      </c>
      <c r="M370" s="72">
        <f t="shared" si="29"/>
        <v>3.4566038489117516E-3</v>
      </c>
      <c r="N370" s="68"/>
      <c r="O370" s="72"/>
    </row>
    <row r="371" spans="1:15" x14ac:dyDescent="0.25">
      <c r="A371" s="107" t="s">
        <v>781</v>
      </c>
      <c r="B371" s="108">
        <f t="shared" si="25"/>
        <v>41780</v>
      </c>
      <c r="C371">
        <f t="shared" si="26"/>
        <v>2014</v>
      </c>
      <c r="D371">
        <f t="shared" si="27"/>
        <v>5</v>
      </c>
      <c r="E371" s="75">
        <v>34440</v>
      </c>
      <c r="F371" s="75">
        <v>31734</v>
      </c>
      <c r="G371" s="75">
        <v>2702</v>
      </c>
      <c r="H371" s="104">
        <v>92.142857142857139</v>
      </c>
      <c r="I371" s="104">
        <v>7.845528455284553</v>
      </c>
      <c r="K371" s="72">
        <f t="shared" si="28"/>
        <v>4.2555547098265256E-3</v>
      </c>
      <c r="M371" s="72">
        <f t="shared" si="29"/>
        <v>3.4566038489117516E-3</v>
      </c>
      <c r="N371" s="68"/>
      <c r="O371" s="72"/>
    </row>
    <row r="372" spans="1:15" x14ac:dyDescent="0.25">
      <c r="A372" s="107" t="s">
        <v>782</v>
      </c>
      <c r="B372" s="108">
        <f t="shared" si="25"/>
        <v>41781</v>
      </c>
      <c r="C372">
        <f t="shared" si="26"/>
        <v>2014</v>
      </c>
      <c r="D372">
        <f t="shared" si="27"/>
        <v>5</v>
      </c>
      <c r="E372" s="75">
        <v>24553</v>
      </c>
      <c r="F372" s="75">
        <v>22976</v>
      </c>
      <c r="G372" s="75">
        <v>1567</v>
      </c>
      <c r="H372" s="104">
        <v>93.57715961389647</v>
      </c>
      <c r="I372" s="104">
        <v>6.3821121655194881</v>
      </c>
      <c r="K372" s="72">
        <f t="shared" si="28"/>
        <v>3.0338744131931093E-3</v>
      </c>
      <c r="M372" s="72">
        <f t="shared" si="29"/>
        <v>3.4566038489117516E-3</v>
      </c>
      <c r="N372" s="68"/>
      <c r="O372" s="72"/>
    </row>
    <row r="373" spans="1:15" x14ac:dyDescent="0.25">
      <c r="A373" s="107" t="s">
        <v>783</v>
      </c>
      <c r="B373" s="108">
        <f t="shared" si="25"/>
        <v>41782</v>
      </c>
      <c r="C373">
        <f t="shared" si="26"/>
        <v>2014</v>
      </c>
      <c r="D373">
        <f t="shared" si="27"/>
        <v>5</v>
      </c>
      <c r="E373" s="75">
        <v>24526</v>
      </c>
      <c r="F373" s="75">
        <v>22371</v>
      </c>
      <c r="G373" s="75">
        <v>2151</v>
      </c>
      <c r="H373" s="104">
        <v>91.213406181195467</v>
      </c>
      <c r="I373" s="104">
        <v>8.7702845959390032</v>
      </c>
      <c r="K373" s="72">
        <f t="shared" si="28"/>
        <v>3.0305381769223393E-3</v>
      </c>
      <c r="M373" s="72">
        <f t="shared" si="29"/>
        <v>3.4566038489117516E-3</v>
      </c>
      <c r="N373" s="68"/>
      <c r="O373" s="72"/>
    </row>
    <row r="374" spans="1:15" x14ac:dyDescent="0.25">
      <c r="A374" s="107" t="s">
        <v>784</v>
      </c>
      <c r="B374" s="108">
        <f t="shared" si="25"/>
        <v>41783</v>
      </c>
      <c r="C374">
        <f t="shared" si="26"/>
        <v>2014</v>
      </c>
      <c r="D374">
        <f t="shared" si="27"/>
        <v>5</v>
      </c>
      <c r="E374" s="75">
        <v>16820</v>
      </c>
      <c r="F374" s="75">
        <v>13063</v>
      </c>
      <c r="G374" s="75">
        <v>3757</v>
      </c>
      <c r="H374" s="104">
        <v>77.663495838287758</v>
      </c>
      <c r="I374" s="104">
        <v>22.336504161712249</v>
      </c>
      <c r="K374" s="72">
        <f t="shared" si="28"/>
        <v>2.078351632383338E-3</v>
      </c>
      <c r="M374" s="72">
        <f t="shared" si="29"/>
        <v>3.4566038489117516E-3</v>
      </c>
      <c r="N374" s="68"/>
      <c r="O374" s="72"/>
    </row>
    <row r="375" spans="1:15" x14ac:dyDescent="0.25">
      <c r="A375" s="107" t="s">
        <v>785</v>
      </c>
      <c r="B375" s="108">
        <f t="shared" si="25"/>
        <v>41784</v>
      </c>
      <c r="C375">
        <f t="shared" si="26"/>
        <v>2014</v>
      </c>
      <c r="D375">
        <f t="shared" si="27"/>
        <v>5</v>
      </c>
      <c r="E375" s="75">
        <v>25656</v>
      </c>
      <c r="F375" s="75">
        <v>16719</v>
      </c>
      <c r="G375" s="75">
        <v>8934</v>
      </c>
      <c r="H375" s="104">
        <v>65.166043030869972</v>
      </c>
      <c r="I375" s="104">
        <v>34.822263797942</v>
      </c>
      <c r="K375" s="72">
        <f t="shared" si="28"/>
        <v>3.1701658430693769E-3</v>
      </c>
      <c r="M375" s="72">
        <f t="shared" si="29"/>
        <v>3.4566038489117516E-3</v>
      </c>
      <c r="N375" s="68"/>
      <c r="O375" s="72"/>
    </row>
    <row r="376" spans="1:15" x14ac:dyDescent="0.25">
      <c r="A376" s="107" t="s">
        <v>786</v>
      </c>
      <c r="B376" s="108">
        <f t="shared" si="25"/>
        <v>41785</v>
      </c>
      <c r="C376">
        <f t="shared" si="26"/>
        <v>2014</v>
      </c>
      <c r="D376">
        <f t="shared" si="27"/>
        <v>5</v>
      </c>
      <c r="E376" s="75">
        <v>26979</v>
      </c>
      <c r="F376" s="75">
        <v>18666</v>
      </c>
      <c r="G376" s="75">
        <v>8303</v>
      </c>
      <c r="H376" s="104">
        <v>69.187145557655953</v>
      </c>
      <c r="I376" s="104">
        <v>30.77578857630008</v>
      </c>
      <c r="K376" s="72">
        <f t="shared" si="28"/>
        <v>3.3336414203371033E-3</v>
      </c>
      <c r="M376" s="72">
        <f t="shared" si="29"/>
        <v>3.4566038489117516E-3</v>
      </c>
      <c r="N376" s="68"/>
      <c r="O376" s="72"/>
    </row>
    <row r="377" spans="1:15" x14ac:dyDescent="0.25">
      <c r="A377" s="107" t="s">
        <v>787</v>
      </c>
      <c r="B377" s="108">
        <f t="shared" si="25"/>
        <v>41786</v>
      </c>
      <c r="C377">
        <f t="shared" si="26"/>
        <v>2014</v>
      </c>
      <c r="D377">
        <f t="shared" si="27"/>
        <v>5</v>
      </c>
      <c r="E377" s="75">
        <v>32984</v>
      </c>
      <c r="F377" s="75">
        <v>29478</v>
      </c>
      <c r="G377" s="75">
        <v>3500</v>
      </c>
      <c r="H377" s="104">
        <v>89.37060392917779</v>
      </c>
      <c r="I377" s="104">
        <v>10.611205432937179</v>
      </c>
      <c r="K377" s="72">
        <f t="shared" si="28"/>
        <v>4.0756450798175997E-3</v>
      </c>
      <c r="M377" s="72">
        <f t="shared" si="29"/>
        <v>3.4566038489117516E-3</v>
      </c>
      <c r="N377" s="68"/>
      <c r="O377" s="72"/>
    </row>
    <row r="378" spans="1:15" x14ac:dyDescent="0.25">
      <c r="A378" s="107" t="s">
        <v>788</v>
      </c>
      <c r="B378" s="108">
        <f t="shared" si="25"/>
        <v>41787</v>
      </c>
      <c r="C378">
        <f t="shared" si="26"/>
        <v>2014</v>
      </c>
      <c r="D378">
        <f t="shared" si="27"/>
        <v>5</v>
      </c>
      <c r="E378" s="75">
        <v>29706</v>
      </c>
      <c r="F378" s="75">
        <v>27729</v>
      </c>
      <c r="G378" s="75">
        <v>1972</v>
      </c>
      <c r="H378" s="104">
        <v>93.344778832559072</v>
      </c>
      <c r="I378" s="104">
        <v>6.6383895509324713</v>
      </c>
      <c r="K378" s="72">
        <f t="shared" si="28"/>
        <v>3.6706012836848654E-3</v>
      </c>
      <c r="M378" s="72">
        <f t="shared" si="29"/>
        <v>3.4566038489117516E-3</v>
      </c>
      <c r="N378" s="68"/>
      <c r="O378" s="72"/>
    </row>
    <row r="379" spans="1:15" x14ac:dyDescent="0.25">
      <c r="A379" s="107" t="s">
        <v>789</v>
      </c>
      <c r="B379" s="108">
        <f t="shared" si="25"/>
        <v>41788</v>
      </c>
      <c r="C379">
        <f t="shared" si="26"/>
        <v>2014</v>
      </c>
      <c r="D379">
        <f t="shared" si="27"/>
        <v>5</v>
      </c>
      <c r="E379" s="75">
        <v>33912</v>
      </c>
      <c r="F379" s="75">
        <v>31008</v>
      </c>
      <c r="G379" s="75">
        <v>2901</v>
      </c>
      <c r="H379" s="104">
        <v>91.436659589525831</v>
      </c>
      <c r="I379" s="104">
        <v>8.554493984430291</v>
      </c>
      <c r="K379" s="72">
        <f t="shared" si="28"/>
        <v>4.1903127560870244E-3</v>
      </c>
      <c r="M379" s="72">
        <f t="shared" si="29"/>
        <v>3.4566038489117516E-3</v>
      </c>
      <c r="N379" s="68"/>
      <c r="O379" s="72"/>
    </row>
    <row r="380" spans="1:15" x14ac:dyDescent="0.25">
      <c r="A380" s="107" t="s">
        <v>790</v>
      </c>
      <c r="B380" s="108">
        <f t="shared" si="25"/>
        <v>41789</v>
      </c>
      <c r="C380">
        <f t="shared" si="26"/>
        <v>2014</v>
      </c>
      <c r="D380">
        <f t="shared" si="27"/>
        <v>5</v>
      </c>
      <c r="E380" s="75">
        <v>34364</v>
      </c>
      <c r="F380" s="75">
        <v>30985</v>
      </c>
      <c r="G380" s="75">
        <v>3374</v>
      </c>
      <c r="H380" s="104">
        <v>90.167035269468045</v>
      </c>
      <c r="I380" s="104">
        <v>9.8184146199511115</v>
      </c>
      <c r="K380" s="72">
        <f t="shared" si="28"/>
        <v>4.2461638225458403E-3</v>
      </c>
      <c r="M380" s="72">
        <f t="shared" si="29"/>
        <v>3.4566038489117516E-3</v>
      </c>
      <c r="N380" s="68"/>
      <c r="O380" s="72"/>
    </row>
    <row r="381" spans="1:15" x14ac:dyDescent="0.25">
      <c r="A381" s="107" t="s">
        <v>791</v>
      </c>
      <c r="B381" s="108">
        <f t="shared" si="25"/>
        <v>41790</v>
      </c>
      <c r="C381">
        <f t="shared" si="26"/>
        <v>2014</v>
      </c>
      <c r="D381">
        <f t="shared" si="27"/>
        <v>5</v>
      </c>
      <c r="E381" s="75">
        <v>27763</v>
      </c>
      <c r="F381" s="75">
        <v>21680</v>
      </c>
      <c r="G381" s="75">
        <v>6082</v>
      </c>
      <c r="H381" s="104">
        <v>78.089543637215002</v>
      </c>
      <c r="I381" s="104">
        <v>21.906854446565571</v>
      </c>
      <c r="K381" s="72">
        <f t="shared" si="28"/>
        <v>3.4305158364957558E-3</v>
      </c>
      <c r="M381" s="72">
        <f t="shared" si="29"/>
        <v>3.4566038489117516E-3</v>
      </c>
      <c r="N381" s="68"/>
      <c r="O381" s="72"/>
    </row>
    <row r="382" spans="1:15" x14ac:dyDescent="0.25">
      <c r="A382" s="107" t="s">
        <v>792</v>
      </c>
      <c r="B382" s="108">
        <f t="shared" si="25"/>
        <v>41791</v>
      </c>
      <c r="C382">
        <f t="shared" si="26"/>
        <v>2014</v>
      </c>
      <c r="D382">
        <f t="shared" si="27"/>
        <v>6</v>
      </c>
      <c r="E382" s="75">
        <v>31363</v>
      </c>
      <c r="F382" s="75">
        <v>24049</v>
      </c>
      <c r="G382" s="75">
        <v>7302</v>
      </c>
      <c r="H382" s="104">
        <v>76.679526830979185</v>
      </c>
      <c r="I382" s="104">
        <v>23.28221152313235</v>
      </c>
      <c r="K382" s="72">
        <f t="shared" si="28"/>
        <v>3.875347339265079E-3</v>
      </c>
      <c r="M382" s="72">
        <f t="shared" si="29"/>
        <v>3.8622742356559134E-3</v>
      </c>
      <c r="N382" s="68"/>
      <c r="O382" s="72"/>
    </row>
    <row r="383" spans="1:15" x14ac:dyDescent="0.25">
      <c r="A383" s="107" t="s">
        <v>793</v>
      </c>
      <c r="B383" s="108">
        <f t="shared" si="25"/>
        <v>41792</v>
      </c>
      <c r="C383">
        <f t="shared" si="26"/>
        <v>2014</v>
      </c>
      <c r="D383">
        <f t="shared" si="27"/>
        <v>6</v>
      </c>
      <c r="E383" s="75">
        <v>34584</v>
      </c>
      <c r="F383" s="75">
        <v>31179</v>
      </c>
      <c r="G383" s="75">
        <v>3395</v>
      </c>
      <c r="H383" s="104">
        <v>90.154406662040245</v>
      </c>
      <c r="I383" s="104">
        <v>9.8166782327087674</v>
      </c>
      <c r="K383" s="72">
        <f t="shared" si="28"/>
        <v>4.2733479699372983E-3</v>
      </c>
      <c r="M383" s="72">
        <f t="shared" si="29"/>
        <v>3.8622742356559134E-3</v>
      </c>
      <c r="N383" s="68"/>
      <c r="O383" s="72"/>
    </row>
    <row r="384" spans="1:15" x14ac:dyDescent="0.25">
      <c r="A384" s="107" t="s">
        <v>794</v>
      </c>
      <c r="B384" s="108">
        <f t="shared" si="25"/>
        <v>41793</v>
      </c>
      <c r="C384">
        <f t="shared" si="26"/>
        <v>2014</v>
      </c>
      <c r="D384">
        <f t="shared" si="27"/>
        <v>6</v>
      </c>
      <c r="E384" s="75">
        <v>29528</v>
      </c>
      <c r="F384" s="75">
        <v>27271</v>
      </c>
      <c r="G384" s="75">
        <v>2255</v>
      </c>
      <c r="H384" s="104">
        <v>92.356407477648332</v>
      </c>
      <c r="I384" s="104">
        <v>7.6368192901652669</v>
      </c>
      <c r="K384" s="72">
        <f t="shared" si="28"/>
        <v>3.6486068371590491E-3</v>
      </c>
      <c r="M384" s="72">
        <f t="shared" si="29"/>
        <v>3.8622742356559134E-3</v>
      </c>
      <c r="N384" s="68"/>
      <c r="O384" s="72"/>
    </row>
    <row r="385" spans="1:15" x14ac:dyDescent="0.25">
      <c r="A385" s="107" t="s">
        <v>795</v>
      </c>
      <c r="B385" s="108">
        <f t="shared" si="25"/>
        <v>41794</v>
      </c>
      <c r="C385">
        <f t="shared" si="26"/>
        <v>2014</v>
      </c>
      <c r="D385">
        <f t="shared" si="27"/>
        <v>6</v>
      </c>
      <c r="E385" s="75">
        <v>36103</v>
      </c>
      <c r="F385" s="75">
        <v>33182</v>
      </c>
      <c r="G385" s="75">
        <v>2921</v>
      </c>
      <c r="H385" s="104">
        <v>91.909259618314266</v>
      </c>
      <c r="I385" s="104">
        <v>8.0907403816857322</v>
      </c>
      <c r="K385" s="72">
        <f t="shared" si="28"/>
        <v>4.4610421512446879E-3</v>
      </c>
      <c r="M385" s="72">
        <f t="shared" si="29"/>
        <v>3.8622742356559134E-3</v>
      </c>
      <c r="N385" s="68"/>
      <c r="O385" s="72"/>
    </row>
    <row r="386" spans="1:15" x14ac:dyDescent="0.25">
      <c r="A386" s="107" t="s">
        <v>796</v>
      </c>
      <c r="B386" s="108">
        <f t="shared" si="25"/>
        <v>41795</v>
      </c>
      <c r="C386">
        <f t="shared" si="26"/>
        <v>2014</v>
      </c>
      <c r="D386">
        <f t="shared" si="27"/>
        <v>6</v>
      </c>
      <c r="E386" s="75">
        <v>24633</v>
      </c>
      <c r="F386" s="75">
        <v>22644</v>
      </c>
      <c r="G386" s="75">
        <v>1985</v>
      </c>
      <c r="H386" s="104">
        <v>91.925465838509311</v>
      </c>
      <c r="I386" s="104">
        <v>8.0582957820809487</v>
      </c>
      <c r="K386" s="72">
        <f t="shared" si="28"/>
        <v>3.0437595576990944E-3</v>
      </c>
      <c r="M386" s="72">
        <f t="shared" si="29"/>
        <v>3.8622742356559134E-3</v>
      </c>
      <c r="N386" s="68"/>
      <c r="O386" s="72"/>
    </row>
    <row r="387" spans="1:15" x14ac:dyDescent="0.25">
      <c r="A387" s="107" t="s">
        <v>797</v>
      </c>
      <c r="B387" s="108">
        <f t="shared" si="25"/>
        <v>41796</v>
      </c>
      <c r="C387">
        <f t="shared" si="26"/>
        <v>2014</v>
      </c>
      <c r="D387">
        <f t="shared" si="27"/>
        <v>6</v>
      </c>
      <c r="E387" s="75">
        <v>37757</v>
      </c>
      <c r="F387" s="75">
        <v>33405</v>
      </c>
      <c r="G387" s="75">
        <v>4348</v>
      </c>
      <c r="H387" s="104">
        <v>88.473660513282312</v>
      </c>
      <c r="I387" s="104">
        <v>11.515745424689459</v>
      </c>
      <c r="K387" s="72">
        <f t="shared" si="28"/>
        <v>4.6654175139059272E-3</v>
      </c>
      <c r="M387" s="72">
        <f t="shared" si="29"/>
        <v>3.8622742356559134E-3</v>
      </c>
      <c r="N387" s="68"/>
      <c r="O387" s="72"/>
    </row>
    <row r="388" spans="1:15" x14ac:dyDescent="0.25">
      <c r="A388" s="107" t="s">
        <v>798</v>
      </c>
      <c r="B388" s="108">
        <f t="shared" si="25"/>
        <v>41797</v>
      </c>
      <c r="C388">
        <f t="shared" si="26"/>
        <v>2014</v>
      </c>
      <c r="D388">
        <f t="shared" si="27"/>
        <v>6</v>
      </c>
      <c r="E388" s="75">
        <v>31230</v>
      </c>
      <c r="F388" s="75">
        <v>23891</v>
      </c>
      <c r="G388" s="75">
        <v>7337</v>
      </c>
      <c r="H388" s="104">
        <v>76.500160102465571</v>
      </c>
      <c r="I388" s="104">
        <v>23.4934357989113</v>
      </c>
      <c r="K388" s="72">
        <f t="shared" si="28"/>
        <v>3.8589132865238791E-3</v>
      </c>
      <c r="M388" s="72">
        <f t="shared" si="29"/>
        <v>3.8622742356559134E-3</v>
      </c>
      <c r="N388" s="68"/>
      <c r="O388" s="72"/>
    </row>
    <row r="389" spans="1:15" x14ac:dyDescent="0.25">
      <c r="A389" s="107" t="s">
        <v>799</v>
      </c>
      <c r="B389" s="108">
        <f t="shared" si="25"/>
        <v>41798</v>
      </c>
      <c r="C389">
        <f t="shared" si="26"/>
        <v>2014</v>
      </c>
      <c r="D389">
        <f t="shared" si="27"/>
        <v>6</v>
      </c>
      <c r="E389" s="75">
        <v>30204</v>
      </c>
      <c r="F389" s="75">
        <v>23282</v>
      </c>
      <c r="G389" s="75">
        <v>6917</v>
      </c>
      <c r="H389" s="104">
        <v>77.082505628393591</v>
      </c>
      <c r="I389" s="104">
        <v>22.90094027281155</v>
      </c>
      <c r="K389" s="72">
        <f t="shared" si="28"/>
        <v>3.7321363082346219E-3</v>
      </c>
      <c r="M389" s="72">
        <f t="shared" si="29"/>
        <v>3.8622742356559134E-3</v>
      </c>
      <c r="N389" s="68"/>
      <c r="O389" s="72"/>
    </row>
    <row r="390" spans="1:15" x14ac:dyDescent="0.25">
      <c r="A390" s="107" t="s">
        <v>800</v>
      </c>
      <c r="B390" s="108">
        <f t="shared" si="25"/>
        <v>41799</v>
      </c>
      <c r="C390">
        <f t="shared" si="26"/>
        <v>2014</v>
      </c>
      <c r="D390">
        <f t="shared" si="27"/>
        <v>6</v>
      </c>
      <c r="E390" s="75">
        <v>18629</v>
      </c>
      <c r="F390" s="75">
        <v>17202</v>
      </c>
      <c r="G390" s="75">
        <v>1421</v>
      </c>
      <c r="H390" s="104">
        <v>92.339900155671259</v>
      </c>
      <c r="I390" s="104">
        <v>7.6278919963497769</v>
      </c>
      <c r="K390" s="72">
        <f t="shared" si="28"/>
        <v>2.301879462524923E-3</v>
      </c>
      <c r="M390" s="72">
        <f t="shared" si="29"/>
        <v>3.8622742356559134E-3</v>
      </c>
      <c r="N390" s="68"/>
      <c r="O390" s="72"/>
    </row>
    <row r="391" spans="1:15" x14ac:dyDescent="0.25">
      <c r="A391" s="107" t="s">
        <v>801</v>
      </c>
      <c r="B391" s="108">
        <f t="shared" si="25"/>
        <v>41800</v>
      </c>
      <c r="C391">
        <f t="shared" si="26"/>
        <v>2014</v>
      </c>
      <c r="D391">
        <f t="shared" si="27"/>
        <v>6</v>
      </c>
      <c r="E391" s="75">
        <v>33464</v>
      </c>
      <c r="F391" s="75">
        <v>31065</v>
      </c>
      <c r="G391" s="75">
        <v>2397</v>
      </c>
      <c r="H391" s="104">
        <v>92.831102079847</v>
      </c>
      <c r="I391" s="104">
        <v>7.1629213483146064</v>
      </c>
      <c r="K391" s="72">
        <f t="shared" si="28"/>
        <v>4.1349559468535088E-3</v>
      </c>
      <c r="M391" s="72">
        <f t="shared" si="29"/>
        <v>3.8622742356559134E-3</v>
      </c>
      <c r="N391" s="68"/>
      <c r="O391" s="72"/>
    </row>
    <row r="392" spans="1:15" x14ac:dyDescent="0.25">
      <c r="A392" s="107" t="s">
        <v>802</v>
      </c>
      <c r="B392" s="108">
        <f t="shared" si="25"/>
        <v>41801</v>
      </c>
      <c r="C392">
        <f t="shared" si="26"/>
        <v>2014</v>
      </c>
      <c r="D392">
        <f t="shared" si="27"/>
        <v>6</v>
      </c>
      <c r="E392" s="75">
        <v>30592</v>
      </c>
      <c r="F392" s="75">
        <v>28499</v>
      </c>
      <c r="G392" s="75">
        <v>2092</v>
      </c>
      <c r="H392" s="104">
        <v>93.1583420502092</v>
      </c>
      <c r="I392" s="104">
        <v>6.8383891213389134</v>
      </c>
      <c r="K392" s="72">
        <f t="shared" si="28"/>
        <v>3.780079259088649E-3</v>
      </c>
      <c r="M392" s="72">
        <f t="shared" si="29"/>
        <v>3.8622742356559134E-3</v>
      </c>
      <c r="N392" s="68"/>
      <c r="O392" s="72"/>
    </row>
    <row r="393" spans="1:15" x14ac:dyDescent="0.25">
      <c r="A393" s="107" t="s">
        <v>803</v>
      </c>
      <c r="B393" s="108">
        <f t="shared" si="25"/>
        <v>41802</v>
      </c>
      <c r="C393">
        <f t="shared" si="26"/>
        <v>2014</v>
      </c>
      <c r="D393">
        <f t="shared" si="27"/>
        <v>6</v>
      </c>
      <c r="E393" s="75">
        <v>29102</v>
      </c>
      <c r="F393" s="75">
        <v>27235</v>
      </c>
      <c r="G393" s="75">
        <v>1867</v>
      </c>
      <c r="H393" s="104">
        <v>93.584633358532059</v>
      </c>
      <c r="I393" s="104">
        <v>6.4153666414679407</v>
      </c>
      <c r="K393" s="72">
        <f t="shared" si="28"/>
        <v>3.595968442664679E-3</v>
      </c>
      <c r="M393" s="72">
        <f t="shared" si="29"/>
        <v>3.8622742356559134E-3</v>
      </c>
      <c r="N393" s="68"/>
      <c r="O393" s="72"/>
    </row>
    <row r="394" spans="1:15" x14ac:dyDescent="0.25">
      <c r="A394" s="107" t="s">
        <v>804</v>
      </c>
      <c r="B394" s="108">
        <f t="shared" si="25"/>
        <v>41803</v>
      </c>
      <c r="C394">
        <f t="shared" si="26"/>
        <v>2014</v>
      </c>
      <c r="D394">
        <f t="shared" si="27"/>
        <v>6</v>
      </c>
      <c r="E394" s="75">
        <v>18322</v>
      </c>
      <c r="F394" s="75">
        <v>16986</v>
      </c>
      <c r="G394" s="75">
        <v>1335</v>
      </c>
      <c r="H394" s="104">
        <v>92.708219626678314</v>
      </c>
      <c r="I394" s="104">
        <v>7.2863224538805804</v>
      </c>
      <c r="K394" s="72">
        <f t="shared" si="28"/>
        <v>2.2639452204832058E-3</v>
      </c>
      <c r="M394" s="72">
        <f t="shared" si="29"/>
        <v>3.8622742356559134E-3</v>
      </c>
      <c r="N394" s="68"/>
      <c r="O394" s="72"/>
    </row>
    <row r="395" spans="1:15" x14ac:dyDescent="0.25">
      <c r="A395" s="107" t="s">
        <v>805</v>
      </c>
      <c r="B395" s="108">
        <f t="shared" si="25"/>
        <v>41804</v>
      </c>
      <c r="C395">
        <f t="shared" si="26"/>
        <v>2014</v>
      </c>
      <c r="D395">
        <f t="shared" si="27"/>
        <v>6</v>
      </c>
      <c r="E395" s="75">
        <v>28445</v>
      </c>
      <c r="F395" s="75">
        <v>22465</v>
      </c>
      <c r="G395" s="75">
        <v>5980</v>
      </c>
      <c r="H395" s="104">
        <v>78.97697310599402</v>
      </c>
      <c r="I395" s="104">
        <v>21.02302689400598</v>
      </c>
      <c r="K395" s="72">
        <f t="shared" si="28"/>
        <v>3.5147866934092777E-3</v>
      </c>
      <c r="M395" s="72">
        <f t="shared" si="29"/>
        <v>3.8622742356559134E-3</v>
      </c>
      <c r="N395" s="68"/>
      <c r="O395" s="72"/>
    </row>
    <row r="396" spans="1:15" x14ac:dyDescent="0.25">
      <c r="A396" s="107" t="s">
        <v>806</v>
      </c>
      <c r="B396" s="108">
        <f t="shared" si="25"/>
        <v>41805</v>
      </c>
      <c r="C396">
        <f t="shared" si="26"/>
        <v>2014</v>
      </c>
      <c r="D396">
        <f t="shared" si="27"/>
        <v>6</v>
      </c>
      <c r="E396" s="75">
        <v>28395</v>
      </c>
      <c r="F396" s="75">
        <v>22113</v>
      </c>
      <c r="G396" s="75">
        <v>6281</v>
      </c>
      <c r="H396" s="104">
        <v>77.876386687797151</v>
      </c>
      <c r="I396" s="104">
        <v>22.120091565416448</v>
      </c>
      <c r="K396" s="72">
        <f t="shared" si="28"/>
        <v>3.5086084780930368E-3</v>
      </c>
      <c r="M396" s="72">
        <f t="shared" si="29"/>
        <v>3.8622742356559134E-3</v>
      </c>
      <c r="N396" s="68"/>
      <c r="O396" s="72"/>
    </row>
    <row r="397" spans="1:15" x14ac:dyDescent="0.25">
      <c r="A397" s="107" t="s">
        <v>807</v>
      </c>
      <c r="B397" s="108">
        <f t="shared" ref="B397:B460" si="30">DATE(YEAR(A397),MONTH(A397),DAY(A397))</f>
        <v>41806</v>
      </c>
      <c r="C397">
        <f t="shared" ref="C397:C460" si="31">+YEAR(A397)</f>
        <v>2014</v>
      </c>
      <c r="D397">
        <f t="shared" ref="D397:D460" si="32">MONTH(A397)</f>
        <v>6</v>
      </c>
      <c r="E397" s="75">
        <v>34952</v>
      </c>
      <c r="F397" s="75">
        <v>31639</v>
      </c>
      <c r="G397" s="75">
        <v>3313</v>
      </c>
      <c r="H397" s="104">
        <v>90.521286335545895</v>
      </c>
      <c r="I397" s="104">
        <v>9.4787136644541086</v>
      </c>
      <c r="K397" s="72">
        <f t="shared" ref="K397:K460" si="33">+E397/SUMIF($C$12:$C$2321,C397,$E$12:$E$2321)</f>
        <v>4.3188196346648292E-3</v>
      </c>
      <c r="M397" s="72">
        <f t="shared" ref="M397:M460" si="34">AVERAGEIFS($K$12:$K$2321,$C$12:$C$2321,C397,$D$12:$D$2321,D397)</f>
        <v>3.8622742356559134E-3</v>
      </c>
      <c r="N397" s="68"/>
      <c r="O397" s="72"/>
    </row>
    <row r="398" spans="1:15" x14ac:dyDescent="0.25">
      <c r="A398" s="107" t="s">
        <v>808</v>
      </c>
      <c r="B398" s="108">
        <f t="shared" si="30"/>
        <v>41807</v>
      </c>
      <c r="C398">
        <f t="shared" si="31"/>
        <v>2014</v>
      </c>
      <c r="D398">
        <f t="shared" si="32"/>
        <v>6</v>
      </c>
      <c r="E398" s="75">
        <v>35130</v>
      </c>
      <c r="F398" s="75">
        <v>32326</v>
      </c>
      <c r="G398" s="75">
        <v>2803</v>
      </c>
      <c r="H398" s="104">
        <v>92.018218047253058</v>
      </c>
      <c r="I398" s="104">
        <v>7.9789353828636491</v>
      </c>
      <c r="K398" s="72">
        <f t="shared" si="33"/>
        <v>4.3408140811906455E-3</v>
      </c>
      <c r="M398" s="72">
        <f t="shared" si="34"/>
        <v>3.8622742356559134E-3</v>
      </c>
      <c r="N398" s="68"/>
      <c r="O398" s="72"/>
    </row>
    <row r="399" spans="1:15" x14ac:dyDescent="0.25">
      <c r="A399" s="107" t="s">
        <v>809</v>
      </c>
      <c r="B399" s="108">
        <f t="shared" si="30"/>
        <v>41808</v>
      </c>
      <c r="C399">
        <f t="shared" si="31"/>
        <v>2014</v>
      </c>
      <c r="D399">
        <f t="shared" si="32"/>
        <v>6</v>
      </c>
      <c r="E399" s="75">
        <v>35565</v>
      </c>
      <c r="F399" s="75">
        <v>32793</v>
      </c>
      <c r="G399" s="75">
        <v>2765</v>
      </c>
      <c r="H399" s="104">
        <v>92.205820328975122</v>
      </c>
      <c r="I399" s="104">
        <v>7.7744973991283564</v>
      </c>
      <c r="K399" s="72">
        <f t="shared" si="33"/>
        <v>4.3945645544419395E-3</v>
      </c>
      <c r="M399" s="72">
        <f t="shared" si="34"/>
        <v>3.8622742356559134E-3</v>
      </c>
      <c r="N399" s="68"/>
      <c r="O399" s="72"/>
    </row>
    <row r="400" spans="1:15" x14ac:dyDescent="0.25">
      <c r="A400" s="107" t="s">
        <v>810</v>
      </c>
      <c r="B400" s="108">
        <f t="shared" si="30"/>
        <v>41809</v>
      </c>
      <c r="C400">
        <f t="shared" si="31"/>
        <v>2014</v>
      </c>
      <c r="D400">
        <f t="shared" si="32"/>
        <v>6</v>
      </c>
      <c r="E400" s="75">
        <v>31762</v>
      </c>
      <c r="F400" s="75">
        <v>29433</v>
      </c>
      <c r="G400" s="75">
        <v>2321</v>
      </c>
      <c r="H400" s="104">
        <v>92.667338328820605</v>
      </c>
      <c r="I400" s="104">
        <v>7.3074743404067757</v>
      </c>
      <c r="K400" s="72">
        <f t="shared" si="33"/>
        <v>3.9246494974886793E-3</v>
      </c>
      <c r="M400" s="72">
        <f t="shared" si="34"/>
        <v>3.8622742356559134E-3</v>
      </c>
      <c r="N400" s="68"/>
      <c r="O400" s="72"/>
    </row>
    <row r="401" spans="1:15" x14ac:dyDescent="0.25">
      <c r="A401" s="107" t="s">
        <v>811</v>
      </c>
      <c r="B401" s="108">
        <f t="shared" si="30"/>
        <v>41810</v>
      </c>
      <c r="C401">
        <f t="shared" si="31"/>
        <v>2014</v>
      </c>
      <c r="D401">
        <f t="shared" si="32"/>
        <v>6</v>
      </c>
      <c r="E401" s="75">
        <v>34442</v>
      </c>
      <c r="F401" s="75">
        <v>30809</v>
      </c>
      <c r="G401" s="75">
        <v>3633</v>
      </c>
      <c r="H401" s="104">
        <v>89.451832065501421</v>
      </c>
      <c r="I401" s="104">
        <v>10.548167934498579</v>
      </c>
      <c r="K401" s="72">
        <f t="shared" si="33"/>
        <v>4.2558018384391749E-3</v>
      </c>
      <c r="M401" s="72">
        <f t="shared" si="34"/>
        <v>3.8622742356559134E-3</v>
      </c>
      <c r="N401" s="68"/>
      <c r="O401" s="72"/>
    </row>
    <row r="402" spans="1:15" x14ac:dyDescent="0.25">
      <c r="A402" s="107" t="s">
        <v>812</v>
      </c>
      <c r="B402" s="108">
        <f t="shared" si="30"/>
        <v>41811</v>
      </c>
      <c r="C402">
        <f t="shared" si="31"/>
        <v>2014</v>
      </c>
      <c r="D402">
        <f t="shared" si="32"/>
        <v>6</v>
      </c>
      <c r="E402" s="75">
        <v>30307</v>
      </c>
      <c r="F402" s="75">
        <v>23099</v>
      </c>
      <c r="G402" s="75">
        <v>7207</v>
      </c>
      <c r="H402" s="104">
        <v>76.216715610255051</v>
      </c>
      <c r="I402" s="104">
        <v>23.779984821988322</v>
      </c>
      <c r="K402" s="72">
        <f t="shared" si="33"/>
        <v>3.7448634317860776E-3</v>
      </c>
      <c r="M402" s="72">
        <f t="shared" si="34"/>
        <v>3.8622742356559134E-3</v>
      </c>
      <c r="N402" s="68"/>
      <c r="O402" s="72"/>
    </row>
    <row r="403" spans="1:15" x14ac:dyDescent="0.25">
      <c r="A403" s="107" t="s">
        <v>813</v>
      </c>
      <c r="B403" s="108">
        <f t="shared" si="30"/>
        <v>41812</v>
      </c>
      <c r="C403">
        <f t="shared" si="31"/>
        <v>2014</v>
      </c>
      <c r="D403">
        <f t="shared" si="32"/>
        <v>6</v>
      </c>
      <c r="E403" s="75">
        <v>29433</v>
      </c>
      <c r="F403" s="75">
        <v>22620</v>
      </c>
      <c r="G403" s="75">
        <v>6813</v>
      </c>
      <c r="H403" s="104">
        <v>76.852512485985116</v>
      </c>
      <c r="I403" s="104">
        <v>23.14748751401488</v>
      </c>
      <c r="K403" s="72">
        <f t="shared" si="33"/>
        <v>3.6368682280581918E-3</v>
      </c>
      <c r="M403" s="72">
        <f t="shared" si="34"/>
        <v>3.8622742356559134E-3</v>
      </c>
      <c r="N403" s="68"/>
      <c r="O403" s="72"/>
    </row>
    <row r="404" spans="1:15" x14ac:dyDescent="0.25">
      <c r="A404" s="107" t="s">
        <v>814</v>
      </c>
      <c r="B404" s="108">
        <f t="shared" si="30"/>
        <v>41813</v>
      </c>
      <c r="C404">
        <f t="shared" si="31"/>
        <v>2014</v>
      </c>
      <c r="D404">
        <f t="shared" si="32"/>
        <v>6</v>
      </c>
      <c r="E404" s="75">
        <v>32601</v>
      </c>
      <c r="F404" s="75">
        <v>29574</v>
      </c>
      <c r="G404" s="75">
        <v>3022</v>
      </c>
      <c r="H404" s="104">
        <v>90.715008742063134</v>
      </c>
      <c r="I404" s="104">
        <v>9.2696543050826659</v>
      </c>
      <c r="K404" s="72">
        <f t="shared" si="33"/>
        <v>4.0283199504951963E-3</v>
      </c>
      <c r="M404" s="72">
        <f t="shared" si="34"/>
        <v>3.8622742356559134E-3</v>
      </c>
      <c r="N404" s="68"/>
      <c r="O404" s="72"/>
    </row>
    <row r="405" spans="1:15" x14ac:dyDescent="0.25">
      <c r="A405" s="107" t="s">
        <v>815</v>
      </c>
      <c r="B405" s="108">
        <f t="shared" si="30"/>
        <v>41814</v>
      </c>
      <c r="C405">
        <f t="shared" si="31"/>
        <v>2014</v>
      </c>
      <c r="D405">
        <f t="shared" si="32"/>
        <v>6</v>
      </c>
      <c r="E405" s="75">
        <v>35924</v>
      </c>
      <c r="F405" s="75">
        <v>33194</v>
      </c>
      <c r="G405" s="75">
        <v>2723</v>
      </c>
      <c r="H405" s="104">
        <v>92.400623538581456</v>
      </c>
      <c r="I405" s="104">
        <v>7.5798908807482466</v>
      </c>
      <c r="K405" s="72">
        <f t="shared" si="33"/>
        <v>4.4389241404125465E-3</v>
      </c>
      <c r="M405" s="72">
        <f t="shared" si="34"/>
        <v>3.8622742356559134E-3</v>
      </c>
      <c r="N405" s="68"/>
      <c r="O405" s="72"/>
    </row>
    <row r="406" spans="1:15" x14ac:dyDescent="0.25">
      <c r="A406" s="107" t="s">
        <v>816</v>
      </c>
      <c r="B406" s="108">
        <f t="shared" si="30"/>
        <v>41815</v>
      </c>
      <c r="C406">
        <f t="shared" si="31"/>
        <v>2014</v>
      </c>
      <c r="D406">
        <f t="shared" si="32"/>
        <v>6</v>
      </c>
      <c r="E406" s="75">
        <v>34348</v>
      </c>
      <c r="F406" s="75">
        <v>31705</v>
      </c>
      <c r="G406" s="75">
        <v>2640</v>
      </c>
      <c r="H406" s="104">
        <v>92.305228834284378</v>
      </c>
      <c r="I406" s="104">
        <v>7.6860370327238847</v>
      </c>
      <c r="K406" s="72">
        <f t="shared" si="33"/>
        <v>4.2441867936446427E-3</v>
      </c>
      <c r="M406" s="72">
        <f t="shared" si="34"/>
        <v>3.8622742356559134E-3</v>
      </c>
      <c r="N406" s="68"/>
      <c r="O406" s="72"/>
    </row>
    <row r="407" spans="1:15" x14ac:dyDescent="0.25">
      <c r="A407" s="107" t="s">
        <v>817</v>
      </c>
      <c r="B407" s="108">
        <f t="shared" si="30"/>
        <v>41816</v>
      </c>
      <c r="C407">
        <f t="shared" si="31"/>
        <v>2014</v>
      </c>
      <c r="D407">
        <f t="shared" si="32"/>
        <v>6</v>
      </c>
      <c r="E407" s="75">
        <v>34876</v>
      </c>
      <c r="F407" s="75">
        <v>31892</v>
      </c>
      <c r="G407" s="75">
        <v>2981</v>
      </c>
      <c r="H407" s="104">
        <v>91.443972932675763</v>
      </c>
      <c r="I407" s="104">
        <v>8.5474251634361735</v>
      </c>
      <c r="K407" s="72">
        <f t="shared" si="33"/>
        <v>4.3094287473841439E-3</v>
      </c>
      <c r="M407" s="72">
        <f t="shared" si="34"/>
        <v>3.8622742356559134E-3</v>
      </c>
      <c r="N407" s="68"/>
      <c r="O407" s="72"/>
    </row>
    <row r="408" spans="1:15" x14ac:dyDescent="0.25">
      <c r="A408" s="107" t="s">
        <v>818</v>
      </c>
      <c r="B408" s="108">
        <f t="shared" si="30"/>
        <v>41817</v>
      </c>
      <c r="C408">
        <f t="shared" si="31"/>
        <v>2014</v>
      </c>
      <c r="D408">
        <f t="shared" si="32"/>
        <v>6</v>
      </c>
      <c r="E408" s="75">
        <v>35847</v>
      </c>
      <c r="F408" s="75">
        <v>31651</v>
      </c>
      <c r="G408" s="75">
        <v>4195</v>
      </c>
      <c r="H408" s="104">
        <v>88.29469690629621</v>
      </c>
      <c r="I408" s="104">
        <v>11.702513459982701</v>
      </c>
      <c r="K408" s="72">
        <f t="shared" si="33"/>
        <v>4.4294096888255361E-3</v>
      </c>
      <c r="M408" s="72">
        <f t="shared" si="34"/>
        <v>3.8622742356559134E-3</v>
      </c>
      <c r="N408" s="68"/>
      <c r="O408" s="72"/>
    </row>
    <row r="409" spans="1:15" x14ac:dyDescent="0.25">
      <c r="A409" s="107" t="s">
        <v>819</v>
      </c>
      <c r="B409" s="108">
        <f t="shared" si="30"/>
        <v>41818</v>
      </c>
      <c r="C409">
        <f t="shared" si="31"/>
        <v>2014</v>
      </c>
      <c r="D409">
        <f t="shared" si="32"/>
        <v>6</v>
      </c>
      <c r="E409" s="75">
        <v>28533</v>
      </c>
      <c r="F409" s="75">
        <v>21948</v>
      </c>
      <c r="G409" s="75">
        <v>6585</v>
      </c>
      <c r="H409" s="104">
        <v>76.921459362843024</v>
      </c>
      <c r="I409" s="104">
        <v>23.07854063715698</v>
      </c>
      <c r="K409" s="72">
        <f t="shared" si="33"/>
        <v>3.5256603523658612E-3</v>
      </c>
      <c r="M409" s="72">
        <f t="shared" si="34"/>
        <v>3.8622742356559134E-3</v>
      </c>
      <c r="N409" s="68"/>
      <c r="O409" s="72"/>
    </row>
    <row r="410" spans="1:15" x14ac:dyDescent="0.25">
      <c r="A410" s="107" t="s">
        <v>820</v>
      </c>
      <c r="B410" s="108">
        <f t="shared" si="30"/>
        <v>41819</v>
      </c>
      <c r="C410">
        <f t="shared" si="31"/>
        <v>2014</v>
      </c>
      <c r="D410">
        <f t="shared" si="32"/>
        <v>6</v>
      </c>
      <c r="E410" s="75">
        <v>28018</v>
      </c>
      <c r="F410" s="75">
        <v>21646</v>
      </c>
      <c r="G410" s="75">
        <v>6370</v>
      </c>
      <c r="H410" s="104">
        <v>77.257477335998288</v>
      </c>
      <c r="I410" s="104">
        <v>22.735384395745591</v>
      </c>
      <c r="K410" s="72">
        <f t="shared" si="33"/>
        <v>3.4620247346085829E-3</v>
      </c>
      <c r="M410" s="72">
        <f t="shared" si="34"/>
        <v>3.8622742356559134E-3</v>
      </c>
      <c r="N410" s="68"/>
      <c r="O410" s="72"/>
    </row>
    <row r="411" spans="1:15" x14ac:dyDescent="0.25">
      <c r="A411" s="107" t="s">
        <v>821</v>
      </c>
      <c r="B411" s="108">
        <f t="shared" si="30"/>
        <v>41820</v>
      </c>
      <c r="C411">
        <f t="shared" si="31"/>
        <v>2014</v>
      </c>
      <c r="D411">
        <f t="shared" si="32"/>
        <v>6</v>
      </c>
      <c r="E411" s="75">
        <v>33627</v>
      </c>
      <c r="F411" s="75">
        <v>30463</v>
      </c>
      <c r="G411" s="75">
        <v>3162</v>
      </c>
      <c r="H411" s="104">
        <v>90.590894221905018</v>
      </c>
      <c r="I411" s="104">
        <v>9.4031581764653396</v>
      </c>
      <c r="K411" s="72">
        <f t="shared" si="33"/>
        <v>4.1550969287844535E-3</v>
      </c>
      <c r="M411" s="72">
        <f t="shared" si="34"/>
        <v>3.8622742356559134E-3</v>
      </c>
      <c r="N411" s="68"/>
      <c r="O411" s="72"/>
    </row>
    <row r="412" spans="1:15" x14ac:dyDescent="0.25">
      <c r="A412" s="107" t="s">
        <v>822</v>
      </c>
      <c r="B412" s="108">
        <f t="shared" si="30"/>
        <v>41821</v>
      </c>
      <c r="C412">
        <f t="shared" si="31"/>
        <v>2014</v>
      </c>
      <c r="D412">
        <f t="shared" si="32"/>
        <v>7</v>
      </c>
      <c r="E412" s="75">
        <v>34889</v>
      </c>
      <c r="F412" s="75">
        <v>32191</v>
      </c>
      <c r="G412" s="75">
        <v>2698</v>
      </c>
      <c r="H412" s="104">
        <v>92.266903608587228</v>
      </c>
      <c r="I412" s="104">
        <v>7.7330963914127659</v>
      </c>
      <c r="K412" s="72">
        <f t="shared" si="33"/>
        <v>4.3110350833663663E-3</v>
      </c>
      <c r="M412" s="72">
        <f t="shared" si="34"/>
        <v>3.8645454273250712E-3</v>
      </c>
      <c r="N412" s="68"/>
      <c r="O412" s="72"/>
    </row>
    <row r="413" spans="1:15" x14ac:dyDescent="0.25">
      <c r="A413" s="107" t="s">
        <v>823</v>
      </c>
      <c r="B413" s="108">
        <f t="shared" si="30"/>
        <v>41822</v>
      </c>
      <c r="C413">
        <f t="shared" si="31"/>
        <v>2014</v>
      </c>
      <c r="D413">
        <f t="shared" si="32"/>
        <v>7</v>
      </c>
      <c r="E413" s="75">
        <v>26597</v>
      </c>
      <c r="F413" s="75">
        <v>24501</v>
      </c>
      <c r="G413" s="75">
        <v>2096</v>
      </c>
      <c r="H413" s="104">
        <v>92.119411963755311</v>
      </c>
      <c r="I413" s="104">
        <v>7.8805880362446894</v>
      </c>
      <c r="K413" s="72">
        <f t="shared" si="33"/>
        <v>3.2864398553210249E-3</v>
      </c>
      <c r="M413" s="72">
        <f t="shared" si="34"/>
        <v>3.8645454273250712E-3</v>
      </c>
      <c r="N413" s="68"/>
      <c r="O413" s="72"/>
    </row>
    <row r="414" spans="1:15" x14ac:dyDescent="0.25">
      <c r="A414" s="107" t="s">
        <v>824</v>
      </c>
      <c r="B414" s="108">
        <f t="shared" si="30"/>
        <v>41823</v>
      </c>
      <c r="C414">
        <f t="shared" si="31"/>
        <v>2014</v>
      </c>
      <c r="D414">
        <f t="shared" si="32"/>
        <v>7</v>
      </c>
      <c r="E414" s="75">
        <v>27598</v>
      </c>
      <c r="F414" s="75">
        <v>25158</v>
      </c>
      <c r="G414" s="75">
        <v>2439</v>
      </c>
      <c r="H414" s="104">
        <v>91.158779621711716</v>
      </c>
      <c r="I414" s="104">
        <v>8.837596927313573</v>
      </c>
      <c r="K414" s="72">
        <f t="shared" si="33"/>
        <v>3.4101277259521619E-3</v>
      </c>
      <c r="M414" s="72">
        <f t="shared" si="34"/>
        <v>3.8645454273250712E-3</v>
      </c>
      <c r="N414" s="68"/>
      <c r="O414" s="72"/>
    </row>
    <row r="415" spans="1:15" x14ac:dyDescent="0.25">
      <c r="A415" s="107" t="s">
        <v>825</v>
      </c>
      <c r="B415" s="108">
        <f t="shared" si="30"/>
        <v>41824</v>
      </c>
      <c r="C415">
        <f t="shared" si="31"/>
        <v>2014</v>
      </c>
      <c r="D415">
        <f t="shared" si="32"/>
        <v>7</v>
      </c>
      <c r="E415" s="75">
        <v>13630</v>
      </c>
      <c r="F415" s="75">
        <v>10838</v>
      </c>
      <c r="G415" s="75">
        <v>2792</v>
      </c>
      <c r="H415" s="104">
        <v>79.515774027879672</v>
      </c>
      <c r="I415" s="104">
        <v>20.484225972120321</v>
      </c>
      <c r="K415" s="72">
        <f t="shared" si="33"/>
        <v>1.6841814952071876E-3</v>
      </c>
      <c r="M415" s="72">
        <f t="shared" si="34"/>
        <v>3.8645454273250712E-3</v>
      </c>
      <c r="N415" s="68"/>
      <c r="O415" s="72"/>
    </row>
    <row r="416" spans="1:15" x14ac:dyDescent="0.25">
      <c r="A416" s="107" t="s">
        <v>826</v>
      </c>
      <c r="B416" s="108">
        <f t="shared" si="30"/>
        <v>41825</v>
      </c>
      <c r="C416">
        <f t="shared" si="31"/>
        <v>2014</v>
      </c>
      <c r="D416">
        <f t="shared" si="32"/>
        <v>7</v>
      </c>
      <c r="E416" s="75">
        <v>22939</v>
      </c>
      <c r="F416" s="75">
        <v>15581</v>
      </c>
      <c r="G416" s="75">
        <v>7358</v>
      </c>
      <c r="H416" s="104">
        <v>67.923623523257334</v>
      </c>
      <c r="I416" s="104">
        <v>32.076376476742666</v>
      </c>
      <c r="K416" s="72">
        <f t="shared" si="33"/>
        <v>2.8344416227848628E-3</v>
      </c>
      <c r="M416" s="72">
        <f t="shared" si="34"/>
        <v>3.8645454273250712E-3</v>
      </c>
      <c r="N416" s="68"/>
      <c r="O416" s="72"/>
    </row>
    <row r="417" spans="1:15" x14ac:dyDescent="0.25">
      <c r="A417" s="107" t="s">
        <v>827</v>
      </c>
      <c r="B417" s="108">
        <f t="shared" si="30"/>
        <v>41826</v>
      </c>
      <c r="C417">
        <f t="shared" si="31"/>
        <v>2014</v>
      </c>
      <c r="D417">
        <f t="shared" si="32"/>
        <v>7</v>
      </c>
      <c r="E417" s="75">
        <v>23851</v>
      </c>
      <c r="F417" s="75">
        <v>17262</v>
      </c>
      <c r="G417" s="75">
        <v>6589</v>
      </c>
      <c r="H417" s="104">
        <v>72.37432392771791</v>
      </c>
      <c r="I417" s="104">
        <v>27.625676072282079</v>
      </c>
      <c r="K417" s="72">
        <f t="shared" si="33"/>
        <v>2.9471322701530912E-3</v>
      </c>
      <c r="M417" s="72">
        <f t="shared" si="34"/>
        <v>3.8645454273250712E-3</v>
      </c>
      <c r="N417" s="68"/>
      <c r="O417" s="72"/>
    </row>
    <row r="418" spans="1:15" x14ac:dyDescent="0.25">
      <c r="A418" s="107" t="s">
        <v>828</v>
      </c>
      <c r="B418" s="108">
        <f t="shared" si="30"/>
        <v>41827</v>
      </c>
      <c r="C418">
        <f t="shared" si="31"/>
        <v>2014</v>
      </c>
      <c r="D418">
        <f t="shared" si="32"/>
        <v>7</v>
      </c>
      <c r="E418" s="75">
        <v>31947</v>
      </c>
      <c r="F418" s="75">
        <v>29057</v>
      </c>
      <c r="G418" s="75">
        <v>2889</v>
      </c>
      <c r="H418" s="104">
        <v>90.953767176886714</v>
      </c>
      <c r="I418" s="104">
        <v>9.0431026387454221</v>
      </c>
      <c r="K418" s="72">
        <f t="shared" si="33"/>
        <v>3.9475088941587693E-3</v>
      </c>
      <c r="M418" s="72">
        <f t="shared" si="34"/>
        <v>3.8645454273250712E-3</v>
      </c>
      <c r="N418" s="68"/>
      <c r="O418" s="72"/>
    </row>
    <row r="419" spans="1:15" x14ac:dyDescent="0.25">
      <c r="A419" s="107" t="s">
        <v>829</v>
      </c>
      <c r="B419" s="108">
        <f t="shared" si="30"/>
        <v>41828</v>
      </c>
      <c r="C419">
        <f t="shared" si="31"/>
        <v>2014</v>
      </c>
      <c r="D419">
        <f t="shared" si="32"/>
        <v>7</v>
      </c>
      <c r="E419" s="75">
        <v>32742</v>
      </c>
      <c r="F419" s="75">
        <v>30518</v>
      </c>
      <c r="G419" s="75">
        <v>2223</v>
      </c>
      <c r="H419" s="104">
        <v>93.20750106896341</v>
      </c>
      <c r="I419" s="104">
        <v>6.7894447498625619</v>
      </c>
      <c r="K419" s="72">
        <f t="shared" si="33"/>
        <v>4.0457425176869946E-3</v>
      </c>
      <c r="M419" s="72">
        <f t="shared" si="34"/>
        <v>3.8645454273250712E-3</v>
      </c>
      <c r="N419" s="68"/>
      <c r="O419" s="72"/>
    </row>
    <row r="420" spans="1:15" x14ac:dyDescent="0.25">
      <c r="A420" s="107" t="s">
        <v>830</v>
      </c>
      <c r="B420" s="108">
        <f t="shared" si="30"/>
        <v>41829</v>
      </c>
      <c r="C420">
        <f t="shared" si="31"/>
        <v>2014</v>
      </c>
      <c r="D420">
        <f t="shared" si="32"/>
        <v>7</v>
      </c>
      <c r="E420" s="75">
        <v>34452</v>
      </c>
      <c r="F420" s="75">
        <v>31808</v>
      </c>
      <c r="G420" s="75">
        <v>2643</v>
      </c>
      <c r="H420" s="104">
        <v>92.325554394519912</v>
      </c>
      <c r="I420" s="104">
        <v>7.6715430163706024</v>
      </c>
      <c r="K420" s="72">
        <f t="shared" si="33"/>
        <v>4.257037481502423E-3</v>
      </c>
      <c r="M420" s="72">
        <f t="shared" si="34"/>
        <v>3.8645454273250712E-3</v>
      </c>
      <c r="N420" s="68"/>
      <c r="O420" s="72"/>
    </row>
    <row r="421" spans="1:15" x14ac:dyDescent="0.25">
      <c r="A421" s="107" t="s">
        <v>831</v>
      </c>
      <c r="B421" s="108">
        <f t="shared" si="30"/>
        <v>41830</v>
      </c>
      <c r="C421">
        <f t="shared" si="31"/>
        <v>2014</v>
      </c>
      <c r="D421">
        <f t="shared" si="32"/>
        <v>7</v>
      </c>
      <c r="E421" s="75">
        <v>36311</v>
      </c>
      <c r="F421" s="75">
        <v>33290</v>
      </c>
      <c r="G421" s="75">
        <v>3021</v>
      </c>
      <c r="H421" s="104">
        <v>91.680207099776922</v>
      </c>
      <c r="I421" s="104">
        <v>8.3197929002230726</v>
      </c>
      <c r="K421" s="72">
        <f t="shared" si="33"/>
        <v>4.4867435269602485E-3</v>
      </c>
      <c r="M421" s="72">
        <f t="shared" si="34"/>
        <v>3.8645454273250712E-3</v>
      </c>
      <c r="N421" s="68"/>
      <c r="O421" s="72"/>
    </row>
    <row r="422" spans="1:15" x14ac:dyDescent="0.25">
      <c r="A422" s="107" t="s">
        <v>832</v>
      </c>
      <c r="B422" s="108">
        <f t="shared" si="30"/>
        <v>41831</v>
      </c>
      <c r="C422">
        <f t="shared" si="31"/>
        <v>2014</v>
      </c>
      <c r="D422">
        <f t="shared" si="32"/>
        <v>7</v>
      </c>
      <c r="E422" s="75">
        <v>35020</v>
      </c>
      <c r="F422" s="75">
        <v>31284</v>
      </c>
      <c r="G422" s="75">
        <v>3735</v>
      </c>
      <c r="H422" s="104">
        <v>89.33181039406054</v>
      </c>
      <c r="I422" s="104">
        <v>10.66533409480297</v>
      </c>
      <c r="K422" s="72">
        <f t="shared" si="33"/>
        <v>4.3272220074949165E-3</v>
      </c>
      <c r="M422" s="72">
        <f t="shared" si="34"/>
        <v>3.8645454273250712E-3</v>
      </c>
      <c r="N422" s="68"/>
      <c r="O422" s="72"/>
    </row>
    <row r="423" spans="1:15" x14ac:dyDescent="0.25">
      <c r="A423" s="107" t="s">
        <v>833</v>
      </c>
      <c r="B423" s="108">
        <f t="shared" si="30"/>
        <v>41832</v>
      </c>
      <c r="C423">
        <f t="shared" si="31"/>
        <v>2014</v>
      </c>
      <c r="D423">
        <f t="shared" si="32"/>
        <v>7</v>
      </c>
      <c r="E423" s="75">
        <v>28735</v>
      </c>
      <c r="F423" s="75">
        <v>22056</v>
      </c>
      <c r="G423" s="75">
        <v>6679</v>
      </c>
      <c r="H423" s="104">
        <v>76.756568644510182</v>
      </c>
      <c r="I423" s="104">
        <v>23.243431355489822</v>
      </c>
      <c r="K423" s="72">
        <f t="shared" si="33"/>
        <v>3.5506203422434731E-3</v>
      </c>
      <c r="M423" s="72">
        <f t="shared" si="34"/>
        <v>3.8645454273250712E-3</v>
      </c>
      <c r="N423" s="68"/>
      <c r="O423" s="72"/>
    </row>
    <row r="424" spans="1:15" x14ac:dyDescent="0.25">
      <c r="A424" s="107" t="s">
        <v>834</v>
      </c>
      <c r="B424" s="108">
        <f t="shared" si="30"/>
        <v>41833</v>
      </c>
      <c r="C424">
        <f t="shared" si="31"/>
        <v>2014</v>
      </c>
      <c r="D424">
        <f t="shared" si="32"/>
        <v>7</v>
      </c>
      <c r="E424" s="75">
        <v>24902</v>
      </c>
      <c r="F424" s="75">
        <v>19990</v>
      </c>
      <c r="G424" s="75">
        <v>4909</v>
      </c>
      <c r="H424" s="104">
        <v>80.274676732792543</v>
      </c>
      <c r="I424" s="104">
        <v>19.713276042084971</v>
      </c>
      <c r="K424" s="72">
        <f t="shared" si="33"/>
        <v>3.0769983561004686E-3</v>
      </c>
      <c r="M424" s="72">
        <f t="shared" si="34"/>
        <v>3.8645454273250712E-3</v>
      </c>
      <c r="N424" s="68"/>
      <c r="O424" s="72"/>
    </row>
    <row r="425" spans="1:15" x14ac:dyDescent="0.25">
      <c r="A425" s="107" t="s">
        <v>835</v>
      </c>
      <c r="B425" s="108">
        <f t="shared" si="30"/>
        <v>41834</v>
      </c>
      <c r="C425">
        <f t="shared" si="31"/>
        <v>2014</v>
      </c>
      <c r="D425">
        <f t="shared" si="32"/>
        <v>7</v>
      </c>
      <c r="E425" s="75">
        <v>25837</v>
      </c>
      <c r="F425" s="75">
        <v>23607</v>
      </c>
      <c r="G425" s="75">
        <v>2229</v>
      </c>
      <c r="H425" s="104">
        <v>91.368966985331113</v>
      </c>
      <c r="I425" s="104">
        <v>8.6271625962766567</v>
      </c>
      <c r="K425" s="72">
        <f t="shared" si="33"/>
        <v>3.192530982514168E-3</v>
      </c>
      <c r="M425" s="72">
        <f t="shared" si="34"/>
        <v>3.8645454273250712E-3</v>
      </c>
      <c r="N425" s="68"/>
      <c r="O425" s="72"/>
    </row>
    <row r="426" spans="1:15" x14ac:dyDescent="0.25">
      <c r="A426" s="107" t="s">
        <v>836</v>
      </c>
      <c r="B426" s="108">
        <f t="shared" si="30"/>
        <v>41835</v>
      </c>
      <c r="C426">
        <f t="shared" si="31"/>
        <v>2014</v>
      </c>
      <c r="D426">
        <f t="shared" si="32"/>
        <v>7</v>
      </c>
      <c r="E426" s="75">
        <v>22979</v>
      </c>
      <c r="F426" s="75">
        <v>21560</v>
      </c>
      <c r="G426" s="75">
        <v>1418</v>
      </c>
      <c r="H426" s="104">
        <v>93.824796553374824</v>
      </c>
      <c r="I426" s="104">
        <v>6.1708516471560992</v>
      </c>
      <c r="K426" s="72">
        <f t="shared" si="33"/>
        <v>2.8393841950378551E-3</v>
      </c>
      <c r="M426" s="72">
        <f t="shared" si="34"/>
        <v>3.8645454273250712E-3</v>
      </c>
      <c r="N426" s="68"/>
      <c r="O426" s="72"/>
    </row>
    <row r="427" spans="1:15" x14ac:dyDescent="0.25">
      <c r="A427" s="107" t="s">
        <v>837</v>
      </c>
      <c r="B427" s="108">
        <f t="shared" si="30"/>
        <v>41836</v>
      </c>
      <c r="C427">
        <f t="shared" si="31"/>
        <v>2014</v>
      </c>
      <c r="D427">
        <f t="shared" si="32"/>
        <v>7</v>
      </c>
      <c r="E427" s="75">
        <v>35404</v>
      </c>
      <c r="F427" s="75">
        <v>32721</v>
      </c>
      <c r="G427" s="75">
        <v>2682</v>
      </c>
      <c r="H427" s="104">
        <v>92.421760253078745</v>
      </c>
      <c r="I427" s="104">
        <v>7.5754152073212069</v>
      </c>
      <c r="K427" s="72">
        <f t="shared" si="33"/>
        <v>4.3746707011236442E-3</v>
      </c>
      <c r="M427" s="72">
        <f t="shared" si="34"/>
        <v>3.8645454273250712E-3</v>
      </c>
      <c r="N427" s="68"/>
      <c r="O427" s="72"/>
    </row>
    <row r="428" spans="1:15" x14ac:dyDescent="0.25">
      <c r="A428" s="107" t="s">
        <v>838</v>
      </c>
      <c r="B428" s="108">
        <f t="shared" si="30"/>
        <v>41837</v>
      </c>
      <c r="C428">
        <f t="shared" si="31"/>
        <v>2014</v>
      </c>
      <c r="D428">
        <f t="shared" si="32"/>
        <v>7</v>
      </c>
      <c r="E428" s="75">
        <v>38638</v>
      </c>
      <c r="F428" s="75">
        <v>35385</v>
      </c>
      <c r="G428" s="75">
        <v>3250</v>
      </c>
      <c r="H428" s="104">
        <v>91.580827164967133</v>
      </c>
      <c r="I428" s="104">
        <v>8.411408457994721</v>
      </c>
      <c r="K428" s="72">
        <f t="shared" si="33"/>
        <v>4.7742776677780867E-3</v>
      </c>
      <c r="M428" s="72">
        <f t="shared" si="34"/>
        <v>3.8645454273250712E-3</v>
      </c>
      <c r="N428" s="68"/>
      <c r="O428" s="72"/>
    </row>
    <row r="429" spans="1:15" x14ac:dyDescent="0.25">
      <c r="A429" s="107" t="s">
        <v>839</v>
      </c>
      <c r="B429" s="108">
        <f t="shared" si="30"/>
        <v>41838</v>
      </c>
      <c r="C429">
        <f t="shared" si="31"/>
        <v>2014</v>
      </c>
      <c r="D429">
        <f t="shared" si="32"/>
        <v>7</v>
      </c>
      <c r="E429" s="75">
        <v>36131</v>
      </c>
      <c r="F429" s="75">
        <v>32262</v>
      </c>
      <c r="G429" s="75">
        <v>3866</v>
      </c>
      <c r="H429" s="104">
        <v>89.291743931803708</v>
      </c>
      <c r="I429" s="104">
        <v>10.69995294899117</v>
      </c>
      <c r="K429" s="72">
        <f t="shared" si="33"/>
        <v>4.4645019518217829E-3</v>
      </c>
      <c r="M429" s="72">
        <f t="shared" si="34"/>
        <v>3.8645454273250712E-3</v>
      </c>
      <c r="N429" s="68"/>
      <c r="O429" s="72"/>
    </row>
    <row r="430" spans="1:15" x14ac:dyDescent="0.25">
      <c r="A430" s="107" t="s">
        <v>840</v>
      </c>
      <c r="B430" s="108">
        <f t="shared" si="30"/>
        <v>41839</v>
      </c>
      <c r="C430">
        <f t="shared" si="31"/>
        <v>2014</v>
      </c>
      <c r="D430">
        <f t="shared" si="32"/>
        <v>7</v>
      </c>
      <c r="E430" s="75">
        <v>29300</v>
      </c>
      <c r="F430" s="75">
        <v>21706</v>
      </c>
      <c r="G430" s="75">
        <v>7593</v>
      </c>
      <c r="H430" s="104">
        <v>74.081911262798641</v>
      </c>
      <c r="I430" s="104">
        <v>25.914675767918091</v>
      </c>
      <c r="K430" s="72">
        <f t="shared" si="33"/>
        <v>3.6204341753169919E-3</v>
      </c>
      <c r="M430" s="72">
        <f t="shared" si="34"/>
        <v>3.8645454273250712E-3</v>
      </c>
      <c r="N430" s="68"/>
      <c r="O430" s="72"/>
    </row>
    <row r="431" spans="1:15" x14ac:dyDescent="0.25">
      <c r="A431" s="107" t="s">
        <v>841</v>
      </c>
      <c r="B431" s="108">
        <f t="shared" si="30"/>
        <v>41840</v>
      </c>
      <c r="C431">
        <f t="shared" si="31"/>
        <v>2014</v>
      </c>
      <c r="D431">
        <f t="shared" si="32"/>
        <v>7</v>
      </c>
      <c r="E431" s="75">
        <v>30306</v>
      </c>
      <c r="F431" s="75">
        <v>22788</v>
      </c>
      <c r="G431" s="75">
        <v>7513</v>
      </c>
      <c r="H431" s="104">
        <v>75.193031082953866</v>
      </c>
      <c r="I431" s="104">
        <v>24.790470533887682</v>
      </c>
      <c r="K431" s="72">
        <f t="shared" si="33"/>
        <v>3.7447398674797529E-3</v>
      </c>
      <c r="M431" s="72">
        <f t="shared" si="34"/>
        <v>3.8645454273250712E-3</v>
      </c>
      <c r="N431" s="68"/>
      <c r="O431" s="72"/>
    </row>
    <row r="432" spans="1:15" x14ac:dyDescent="0.25">
      <c r="A432" s="107" t="s">
        <v>842</v>
      </c>
      <c r="B432" s="108">
        <f t="shared" si="30"/>
        <v>41841</v>
      </c>
      <c r="C432">
        <f t="shared" si="31"/>
        <v>2014</v>
      </c>
      <c r="D432">
        <f t="shared" si="32"/>
        <v>7</v>
      </c>
      <c r="E432" s="75">
        <v>35695</v>
      </c>
      <c r="F432" s="75">
        <v>32276</v>
      </c>
      <c r="G432" s="75">
        <v>3416</v>
      </c>
      <c r="H432" s="104">
        <v>90.421627678946635</v>
      </c>
      <c r="I432" s="104">
        <v>9.5699677826026051</v>
      </c>
      <c r="K432" s="72">
        <f t="shared" si="33"/>
        <v>4.4106279142641647E-3</v>
      </c>
      <c r="M432" s="72">
        <f t="shared" si="34"/>
        <v>3.8645454273250712E-3</v>
      </c>
      <c r="N432" s="68"/>
      <c r="O432" s="72"/>
    </row>
    <row r="433" spans="1:15" x14ac:dyDescent="0.25">
      <c r="A433" s="107" t="s">
        <v>843</v>
      </c>
      <c r="B433" s="108">
        <f t="shared" si="30"/>
        <v>41842</v>
      </c>
      <c r="C433">
        <f t="shared" si="31"/>
        <v>2014</v>
      </c>
      <c r="D433">
        <f t="shared" si="32"/>
        <v>7</v>
      </c>
      <c r="E433" s="75">
        <v>36901</v>
      </c>
      <c r="F433" s="75">
        <v>33895</v>
      </c>
      <c r="G433" s="75">
        <v>3003</v>
      </c>
      <c r="H433" s="104">
        <v>91.853879298663998</v>
      </c>
      <c r="I433" s="104">
        <v>8.1379908403566308</v>
      </c>
      <c r="K433" s="72">
        <f t="shared" si="33"/>
        <v>4.5596464676918884E-3</v>
      </c>
      <c r="M433" s="72">
        <f t="shared" si="34"/>
        <v>3.8645454273250712E-3</v>
      </c>
      <c r="N433" s="68"/>
      <c r="O433" s="72"/>
    </row>
    <row r="434" spans="1:15" x14ac:dyDescent="0.25">
      <c r="A434" s="107" t="s">
        <v>844</v>
      </c>
      <c r="B434" s="108">
        <f t="shared" si="30"/>
        <v>41843</v>
      </c>
      <c r="C434">
        <f t="shared" si="31"/>
        <v>2014</v>
      </c>
      <c r="D434">
        <f t="shared" si="32"/>
        <v>7</v>
      </c>
      <c r="E434" s="75">
        <v>34198</v>
      </c>
      <c r="F434" s="75">
        <v>31605</v>
      </c>
      <c r="G434" s="75">
        <v>2591</v>
      </c>
      <c r="H434" s="104">
        <v>92.417685244751155</v>
      </c>
      <c r="I434" s="104">
        <v>7.5764664600269018</v>
      </c>
      <c r="K434" s="72">
        <f t="shared" si="33"/>
        <v>4.2256521476959213E-3</v>
      </c>
      <c r="M434" s="72">
        <f t="shared" si="34"/>
        <v>3.8645454273250712E-3</v>
      </c>
      <c r="N434" s="68"/>
      <c r="O434" s="72"/>
    </row>
    <row r="435" spans="1:15" x14ac:dyDescent="0.25">
      <c r="A435" s="107" t="s">
        <v>845</v>
      </c>
      <c r="B435" s="108">
        <f t="shared" si="30"/>
        <v>41844</v>
      </c>
      <c r="C435">
        <f t="shared" si="31"/>
        <v>2014</v>
      </c>
      <c r="D435">
        <f t="shared" si="32"/>
        <v>7</v>
      </c>
      <c r="E435" s="75">
        <v>36708</v>
      </c>
      <c r="F435" s="75">
        <v>33638</v>
      </c>
      <c r="G435" s="75">
        <v>3070</v>
      </c>
      <c r="H435" s="104">
        <v>91.636700446769098</v>
      </c>
      <c r="I435" s="104">
        <v>8.3632995532309025</v>
      </c>
      <c r="K435" s="72">
        <f t="shared" si="33"/>
        <v>4.5357985565711995E-3</v>
      </c>
      <c r="M435" s="72">
        <f t="shared" si="34"/>
        <v>3.8645454273250712E-3</v>
      </c>
      <c r="N435" s="68"/>
      <c r="O435" s="72"/>
    </row>
    <row r="436" spans="1:15" x14ac:dyDescent="0.25">
      <c r="A436" s="107" t="s">
        <v>846</v>
      </c>
      <c r="B436" s="108">
        <f t="shared" si="30"/>
        <v>41845</v>
      </c>
      <c r="C436">
        <f t="shared" si="31"/>
        <v>2014</v>
      </c>
      <c r="D436">
        <f t="shared" si="32"/>
        <v>7</v>
      </c>
      <c r="E436" s="75">
        <v>36460</v>
      </c>
      <c r="F436" s="75">
        <v>32473</v>
      </c>
      <c r="G436" s="75">
        <v>3986</v>
      </c>
      <c r="H436" s="104">
        <v>89.064728469555675</v>
      </c>
      <c r="I436" s="104">
        <v>10.93252879868349</v>
      </c>
      <c r="K436" s="72">
        <f t="shared" si="33"/>
        <v>4.5051546086026456E-3</v>
      </c>
      <c r="M436" s="72">
        <f t="shared" si="34"/>
        <v>3.8645454273250712E-3</v>
      </c>
      <c r="N436" s="68"/>
      <c r="O436" s="72"/>
    </row>
    <row r="437" spans="1:15" x14ac:dyDescent="0.25">
      <c r="A437" s="107" t="s">
        <v>847</v>
      </c>
      <c r="B437" s="108">
        <f t="shared" si="30"/>
        <v>41846</v>
      </c>
      <c r="C437">
        <f t="shared" si="31"/>
        <v>2014</v>
      </c>
      <c r="D437">
        <f t="shared" si="32"/>
        <v>7</v>
      </c>
      <c r="E437" s="75">
        <v>27193</v>
      </c>
      <c r="F437" s="75">
        <v>20632</v>
      </c>
      <c r="G437" s="75">
        <v>6561</v>
      </c>
      <c r="H437" s="104">
        <v>75.87246717905343</v>
      </c>
      <c r="I437" s="104">
        <v>24.12753282094657</v>
      </c>
      <c r="K437" s="72">
        <f t="shared" si="33"/>
        <v>3.360084181890613E-3</v>
      </c>
      <c r="M437" s="72">
        <f t="shared" si="34"/>
        <v>3.8645454273250712E-3</v>
      </c>
      <c r="N437" s="68"/>
      <c r="O437" s="72"/>
    </row>
    <row r="438" spans="1:15" x14ac:dyDescent="0.25">
      <c r="A438" s="107" t="s">
        <v>848</v>
      </c>
      <c r="B438" s="108">
        <f t="shared" si="30"/>
        <v>41847</v>
      </c>
      <c r="C438">
        <f t="shared" si="31"/>
        <v>2014</v>
      </c>
      <c r="D438">
        <f t="shared" si="32"/>
        <v>7</v>
      </c>
      <c r="E438" s="75">
        <v>27020</v>
      </c>
      <c r="F438" s="75">
        <v>21233</v>
      </c>
      <c r="G438" s="75">
        <v>5786</v>
      </c>
      <c r="H438" s="104">
        <v>78.582531458179133</v>
      </c>
      <c r="I438" s="104">
        <v>21.413767579570688</v>
      </c>
      <c r="K438" s="72">
        <f t="shared" si="33"/>
        <v>3.3387075568964207E-3</v>
      </c>
      <c r="M438" s="72">
        <f t="shared" si="34"/>
        <v>3.8645454273250712E-3</v>
      </c>
      <c r="N438" s="68"/>
      <c r="O438" s="72"/>
    </row>
    <row r="439" spans="1:15" x14ac:dyDescent="0.25">
      <c r="A439" s="107" t="s">
        <v>849</v>
      </c>
      <c r="B439" s="108">
        <f t="shared" si="30"/>
        <v>41848</v>
      </c>
      <c r="C439">
        <f t="shared" si="31"/>
        <v>2014</v>
      </c>
      <c r="D439">
        <f t="shared" si="32"/>
        <v>7</v>
      </c>
      <c r="E439" s="75">
        <v>33188</v>
      </c>
      <c r="F439" s="75">
        <v>30308</v>
      </c>
      <c r="G439" s="75">
        <v>2879</v>
      </c>
      <c r="H439" s="104">
        <v>91.322164637820904</v>
      </c>
      <c r="I439" s="104">
        <v>8.6748222249005664</v>
      </c>
      <c r="K439" s="72">
        <f t="shared" si="33"/>
        <v>4.1008521983078609E-3</v>
      </c>
      <c r="M439" s="72">
        <f t="shared" si="34"/>
        <v>3.8645454273250712E-3</v>
      </c>
      <c r="N439" s="68"/>
      <c r="O439" s="72"/>
    </row>
    <row r="440" spans="1:15" x14ac:dyDescent="0.25">
      <c r="A440" s="107" t="s">
        <v>850</v>
      </c>
      <c r="B440" s="108">
        <f t="shared" si="30"/>
        <v>41849</v>
      </c>
      <c r="C440">
        <f t="shared" si="31"/>
        <v>2014</v>
      </c>
      <c r="D440">
        <f t="shared" si="32"/>
        <v>7</v>
      </c>
      <c r="E440" s="75">
        <v>37117</v>
      </c>
      <c r="F440" s="75">
        <v>34020</v>
      </c>
      <c r="G440" s="75">
        <v>3095</v>
      </c>
      <c r="H440" s="104">
        <v>91.656114448904816</v>
      </c>
      <c r="I440" s="104">
        <v>8.338497184578495</v>
      </c>
      <c r="K440" s="72">
        <f t="shared" si="33"/>
        <v>4.5863363578580478E-3</v>
      </c>
      <c r="M440" s="72">
        <f t="shared" si="34"/>
        <v>3.8645454273250712E-3</v>
      </c>
      <c r="N440" s="68"/>
      <c r="O440" s="72"/>
    </row>
    <row r="441" spans="1:15" x14ac:dyDescent="0.25">
      <c r="A441" s="107" t="s">
        <v>851</v>
      </c>
      <c r="B441" s="108">
        <f t="shared" si="30"/>
        <v>41850</v>
      </c>
      <c r="C441">
        <f t="shared" si="31"/>
        <v>2014</v>
      </c>
      <c r="D441">
        <f t="shared" si="32"/>
        <v>7</v>
      </c>
      <c r="E441" s="75">
        <v>37383</v>
      </c>
      <c r="F441" s="75">
        <v>34092</v>
      </c>
      <c r="G441" s="75">
        <v>3290</v>
      </c>
      <c r="H441" s="104">
        <v>91.196533183532623</v>
      </c>
      <c r="I441" s="104">
        <v>8.8007918037610686</v>
      </c>
      <c r="K441" s="72">
        <f t="shared" si="33"/>
        <v>4.6192044633404476E-3</v>
      </c>
      <c r="M441" s="72">
        <f t="shared" si="34"/>
        <v>3.8645454273250712E-3</v>
      </c>
      <c r="N441" s="68"/>
      <c r="O441" s="72"/>
    </row>
    <row r="442" spans="1:15" x14ac:dyDescent="0.25">
      <c r="A442" s="107" t="s">
        <v>852</v>
      </c>
      <c r="B442" s="108">
        <f t="shared" si="30"/>
        <v>41851</v>
      </c>
      <c r="C442">
        <f t="shared" si="31"/>
        <v>2014</v>
      </c>
      <c r="D442">
        <f t="shared" si="32"/>
        <v>7</v>
      </c>
      <c r="E442" s="75">
        <v>35472</v>
      </c>
      <c r="F442" s="75">
        <v>32544</v>
      </c>
      <c r="G442" s="75">
        <v>2928</v>
      </c>
      <c r="H442" s="104">
        <v>91.745602165087959</v>
      </c>
      <c r="I442" s="104">
        <v>8.2543978349120426</v>
      </c>
      <c r="K442" s="72">
        <f t="shared" si="33"/>
        <v>4.3830730739537315E-3</v>
      </c>
      <c r="M442" s="72">
        <f t="shared" si="34"/>
        <v>3.8645454273250712E-3</v>
      </c>
      <c r="N442" s="68"/>
      <c r="O442" s="72"/>
    </row>
    <row r="443" spans="1:15" x14ac:dyDescent="0.25">
      <c r="A443" s="107" t="s">
        <v>853</v>
      </c>
      <c r="B443" s="108">
        <f t="shared" si="30"/>
        <v>41852</v>
      </c>
      <c r="C443">
        <f t="shared" si="31"/>
        <v>2014</v>
      </c>
      <c r="D443">
        <f t="shared" si="32"/>
        <v>8</v>
      </c>
      <c r="E443" s="75">
        <v>32674</v>
      </c>
      <c r="F443" s="75">
        <v>29346</v>
      </c>
      <c r="G443" s="75">
        <v>3327</v>
      </c>
      <c r="H443" s="104">
        <v>89.814531431719416</v>
      </c>
      <c r="I443" s="104">
        <v>10.182408030850221</v>
      </c>
      <c r="K443" s="72">
        <f t="shared" si="33"/>
        <v>4.0373401448569072E-3</v>
      </c>
      <c r="M443" s="72">
        <f t="shared" si="34"/>
        <v>3.8494147787183296E-3</v>
      </c>
      <c r="N443" s="68"/>
      <c r="O443" s="72"/>
    </row>
    <row r="444" spans="1:15" x14ac:dyDescent="0.25">
      <c r="A444" s="107" t="s">
        <v>854</v>
      </c>
      <c r="B444" s="108">
        <f t="shared" si="30"/>
        <v>41853</v>
      </c>
      <c r="C444">
        <f t="shared" si="31"/>
        <v>2014</v>
      </c>
      <c r="D444">
        <f t="shared" si="32"/>
        <v>8</v>
      </c>
      <c r="E444" s="75">
        <v>26978</v>
      </c>
      <c r="F444" s="75">
        <v>20591</v>
      </c>
      <c r="G444" s="75">
        <v>6387</v>
      </c>
      <c r="H444" s="104">
        <v>76.325153829045888</v>
      </c>
      <c r="I444" s="104">
        <v>23.674846170954108</v>
      </c>
      <c r="K444" s="72">
        <f t="shared" si="33"/>
        <v>3.3335178560307782E-3</v>
      </c>
      <c r="M444" s="72">
        <f t="shared" si="34"/>
        <v>3.8494147787183296E-3</v>
      </c>
      <c r="N444" s="68"/>
      <c r="O444" s="72"/>
    </row>
    <row r="445" spans="1:15" x14ac:dyDescent="0.25">
      <c r="A445" s="107" t="s">
        <v>855</v>
      </c>
      <c r="B445" s="108">
        <f t="shared" si="30"/>
        <v>41854</v>
      </c>
      <c r="C445">
        <f t="shared" si="31"/>
        <v>2014</v>
      </c>
      <c r="D445">
        <f t="shared" si="32"/>
        <v>8</v>
      </c>
      <c r="E445" s="75">
        <v>25299</v>
      </c>
      <c r="F445" s="75">
        <v>19516</v>
      </c>
      <c r="G445" s="75">
        <v>5778</v>
      </c>
      <c r="H445" s="104">
        <v>77.141388987707018</v>
      </c>
      <c r="I445" s="104">
        <v>22.83884738527215</v>
      </c>
      <c r="K445" s="72">
        <f t="shared" si="33"/>
        <v>3.1260533857114191E-3</v>
      </c>
      <c r="M445" s="72">
        <f t="shared" si="34"/>
        <v>3.8494147787183296E-3</v>
      </c>
      <c r="N445" s="68"/>
      <c r="O445" s="72"/>
    </row>
    <row r="446" spans="1:15" x14ac:dyDescent="0.25">
      <c r="A446" s="107" t="s">
        <v>856</v>
      </c>
      <c r="B446" s="108">
        <f t="shared" si="30"/>
        <v>41855</v>
      </c>
      <c r="C446">
        <f t="shared" si="31"/>
        <v>2014</v>
      </c>
      <c r="D446">
        <f t="shared" si="32"/>
        <v>8</v>
      </c>
      <c r="E446" s="75">
        <v>33854</v>
      </c>
      <c r="F446" s="75">
        <v>30242</v>
      </c>
      <c r="G446" s="75">
        <v>3612</v>
      </c>
      <c r="H446" s="104">
        <v>89.330655166302364</v>
      </c>
      <c r="I446" s="104">
        <v>10.66934483369764</v>
      </c>
      <c r="K446" s="72">
        <f t="shared" si="33"/>
        <v>4.183146026320186E-3</v>
      </c>
      <c r="M446" s="72">
        <f t="shared" si="34"/>
        <v>3.8494147787183296E-3</v>
      </c>
      <c r="N446" s="68"/>
      <c r="O446" s="72"/>
    </row>
    <row r="447" spans="1:15" x14ac:dyDescent="0.25">
      <c r="A447" s="107" t="s">
        <v>857</v>
      </c>
      <c r="B447" s="108">
        <f t="shared" si="30"/>
        <v>41856</v>
      </c>
      <c r="C447">
        <f t="shared" si="31"/>
        <v>2014</v>
      </c>
      <c r="D447">
        <f t="shared" si="32"/>
        <v>8</v>
      </c>
      <c r="E447" s="75">
        <v>34467</v>
      </c>
      <c r="F447" s="75">
        <v>31355</v>
      </c>
      <c r="G447" s="75">
        <v>3110</v>
      </c>
      <c r="H447" s="104">
        <v>90.971073780717788</v>
      </c>
      <c r="I447" s="104">
        <v>9.0231235674703338</v>
      </c>
      <c r="K447" s="72">
        <f t="shared" si="33"/>
        <v>4.2588909460972955E-3</v>
      </c>
      <c r="M447" s="72">
        <f t="shared" si="34"/>
        <v>3.8494147787183296E-3</v>
      </c>
      <c r="N447" s="68"/>
      <c r="O447" s="72"/>
    </row>
    <row r="448" spans="1:15" x14ac:dyDescent="0.25">
      <c r="A448" s="107" t="s">
        <v>858</v>
      </c>
      <c r="B448" s="108">
        <f t="shared" si="30"/>
        <v>41857</v>
      </c>
      <c r="C448">
        <f t="shared" si="31"/>
        <v>2014</v>
      </c>
      <c r="D448">
        <f t="shared" si="32"/>
        <v>8</v>
      </c>
      <c r="E448" s="75">
        <v>36350</v>
      </c>
      <c r="F448" s="75">
        <v>33198</v>
      </c>
      <c r="G448" s="75">
        <v>3152</v>
      </c>
      <c r="H448" s="104">
        <v>91.328748280605225</v>
      </c>
      <c r="I448" s="104">
        <v>8.6712517193947729</v>
      </c>
      <c r="K448" s="72">
        <f t="shared" si="33"/>
        <v>4.4915625349069167E-3</v>
      </c>
      <c r="M448" s="72">
        <f t="shared" si="34"/>
        <v>3.8494147787183296E-3</v>
      </c>
      <c r="N448" s="68"/>
      <c r="O448" s="72"/>
    </row>
    <row r="449" spans="1:15" x14ac:dyDescent="0.25">
      <c r="A449" s="107" t="s">
        <v>859</v>
      </c>
      <c r="B449" s="108">
        <f t="shared" si="30"/>
        <v>41858</v>
      </c>
      <c r="C449">
        <f t="shared" si="31"/>
        <v>2014</v>
      </c>
      <c r="D449">
        <f t="shared" si="32"/>
        <v>8</v>
      </c>
      <c r="E449" s="75">
        <v>36390</v>
      </c>
      <c r="F449" s="75">
        <v>33117</v>
      </c>
      <c r="G449" s="75">
        <v>3272</v>
      </c>
      <c r="H449" s="104">
        <v>91.005770816158289</v>
      </c>
      <c r="I449" s="104">
        <v>8.9914811761472926</v>
      </c>
      <c r="K449" s="72">
        <f t="shared" si="33"/>
        <v>4.496505107159909E-3</v>
      </c>
      <c r="M449" s="72">
        <f t="shared" si="34"/>
        <v>3.8494147787183296E-3</v>
      </c>
      <c r="N449" s="68"/>
      <c r="O449" s="72"/>
    </row>
    <row r="450" spans="1:15" x14ac:dyDescent="0.25">
      <c r="A450" s="107" t="s">
        <v>860</v>
      </c>
      <c r="B450" s="108">
        <f t="shared" si="30"/>
        <v>41859</v>
      </c>
      <c r="C450">
        <f t="shared" si="31"/>
        <v>2014</v>
      </c>
      <c r="D450">
        <f t="shared" si="32"/>
        <v>8</v>
      </c>
      <c r="E450" s="75">
        <v>34122</v>
      </c>
      <c r="F450" s="75">
        <v>30394</v>
      </c>
      <c r="G450" s="75">
        <v>3727</v>
      </c>
      <c r="H450" s="104">
        <v>89.074497391712086</v>
      </c>
      <c r="I450" s="104">
        <v>10.922571947717019</v>
      </c>
      <c r="K450" s="72">
        <f t="shared" si="33"/>
        <v>4.2162612604152352E-3</v>
      </c>
      <c r="M450" s="72">
        <f t="shared" si="34"/>
        <v>3.8494147787183296E-3</v>
      </c>
      <c r="N450" s="68"/>
      <c r="O450" s="72"/>
    </row>
    <row r="451" spans="1:15" x14ac:dyDescent="0.25">
      <c r="A451" s="107" t="s">
        <v>861</v>
      </c>
      <c r="B451" s="108">
        <f t="shared" si="30"/>
        <v>41860</v>
      </c>
      <c r="C451">
        <f t="shared" si="31"/>
        <v>2014</v>
      </c>
      <c r="D451">
        <f t="shared" si="32"/>
        <v>8</v>
      </c>
      <c r="E451" s="75">
        <v>32352</v>
      </c>
      <c r="F451" s="75">
        <v>22261</v>
      </c>
      <c r="G451" s="75">
        <v>10091</v>
      </c>
      <c r="H451" s="104">
        <v>68.808728981206727</v>
      </c>
      <c r="I451" s="104">
        <v>31.19127101879327</v>
      </c>
      <c r="K451" s="72">
        <f t="shared" si="33"/>
        <v>3.9975524382203182E-3</v>
      </c>
      <c r="M451" s="72">
        <f t="shared" si="34"/>
        <v>3.8494147787183296E-3</v>
      </c>
      <c r="N451" s="68"/>
      <c r="O451" s="72"/>
    </row>
    <row r="452" spans="1:15" x14ac:dyDescent="0.25">
      <c r="A452" s="107" t="s">
        <v>862</v>
      </c>
      <c r="B452" s="108">
        <f t="shared" si="30"/>
        <v>41861</v>
      </c>
      <c r="C452">
        <f t="shared" si="31"/>
        <v>2014</v>
      </c>
      <c r="D452">
        <f t="shared" si="32"/>
        <v>8</v>
      </c>
      <c r="E452" s="75">
        <v>26770</v>
      </c>
      <c r="F452" s="75">
        <v>20413</v>
      </c>
      <c r="G452" s="75">
        <v>6355</v>
      </c>
      <c r="H452" s="104">
        <v>76.253268584236082</v>
      </c>
      <c r="I452" s="104">
        <v>23.739260366081439</v>
      </c>
      <c r="K452" s="72">
        <f t="shared" si="33"/>
        <v>3.3078164803152176E-3</v>
      </c>
      <c r="M452" s="72">
        <f t="shared" si="34"/>
        <v>3.8494147787183296E-3</v>
      </c>
      <c r="N452" s="68"/>
      <c r="O452" s="72"/>
    </row>
    <row r="453" spans="1:15" x14ac:dyDescent="0.25">
      <c r="A453" s="107" t="s">
        <v>863</v>
      </c>
      <c r="B453" s="108">
        <f t="shared" si="30"/>
        <v>41862</v>
      </c>
      <c r="C453">
        <f t="shared" si="31"/>
        <v>2014</v>
      </c>
      <c r="D453">
        <f t="shared" si="32"/>
        <v>8</v>
      </c>
      <c r="E453" s="75">
        <v>33682</v>
      </c>
      <c r="F453" s="75">
        <v>29999</v>
      </c>
      <c r="G453" s="75">
        <v>3682</v>
      </c>
      <c r="H453" s="104">
        <v>89.065376165310852</v>
      </c>
      <c r="I453" s="104">
        <v>10.931654889852149</v>
      </c>
      <c r="K453" s="72">
        <f t="shared" si="33"/>
        <v>4.1618929656323184E-3</v>
      </c>
      <c r="M453" s="72">
        <f t="shared" si="34"/>
        <v>3.8494147787183296E-3</v>
      </c>
      <c r="N453" s="68"/>
      <c r="O453" s="72"/>
    </row>
    <row r="454" spans="1:15" x14ac:dyDescent="0.25">
      <c r="A454" s="107" t="s">
        <v>864</v>
      </c>
      <c r="B454" s="108">
        <f t="shared" si="30"/>
        <v>41863</v>
      </c>
      <c r="C454">
        <f t="shared" si="31"/>
        <v>2014</v>
      </c>
      <c r="D454">
        <f t="shared" si="32"/>
        <v>8</v>
      </c>
      <c r="E454" s="75">
        <v>26270</v>
      </c>
      <c r="F454" s="75">
        <v>24210</v>
      </c>
      <c r="G454" s="75">
        <v>2059</v>
      </c>
      <c r="H454" s="104">
        <v>92.158355538637224</v>
      </c>
      <c r="I454" s="104">
        <v>7.8378378378378377</v>
      </c>
      <c r="K454" s="72">
        <f t="shared" si="33"/>
        <v>3.2460343271528114E-3</v>
      </c>
      <c r="M454" s="72">
        <f t="shared" si="34"/>
        <v>3.8494147787183296E-3</v>
      </c>
      <c r="N454" s="68"/>
      <c r="O454" s="72"/>
    </row>
    <row r="455" spans="1:15" x14ac:dyDescent="0.25">
      <c r="A455" s="107" t="s">
        <v>865</v>
      </c>
      <c r="B455" s="108">
        <f t="shared" si="30"/>
        <v>41864</v>
      </c>
      <c r="C455">
        <f t="shared" si="31"/>
        <v>2014</v>
      </c>
      <c r="D455">
        <f t="shared" si="32"/>
        <v>8</v>
      </c>
      <c r="E455" s="75">
        <v>27994</v>
      </c>
      <c r="F455" s="75">
        <v>25892</v>
      </c>
      <c r="G455" s="75">
        <v>2100</v>
      </c>
      <c r="H455" s="104">
        <v>92.49124812459813</v>
      </c>
      <c r="I455" s="104">
        <v>7.5016074873187124</v>
      </c>
      <c r="K455" s="72">
        <f t="shared" si="33"/>
        <v>3.4590591912567873E-3</v>
      </c>
      <c r="M455" s="72">
        <f t="shared" si="34"/>
        <v>3.8494147787183296E-3</v>
      </c>
      <c r="N455" s="68"/>
      <c r="O455" s="72"/>
    </row>
    <row r="456" spans="1:15" x14ac:dyDescent="0.25">
      <c r="A456" s="107" t="s">
        <v>866</v>
      </c>
      <c r="B456" s="108">
        <f t="shared" si="30"/>
        <v>41865</v>
      </c>
      <c r="C456">
        <f t="shared" si="31"/>
        <v>2014</v>
      </c>
      <c r="D456">
        <f t="shared" si="32"/>
        <v>8</v>
      </c>
      <c r="E456" s="75">
        <v>35194</v>
      </c>
      <c r="F456" s="75">
        <v>31900</v>
      </c>
      <c r="G456" s="75">
        <v>3293</v>
      </c>
      <c r="H456" s="104">
        <v>90.640450076717627</v>
      </c>
      <c r="I456" s="104">
        <v>9.3567085298630452</v>
      </c>
      <c r="K456" s="72">
        <f t="shared" si="33"/>
        <v>4.3487221967954334E-3</v>
      </c>
      <c r="M456" s="72">
        <f t="shared" si="34"/>
        <v>3.8494147787183296E-3</v>
      </c>
      <c r="N456" s="68"/>
      <c r="O456" s="72"/>
    </row>
    <row r="457" spans="1:15" x14ac:dyDescent="0.25">
      <c r="A457" s="107" t="s">
        <v>867</v>
      </c>
      <c r="B457" s="108">
        <f t="shared" si="30"/>
        <v>41866</v>
      </c>
      <c r="C457">
        <f t="shared" si="31"/>
        <v>2014</v>
      </c>
      <c r="D457">
        <f t="shared" si="32"/>
        <v>8</v>
      </c>
      <c r="E457" s="75">
        <v>32488</v>
      </c>
      <c r="F457" s="75">
        <v>28980</v>
      </c>
      <c r="G457" s="75">
        <v>3508</v>
      </c>
      <c r="H457" s="104">
        <v>89.202166953952229</v>
      </c>
      <c r="I457" s="104">
        <v>10.797833046047771</v>
      </c>
      <c r="K457" s="72">
        <f t="shared" si="33"/>
        <v>4.0143571838804929E-3</v>
      </c>
      <c r="M457" s="72">
        <f t="shared" si="34"/>
        <v>3.8494147787183296E-3</v>
      </c>
      <c r="N457" s="68"/>
      <c r="O457" s="72"/>
    </row>
    <row r="458" spans="1:15" x14ac:dyDescent="0.25">
      <c r="A458" s="107" t="s">
        <v>868</v>
      </c>
      <c r="B458" s="108">
        <f t="shared" si="30"/>
        <v>41867</v>
      </c>
      <c r="C458">
        <f t="shared" si="31"/>
        <v>2014</v>
      </c>
      <c r="D458">
        <f t="shared" si="32"/>
        <v>8</v>
      </c>
      <c r="E458" s="75">
        <v>32655</v>
      </c>
      <c r="F458" s="75">
        <v>22269</v>
      </c>
      <c r="G458" s="75">
        <v>10386</v>
      </c>
      <c r="H458" s="104">
        <v>68.19476343592099</v>
      </c>
      <c r="I458" s="104">
        <v>31.80523656407901</v>
      </c>
      <c r="K458" s="72">
        <f t="shared" si="33"/>
        <v>4.0349924230367361E-3</v>
      </c>
      <c r="M458" s="72">
        <f t="shared" si="34"/>
        <v>3.8494147787183296E-3</v>
      </c>
      <c r="N458" s="68"/>
      <c r="O458" s="72"/>
    </row>
    <row r="459" spans="1:15" x14ac:dyDescent="0.25">
      <c r="A459" s="107" t="s">
        <v>869</v>
      </c>
      <c r="B459" s="108">
        <f t="shared" si="30"/>
        <v>41868</v>
      </c>
      <c r="C459">
        <f t="shared" si="31"/>
        <v>2014</v>
      </c>
      <c r="D459">
        <f t="shared" si="32"/>
        <v>8</v>
      </c>
      <c r="E459" s="75">
        <v>27430</v>
      </c>
      <c r="F459" s="75">
        <v>20830</v>
      </c>
      <c r="G459" s="75">
        <v>6598</v>
      </c>
      <c r="H459" s="104">
        <v>75.938753189938026</v>
      </c>
      <c r="I459" s="104">
        <v>24.053955523149831</v>
      </c>
      <c r="K459" s="72">
        <f t="shared" si="33"/>
        <v>3.3893689224895932E-3</v>
      </c>
      <c r="M459" s="72">
        <f t="shared" si="34"/>
        <v>3.8494147787183296E-3</v>
      </c>
      <c r="N459" s="68"/>
      <c r="O459" s="72"/>
    </row>
    <row r="460" spans="1:15" x14ac:dyDescent="0.25">
      <c r="A460" s="107" t="s">
        <v>870</v>
      </c>
      <c r="B460" s="108">
        <f t="shared" si="30"/>
        <v>41869</v>
      </c>
      <c r="C460">
        <f t="shared" si="31"/>
        <v>2014</v>
      </c>
      <c r="D460">
        <f t="shared" si="32"/>
        <v>8</v>
      </c>
      <c r="E460" s="75">
        <v>34359</v>
      </c>
      <c r="F460" s="75">
        <v>30504</v>
      </c>
      <c r="G460" s="75">
        <v>3844</v>
      </c>
      <c r="H460" s="104">
        <v>88.780232253558026</v>
      </c>
      <c r="I460" s="104">
        <v>11.18775284496056</v>
      </c>
      <c r="K460" s="72">
        <f t="shared" si="33"/>
        <v>4.2455460010142158E-3</v>
      </c>
      <c r="M460" s="72">
        <f t="shared" si="34"/>
        <v>3.8494147787183296E-3</v>
      </c>
      <c r="N460" s="68"/>
      <c r="O460" s="72"/>
    </row>
    <row r="461" spans="1:15" x14ac:dyDescent="0.25">
      <c r="A461" s="107" t="s">
        <v>871</v>
      </c>
      <c r="B461" s="108">
        <f t="shared" ref="B461:B524" si="35">DATE(YEAR(A461),MONTH(A461),DAY(A461))</f>
        <v>41870</v>
      </c>
      <c r="C461">
        <f t="shared" ref="C461:C524" si="36">+YEAR(A461)</f>
        <v>2014</v>
      </c>
      <c r="D461">
        <f t="shared" ref="D461:D524" si="37">MONTH(A461)</f>
        <v>8</v>
      </c>
      <c r="E461" s="75">
        <v>35374</v>
      </c>
      <c r="F461" s="75">
        <v>32376</v>
      </c>
      <c r="G461" s="75">
        <v>2992</v>
      </c>
      <c r="H461" s="104">
        <v>91.524848758975523</v>
      </c>
      <c r="I461" s="104">
        <v>8.4581896308022841</v>
      </c>
      <c r="K461" s="72">
        <f t="shared" ref="K461:K524" si="38">+E461/SUMIF($C$12:$C$2321,C461,$E$12:$E$2321)</f>
        <v>4.3709637719338999E-3</v>
      </c>
      <c r="M461" s="72">
        <f t="shared" ref="M461:M524" si="39">AVERAGEIFS($K$12:$K$2321,$C$12:$C$2321,C461,$D$12:$D$2321,D461)</f>
        <v>3.8494147787183296E-3</v>
      </c>
      <c r="N461" s="68"/>
      <c r="O461" s="72"/>
    </row>
    <row r="462" spans="1:15" x14ac:dyDescent="0.25">
      <c r="A462" s="107" t="s">
        <v>872</v>
      </c>
      <c r="B462" s="108">
        <f t="shared" si="35"/>
        <v>41871</v>
      </c>
      <c r="C462">
        <f t="shared" si="36"/>
        <v>2014</v>
      </c>
      <c r="D462">
        <f t="shared" si="37"/>
        <v>8</v>
      </c>
      <c r="E462" s="75">
        <v>35549</v>
      </c>
      <c r="F462" s="75">
        <v>32076</v>
      </c>
      <c r="G462" s="75">
        <v>3460</v>
      </c>
      <c r="H462" s="104">
        <v>90.230386227460684</v>
      </c>
      <c r="I462" s="104">
        <v>9.733044530085234</v>
      </c>
      <c r="K462" s="72">
        <f t="shared" si="38"/>
        <v>4.3925875255407419E-3</v>
      </c>
      <c r="M462" s="72">
        <f t="shared" si="39"/>
        <v>3.8494147787183296E-3</v>
      </c>
      <c r="N462" s="68"/>
      <c r="O462" s="72"/>
    </row>
    <row r="463" spans="1:15" x14ac:dyDescent="0.25">
      <c r="A463" s="107" t="s">
        <v>873</v>
      </c>
      <c r="B463" s="108">
        <f t="shared" si="35"/>
        <v>41872</v>
      </c>
      <c r="C463">
        <f t="shared" si="36"/>
        <v>2014</v>
      </c>
      <c r="D463">
        <f t="shared" si="37"/>
        <v>8</v>
      </c>
      <c r="E463" s="75">
        <v>33904</v>
      </c>
      <c r="F463" s="75">
        <v>30747</v>
      </c>
      <c r="G463" s="75">
        <v>3155</v>
      </c>
      <c r="H463" s="104">
        <v>90.688414346389806</v>
      </c>
      <c r="I463" s="104">
        <v>9.3056866446436999</v>
      </c>
      <c r="K463" s="72">
        <f t="shared" si="38"/>
        <v>4.1893242416364265E-3</v>
      </c>
      <c r="M463" s="72">
        <f t="shared" si="39"/>
        <v>3.8494147787183296E-3</v>
      </c>
      <c r="N463" s="68"/>
      <c r="O463" s="72"/>
    </row>
    <row r="464" spans="1:15" x14ac:dyDescent="0.25">
      <c r="A464" s="107" t="s">
        <v>874</v>
      </c>
      <c r="B464" s="108">
        <f t="shared" si="35"/>
        <v>41873</v>
      </c>
      <c r="C464">
        <f t="shared" si="36"/>
        <v>2014</v>
      </c>
      <c r="D464">
        <f t="shared" si="37"/>
        <v>8</v>
      </c>
      <c r="E464" s="75">
        <v>30419</v>
      </c>
      <c r="F464" s="75">
        <v>27574</v>
      </c>
      <c r="G464" s="75">
        <v>2842</v>
      </c>
      <c r="H464" s="104">
        <v>90.647292810414541</v>
      </c>
      <c r="I464" s="104">
        <v>9.3428449324435388</v>
      </c>
      <c r="K464" s="72">
        <f t="shared" si="38"/>
        <v>3.7587026340944567E-3</v>
      </c>
      <c r="M464" s="72">
        <f t="shared" si="39"/>
        <v>3.8494147787183296E-3</v>
      </c>
      <c r="N464" s="68"/>
      <c r="O464" s="72"/>
    </row>
    <row r="465" spans="1:15" x14ac:dyDescent="0.25">
      <c r="A465" s="107" t="s">
        <v>875</v>
      </c>
      <c r="B465" s="108">
        <f t="shared" si="35"/>
        <v>41874</v>
      </c>
      <c r="C465">
        <f t="shared" si="36"/>
        <v>2014</v>
      </c>
      <c r="D465">
        <f t="shared" si="37"/>
        <v>8</v>
      </c>
      <c r="E465" s="75">
        <v>26437</v>
      </c>
      <c r="F465" s="75">
        <v>20189</v>
      </c>
      <c r="G465" s="75">
        <v>6247</v>
      </c>
      <c r="H465" s="104">
        <v>76.36645610318871</v>
      </c>
      <c r="I465" s="104">
        <v>23.629761319363009</v>
      </c>
      <c r="K465" s="72">
        <f t="shared" si="38"/>
        <v>3.266669566309055E-3</v>
      </c>
      <c r="M465" s="72">
        <f t="shared" si="39"/>
        <v>3.8494147787183296E-3</v>
      </c>
      <c r="N465" s="68"/>
      <c r="O465" s="72"/>
    </row>
    <row r="466" spans="1:15" x14ac:dyDescent="0.25">
      <c r="A466" s="107" t="s">
        <v>876</v>
      </c>
      <c r="B466" s="108">
        <f t="shared" si="35"/>
        <v>41875</v>
      </c>
      <c r="C466">
        <f t="shared" si="36"/>
        <v>2014</v>
      </c>
      <c r="D466">
        <f t="shared" si="37"/>
        <v>8</v>
      </c>
      <c r="E466" s="75">
        <v>27515</v>
      </c>
      <c r="F466" s="75">
        <v>20516</v>
      </c>
      <c r="G466" s="75">
        <v>6997</v>
      </c>
      <c r="H466" s="104">
        <v>74.562965655097216</v>
      </c>
      <c r="I466" s="104">
        <v>25.429765582409591</v>
      </c>
      <c r="K466" s="72">
        <f t="shared" si="38"/>
        <v>3.3998718885272024E-3</v>
      </c>
      <c r="M466" s="72">
        <f t="shared" si="39"/>
        <v>3.8494147787183296E-3</v>
      </c>
      <c r="N466" s="68"/>
      <c r="O466" s="72"/>
    </row>
    <row r="467" spans="1:15" x14ac:dyDescent="0.25">
      <c r="A467" s="107" t="s">
        <v>877</v>
      </c>
      <c r="B467" s="108">
        <f t="shared" si="35"/>
        <v>41876</v>
      </c>
      <c r="C467">
        <f t="shared" si="36"/>
        <v>2014</v>
      </c>
      <c r="D467">
        <f t="shared" si="37"/>
        <v>8</v>
      </c>
      <c r="E467" s="75">
        <v>32905</v>
      </c>
      <c r="F467" s="75">
        <v>29629</v>
      </c>
      <c r="G467" s="75">
        <v>3276</v>
      </c>
      <c r="H467" s="104">
        <v>90.044066251329582</v>
      </c>
      <c r="I467" s="104">
        <v>9.9559337486704145</v>
      </c>
      <c r="K467" s="72">
        <f t="shared" si="38"/>
        <v>4.0658834996179392E-3</v>
      </c>
      <c r="M467" s="72">
        <f t="shared" si="39"/>
        <v>3.8494147787183296E-3</v>
      </c>
      <c r="N467" s="68"/>
      <c r="O467" s="72"/>
    </row>
    <row r="468" spans="1:15" x14ac:dyDescent="0.25">
      <c r="A468" s="107" t="s">
        <v>878</v>
      </c>
      <c r="B468" s="108">
        <f t="shared" si="35"/>
        <v>41877</v>
      </c>
      <c r="C468">
        <f t="shared" si="36"/>
        <v>2014</v>
      </c>
      <c r="D468">
        <f t="shared" si="37"/>
        <v>8</v>
      </c>
      <c r="E468" s="75">
        <v>34547</v>
      </c>
      <c r="F468" s="75">
        <v>31516</v>
      </c>
      <c r="G468" s="75">
        <v>3027</v>
      </c>
      <c r="H468" s="104">
        <v>91.226445132717743</v>
      </c>
      <c r="I468" s="104">
        <v>8.7619764378962</v>
      </c>
      <c r="K468" s="72">
        <f t="shared" si="38"/>
        <v>4.2687760906032803E-3</v>
      </c>
      <c r="M468" s="72">
        <f t="shared" si="39"/>
        <v>3.8494147787183296E-3</v>
      </c>
      <c r="N468" s="68"/>
      <c r="O468" s="72"/>
    </row>
    <row r="469" spans="1:15" x14ac:dyDescent="0.25">
      <c r="A469" s="107" t="s">
        <v>879</v>
      </c>
      <c r="B469" s="108">
        <f t="shared" si="35"/>
        <v>41878</v>
      </c>
      <c r="C469">
        <f t="shared" si="36"/>
        <v>2014</v>
      </c>
      <c r="D469">
        <f t="shared" si="37"/>
        <v>8</v>
      </c>
      <c r="E469" s="75">
        <v>33743</v>
      </c>
      <c r="F469" s="75">
        <v>31137</v>
      </c>
      <c r="G469" s="75">
        <v>2602</v>
      </c>
      <c r="H469" s="104">
        <v>92.276916693832788</v>
      </c>
      <c r="I469" s="104">
        <v>7.7112289956435411</v>
      </c>
      <c r="K469" s="72">
        <f t="shared" si="38"/>
        <v>4.169430388318132E-3</v>
      </c>
      <c r="M469" s="72">
        <f t="shared" si="39"/>
        <v>3.8494147787183296E-3</v>
      </c>
      <c r="N469" s="68"/>
      <c r="O469" s="72"/>
    </row>
    <row r="470" spans="1:15" x14ac:dyDescent="0.25">
      <c r="A470" s="107" t="s">
        <v>880</v>
      </c>
      <c r="B470" s="108">
        <f t="shared" si="35"/>
        <v>41879</v>
      </c>
      <c r="C470">
        <f t="shared" si="36"/>
        <v>2014</v>
      </c>
      <c r="D470">
        <f t="shared" si="37"/>
        <v>8</v>
      </c>
      <c r="E470" s="75">
        <v>33963</v>
      </c>
      <c r="F470" s="75">
        <v>31120</v>
      </c>
      <c r="G470" s="75">
        <v>2841</v>
      </c>
      <c r="H470" s="104">
        <v>91.629125813385158</v>
      </c>
      <c r="I470" s="104">
        <v>8.3649854253157852</v>
      </c>
      <c r="K470" s="72">
        <f t="shared" si="38"/>
        <v>4.19661453570959E-3</v>
      </c>
      <c r="M470" s="72">
        <f t="shared" si="39"/>
        <v>3.8494147787183296E-3</v>
      </c>
      <c r="N470" s="68"/>
      <c r="O470" s="72"/>
    </row>
    <row r="471" spans="1:15" x14ac:dyDescent="0.25">
      <c r="A471" s="107" t="s">
        <v>881</v>
      </c>
      <c r="B471" s="108">
        <f t="shared" si="35"/>
        <v>41880</v>
      </c>
      <c r="C471">
        <f t="shared" si="36"/>
        <v>2014</v>
      </c>
      <c r="D471">
        <f t="shared" si="37"/>
        <v>8</v>
      </c>
      <c r="E471" s="75">
        <v>31283</v>
      </c>
      <c r="F471" s="75">
        <v>27520</v>
      </c>
      <c r="G471" s="75">
        <v>3763</v>
      </c>
      <c r="H471" s="104">
        <v>87.971102515743368</v>
      </c>
      <c r="I471" s="104">
        <v>12.028897484256619</v>
      </c>
      <c r="K471" s="72">
        <f t="shared" si="38"/>
        <v>3.8654621947590939E-3</v>
      </c>
      <c r="M471" s="72">
        <f t="shared" si="39"/>
        <v>3.8494147787183296E-3</v>
      </c>
      <c r="N471" s="68"/>
      <c r="O471" s="72"/>
    </row>
    <row r="472" spans="1:15" x14ac:dyDescent="0.25">
      <c r="A472" s="107" t="s">
        <v>882</v>
      </c>
      <c r="B472" s="108">
        <f t="shared" si="35"/>
        <v>41881</v>
      </c>
      <c r="C472">
        <f t="shared" si="36"/>
        <v>2014</v>
      </c>
      <c r="D472">
        <f t="shared" si="37"/>
        <v>8</v>
      </c>
      <c r="E472" s="75">
        <v>22705</v>
      </c>
      <c r="F472" s="75">
        <v>16323</v>
      </c>
      <c r="G472" s="75">
        <v>6382</v>
      </c>
      <c r="H472" s="104">
        <v>71.891653820744324</v>
      </c>
      <c r="I472" s="104">
        <v>28.108346179255669</v>
      </c>
      <c r="K472" s="72">
        <f t="shared" si="38"/>
        <v>2.8055275751048565E-3</v>
      </c>
      <c r="M472" s="72">
        <f t="shared" si="39"/>
        <v>3.8494147787183296E-3</v>
      </c>
      <c r="N472" s="68"/>
      <c r="O472" s="72"/>
    </row>
    <row r="473" spans="1:15" x14ac:dyDescent="0.25">
      <c r="A473" s="107" t="s">
        <v>883</v>
      </c>
      <c r="B473" s="108">
        <f t="shared" si="35"/>
        <v>41882</v>
      </c>
      <c r="C473">
        <f t="shared" si="36"/>
        <v>2014</v>
      </c>
      <c r="D473">
        <f t="shared" si="37"/>
        <v>8</v>
      </c>
      <c r="E473" s="75">
        <v>18075</v>
      </c>
      <c r="F473" s="75">
        <v>12925</v>
      </c>
      <c r="G473" s="75">
        <v>5149</v>
      </c>
      <c r="H473" s="104">
        <v>71.507607192254497</v>
      </c>
      <c r="I473" s="104">
        <v>28.486860304287688</v>
      </c>
      <c r="K473" s="72">
        <f t="shared" si="38"/>
        <v>2.233424836820977E-3</v>
      </c>
      <c r="M473" s="72">
        <f t="shared" si="39"/>
        <v>3.8494147787183296E-3</v>
      </c>
      <c r="N473" s="68"/>
      <c r="O473" s="72"/>
    </row>
    <row r="474" spans="1:15" x14ac:dyDescent="0.25">
      <c r="A474" s="107" t="s">
        <v>884</v>
      </c>
      <c r="B474" s="108">
        <f t="shared" si="35"/>
        <v>41883</v>
      </c>
      <c r="C474">
        <f t="shared" si="36"/>
        <v>2014</v>
      </c>
      <c r="D474">
        <f t="shared" si="37"/>
        <v>9</v>
      </c>
      <c r="E474" s="75">
        <v>23571</v>
      </c>
      <c r="F474" s="75">
        <v>17825</v>
      </c>
      <c r="G474" s="75">
        <v>5741</v>
      </c>
      <c r="H474" s="104">
        <v>75.622587077340796</v>
      </c>
      <c r="I474" s="104">
        <v>24.35620041576513</v>
      </c>
      <c r="K474" s="72">
        <f t="shared" si="38"/>
        <v>2.9125342643821438E-3</v>
      </c>
      <c r="M474" s="72">
        <f t="shared" si="39"/>
        <v>3.9285788424298076E-3</v>
      </c>
      <c r="N474" s="68"/>
      <c r="O474" s="72"/>
    </row>
    <row r="475" spans="1:15" x14ac:dyDescent="0.25">
      <c r="A475" s="107" t="s">
        <v>885</v>
      </c>
      <c r="B475" s="108">
        <f t="shared" si="35"/>
        <v>41884</v>
      </c>
      <c r="C475">
        <f t="shared" si="36"/>
        <v>2014</v>
      </c>
      <c r="D475">
        <f t="shared" si="37"/>
        <v>9</v>
      </c>
      <c r="E475" s="75">
        <v>30507</v>
      </c>
      <c r="F475" s="75">
        <v>28105</v>
      </c>
      <c r="G475" s="75">
        <v>2396</v>
      </c>
      <c r="H475" s="104">
        <v>92.126397220310096</v>
      </c>
      <c r="I475" s="104">
        <v>7.8539351624217391</v>
      </c>
      <c r="K475" s="72">
        <f t="shared" si="38"/>
        <v>3.7695762930510398E-3</v>
      </c>
      <c r="M475" s="72">
        <f t="shared" si="39"/>
        <v>3.9285788424298076E-3</v>
      </c>
      <c r="N475" s="68"/>
      <c r="O475" s="72"/>
    </row>
    <row r="476" spans="1:15" x14ac:dyDescent="0.25">
      <c r="A476" s="107" t="s">
        <v>886</v>
      </c>
      <c r="B476" s="108">
        <f t="shared" si="35"/>
        <v>41885</v>
      </c>
      <c r="C476">
        <f t="shared" si="36"/>
        <v>2014</v>
      </c>
      <c r="D476">
        <f t="shared" si="37"/>
        <v>9</v>
      </c>
      <c r="E476" s="75">
        <v>35533</v>
      </c>
      <c r="F476" s="75">
        <v>33080</v>
      </c>
      <c r="G476" s="75">
        <v>2448</v>
      </c>
      <c r="H476" s="104">
        <v>93.096558129063126</v>
      </c>
      <c r="I476" s="104">
        <v>6.8893704443756496</v>
      </c>
      <c r="K476" s="72">
        <f t="shared" si="38"/>
        <v>4.3906104966395451E-3</v>
      </c>
      <c r="M476" s="72">
        <f t="shared" si="39"/>
        <v>3.9285788424298076E-3</v>
      </c>
      <c r="N476" s="68"/>
      <c r="O476" s="72"/>
    </row>
    <row r="477" spans="1:15" x14ac:dyDescent="0.25">
      <c r="A477" s="107" t="s">
        <v>887</v>
      </c>
      <c r="B477" s="108">
        <f t="shared" si="35"/>
        <v>41886</v>
      </c>
      <c r="C477">
        <f t="shared" si="36"/>
        <v>2014</v>
      </c>
      <c r="D477">
        <f t="shared" si="37"/>
        <v>9</v>
      </c>
      <c r="E477" s="75">
        <v>36492</v>
      </c>
      <c r="F477" s="75">
        <v>33755</v>
      </c>
      <c r="G477" s="75">
        <v>2735</v>
      </c>
      <c r="H477" s="104">
        <v>92.499725967335308</v>
      </c>
      <c r="I477" s="104">
        <v>7.4947933793708206</v>
      </c>
      <c r="K477" s="72">
        <f t="shared" si="38"/>
        <v>4.50910866640504E-3</v>
      </c>
      <c r="M477" s="72">
        <f t="shared" si="39"/>
        <v>3.9285788424298076E-3</v>
      </c>
      <c r="N477" s="68"/>
      <c r="O477" s="72"/>
    </row>
    <row r="478" spans="1:15" x14ac:dyDescent="0.25">
      <c r="A478" s="107" t="s">
        <v>888</v>
      </c>
      <c r="B478" s="108">
        <f t="shared" si="35"/>
        <v>41887</v>
      </c>
      <c r="C478">
        <f t="shared" si="36"/>
        <v>2014</v>
      </c>
      <c r="D478">
        <f t="shared" si="37"/>
        <v>9</v>
      </c>
      <c r="E478" s="75">
        <v>34828</v>
      </c>
      <c r="F478" s="75">
        <v>31600</v>
      </c>
      <c r="G478" s="75">
        <v>3223</v>
      </c>
      <c r="H478" s="104">
        <v>90.731595268175028</v>
      </c>
      <c r="I478" s="104">
        <v>9.2540484667508895</v>
      </c>
      <c r="K478" s="72">
        <f t="shared" si="38"/>
        <v>4.3034976606805527E-3</v>
      </c>
      <c r="M478" s="72">
        <f t="shared" si="39"/>
        <v>3.9285788424298076E-3</v>
      </c>
      <c r="N478" s="68"/>
      <c r="O478" s="72"/>
    </row>
    <row r="479" spans="1:15" x14ac:dyDescent="0.25">
      <c r="A479" s="107" t="s">
        <v>889</v>
      </c>
      <c r="B479" s="108">
        <f t="shared" si="35"/>
        <v>41888</v>
      </c>
      <c r="C479">
        <f t="shared" si="36"/>
        <v>2014</v>
      </c>
      <c r="D479">
        <f t="shared" si="37"/>
        <v>9</v>
      </c>
      <c r="E479" s="75">
        <v>25827</v>
      </c>
      <c r="F479" s="75">
        <v>21355</v>
      </c>
      <c r="G479" s="75">
        <v>4471</v>
      </c>
      <c r="H479" s="104">
        <v>82.684787238161618</v>
      </c>
      <c r="I479" s="104">
        <v>17.311340844852289</v>
      </c>
      <c r="K479" s="72">
        <f t="shared" si="38"/>
        <v>3.1912953394509199E-3</v>
      </c>
      <c r="M479" s="72">
        <f t="shared" si="39"/>
        <v>3.9285788424298076E-3</v>
      </c>
      <c r="N479" s="68"/>
      <c r="O479" s="72"/>
    </row>
    <row r="480" spans="1:15" x14ac:dyDescent="0.25">
      <c r="A480" s="107" t="s">
        <v>890</v>
      </c>
      <c r="B480" s="108">
        <f t="shared" si="35"/>
        <v>41889</v>
      </c>
      <c r="C480">
        <f t="shared" si="36"/>
        <v>2014</v>
      </c>
      <c r="D480">
        <f t="shared" si="37"/>
        <v>9</v>
      </c>
      <c r="E480" s="75">
        <v>29720</v>
      </c>
      <c r="F480" s="75">
        <v>23758</v>
      </c>
      <c r="G480" s="75">
        <v>5960</v>
      </c>
      <c r="H480" s="104">
        <v>79.939434724091527</v>
      </c>
      <c r="I480" s="104">
        <v>20.053835800807541</v>
      </c>
      <c r="K480" s="72">
        <f t="shared" si="38"/>
        <v>3.6723311839734129E-3</v>
      </c>
      <c r="M480" s="72">
        <f t="shared" si="39"/>
        <v>3.9285788424298076E-3</v>
      </c>
      <c r="N480" s="68"/>
      <c r="O480" s="72"/>
    </row>
    <row r="481" spans="1:15" x14ac:dyDescent="0.25">
      <c r="A481" s="107" t="s">
        <v>891</v>
      </c>
      <c r="B481" s="108">
        <f t="shared" si="35"/>
        <v>41890</v>
      </c>
      <c r="C481">
        <f t="shared" si="36"/>
        <v>2014</v>
      </c>
      <c r="D481">
        <f t="shared" si="37"/>
        <v>9</v>
      </c>
      <c r="E481" s="75">
        <v>34336</v>
      </c>
      <c r="F481" s="75">
        <v>31685</v>
      </c>
      <c r="G481" s="75">
        <v>2648</v>
      </c>
      <c r="H481" s="104">
        <v>92.279240447343895</v>
      </c>
      <c r="I481" s="104">
        <v>7.7120223671947814</v>
      </c>
      <c r="K481" s="72">
        <f t="shared" si="38"/>
        <v>4.2427040219687453E-3</v>
      </c>
      <c r="M481" s="72">
        <f t="shared" si="39"/>
        <v>3.9285788424298076E-3</v>
      </c>
      <c r="N481" s="68"/>
      <c r="O481" s="72"/>
    </row>
    <row r="482" spans="1:15" x14ac:dyDescent="0.25">
      <c r="A482" s="107" t="s">
        <v>892</v>
      </c>
      <c r="B482" s="108">
        <f t="shared" si="35"/>
        <v>41891</v>
      </c>
      <c r="C482">
        <f t="shared" si="36"/>
        <v>2014</v>
      </c>
      <c r="D482">
        <f t="shared" si="37"/>
        <v>9</v>
      </c>
      <c r="E482" s="75">
        <v>34516</v>
      </c>
      <c r="F482" s="75">
        <v>32357</v>
      </c>
      <c r="G482" s="75">
        <v>2155</v>
      </c>
      <c r="H482" s="104">
        <v>93.74492988758837</v>
      </c>
      <c r="I482" s="104">
        <v>6.2434812840421836</v>
      </c>
      <c r="K482" s="72">
        <f t="shared" si="38"/>
        <v>4.2649455971072109E-3</v>
      </c>
      <c r="M482" s="72">
        <f t="shared" si="39"/>
        <v>3.9285788424298076E-3</v>
      </c>
      <c r="N482" s="68"/>
      <c r="O482" s="72"/>
    </row>
    <row r="483" spans="1:15" x14ac:dyDescent="0.25">
      <c r="A483" s="107" t="s">
        <v>893</v>
      </c>
      <c r="B483" s="108">
        <f t="shared" si="35"/>
        <v>41892</v>
      </c>
      <c r="C483">
        <f t="shared" si="36"/>
        <v>2014</v>
      </c>
      <c r="D483">
        <f t="shared" si="37"/>
        <v>9</v>
      </c>
      <c r="E483" s="75">
        <v>37645</v>
      </c>
      <c r="F483" s="75">
        <v>34811</v>
      </c>
      <c r="G483" s="75">
        <v>2828</v>
      </c>
      <c r="H483" s="104">
        <v>92.471775800239072</v>
      </c>
      <c r="I483" s="104">
        <v>7.5122858281312261</v>
      </c>
      <c r="K483" s="72">
        <f t="shared" si="38"/>
        <v>4.6515783115975481E-3</v>
      </c>
      <c r="M483" s="72">
        <f t="shared" si="39"/>
        <v>3.9285788424298076E-3</v>
      </c>
      <c r="N483" s="68"/>
      <c r="O483" s="72"/>
    </row>
    <row r="484" spans="1:15" x14ac:dyDescent="0.25">
      <c r="A484" s="107" t="s">
        <v>894</v>
      </c>
      <c r="B484" s="108">
        <f t="shared" si="35"/>
        <v>41893</v>
      </c>
      <c r="C484">
        <f t="shared" si="36"/>
        <v>2014</v>
      </c>
      <c r="D484">
        <f t="shared" si="37"/>
        <v>9</v>
      </c>
      <c r="E484" s="75">
        <v>37078</v>
      </c>
      <c r="F484" s="75">
        <v>34436</v>
      </c>
      <c r="G484" s="75">
        <v>2639</v>
      </c>
      <c r="H484" s="104">
        <v>92.874480824208419</v>
      </c>
      <c r="I484" s="104">
        <v>7.1174281244943094</v>
      </c>
      <c r="K484" s="72">
        <f t="shared" si="38"/>
        <v>4.5815173499113796E-3</v>
      </c>
      <c r="M484" s="72">
        <f t="shared" si="39"/>
        <v>3.9285788424298076E-3</v>
      </c>
      <c r="N484" s="68"/>
      <c r="O484" s="72"/>
    </row>
    <row r="485" spans="1:15" x14ac:dyDescent="0.25">
      <c r="A485" s="107" t="s">
        <v>895</v>
      </c>
      <c r="B485" s="108">
        <f t="shared" si="35"/>
        <v>41894</v>
      </c>
      <c r="C485">
        <f t="shared" si="36"/>
        <v>2014</v>
      </c>
      <c r="D485">
        <f t="shared" si="37"/>
        <v>9</v>
      </c>
      <c r="E485" s="75">
        <v>37201</v>
      </c>
      <c r="F485" s="75">
        <v>34021</v>
      </c>
      <c r="G485" s="75">
        <v>3176</v>
      </c>
      <c r="H485" s="104">
        <v>91.451842692400746</v>
      </c>
      <c r="I485" s="104">
        <v>8.5374049084702026</v>
      </c>
      <c r="K485" s="72">
        <f t="shared" si="38"/>
        <v>4.5967157595893319E-3</v>
      </c>
      <c r="M485" s="72">
        <f t="shared" si="39"/>
        <v>3.9285788424298076E-3</v>
      </c>
      <c r="N485" s="68"/>
      <c r="O485" s="72"/>
    </row>
    <row r="486" spans="1:15" x14ac:dyDescent="0.25">
      <c r="A486" s="107" t="s">
        <v>896</v>
      </c>
      <c r="B486" s="108">
        <f t="shared" si="35"/>
        <v>41895</v>
      </c>
      <c r="C486">
        <f t="shared" si="36"/>
        <v>2014</v>
      </c>
      <c r="D486">
        <f t="shared" si="37"/>
        <v>9</v>
      </c>
      <c r="E486" s="75">
        <v>17290</v>
      </c>
      <c r="F486" s="75">
        <v>15253</v>
      </c>
      <c r="G486" s="75">
        <v>2037</v>
      </c>
      <c r="H486" s="104">
        <v>88.218623481781378</v>
      </c>
      <c r="I486" s="104">
        <v>11.78137651821862</v>
      </c>
      <c r="K486" s="72">
        <f t="shared" si="38"/>
        <v>2.1364268563559994E-3</v>
      </c>
      <c r="M486" s="72">
        <f t="shared" si="39"/>
        <v>3.9285788424298076E-3</v>
      </c>
      <c r="N486" s="68"/>
      <c r="O486" s="72"/>
    </row>
    <row r="487" spans="1:15" x14ac:dyDescent="0.25">
      <c r="A487" s="107" t="s">
        <v>897</v>
      </c>
      <c r="B487" s="108">
        <f t="shared" si="35"/>
        <v>41896</v>
      </c>
      <c r="C487">
        <f t="shared" si="36"/>
        <v>2014</v>
      </c>
      <c r="D487">
        <f t="shared" si="37"/>
        <v>9</v>
      </c>
      <c r="E487" s="75">
        <v>28688</v>
      </c>
      <c r="F487" s="75">
        <v>23034</v>
      </c>
      <c r="G487" s="75">
        <v>5648</v>
      </c>
      <c r="H487" s="104">
        <v>80.291411042944787</v>
      </c>
      <c r="I487" s="104">
        <v>19.687674288901281</v>
      </c>
      <c r="K487" s="72">
        <f t="shared" si="38"/>
        <v>3.544812819846207E-3</v>
      </c>
      <c r="M487" s="72">
        <f t="shared" si="39"/>
        <v>3.9285788424298076E-3</v>
      </c>
      <c r="N487" s="68"/>
      <c r="O487" s="72"/>
    </row>
    <row r="488" spans="1:15" x14ac:dyDescent="0.25">
      <c r="A488" s="107" t="s">
        <v>898</v>
      </c>
      <c r="B488" s="108">
        <f t="shared" si="35"/>
        <v>41897</v>
      </c>
      <c r="C488">
        <f t="shared" si="36"/>
        <v>2014</v>
      </c>
      <c r="D488">
        <f t="shared" si="37"/>
        <v>9</v>
      </c>
      <c r="E488" s="75">
        <v>35043</v>
      </c>
      <c r="F488" s="75">
        <v>32269</v>
      </c>
      <c r="G488" s="75">
        <v>2766</v>
      </c>
      <c r="H488" s="104">
        <v>92.084011072111409</v>
      </c>
      <c r="I488" s="104">
        <v>7.8931598322061456</v>
      </c>
      <c r="K488" s="72">
        <f t="shared" si="38"/>
        <v>4.330063986540387E-3</v>
      </c>
      <c r="M488" s="72">
        <f t="shared" si="39"/>
        <v>3.9285788424298076E-3</v>
      </c>
      <c r="N488" s="68"/>
      <c r="O488" s="72"/>
    </row>
    <row r="489" spans="1:15" x14ac:dyDescent="0.25">
      <c r="A489" s="107" t="s">
        <v>899</v>
      </c>
      <c r="B489" s="108">
        <f t="shared" si="35"/>
        <v>41898</v>
      </c>
      <c r="C489">
        <f t="shared" si="36"/>
        <v>2014</v>
      </c>
      <c r="D489">
        <f t="shared" si="37"/>
        <v>9</v>
      </c>
      <c r="E489" s="75">
        <v>25634</v>
      </c>
      <c r="F489" s="75">
        <v>24192</v>
      </c>
      <c r="G489" s="75">
        <v>1437</v>
      </c>
      <c r="H489" s="104">
        <v>94.37465865647188</v>
      </c>
      <c r="I489" s="104">
        <v>5.6058359990637436</v>
      </c>
      <c r="K489" s="72">
        <f t="shared" si="38"/>
        <v>3.167447428330231E-3</v>
      </c>
      <c r="M489" s="72">
        <f t="shared" si="39"/>
        <v>3.9285788424298076E-3</v>
      </c>
      <c r="N489" s="68"/>
      <c r="O489" s="72"/>
    </row>
    <row r="490" spans="1:15" x14ac:dyDescent="0.25">
      <c r="A490" s="107" t="s">
        <v>900</v>
      </c>
      <c r="B490" s="108">
        <f t="shared" si="35"/>
        <v>41899</v>
      </c>
      <c r="C490">
        <f t="shared" si="36"/>
        <v>2014</v>
      </c>
      <c r="D490">
        <f t="shared" si="37"/>
        <v>9</v>
      </c>
      <c r="E490" s="75">
        <v>37451</v>
      </c>
      <c r="F490" s="75">
        <v>34690</v>
      </c>
      <c r="G490" s="75">
        <v>2758</v>
      </c>
      <c r="H490" s="104">
        <v>92.62770019492136</v>
      </c>
      <c r="I490" s="104">
        <v>7.3642893380684091</v>
      </c>
      <c r="K490" s="72">
        <f t="shared" si="38"/>
        <v>4.627606836170535E-3</v>
      </c>
      <c r="M490" s="72">
        <f t="shared" si="39"/>
        <v>3.9285788424298076E-3</v>
      </c>
      <c r="N490" s="68"/>
      <c r="O490" s="72"/>
    </row>
    <row r="491" spans="1:15" x14ac:dyDescent="0.25">
      <c r="A491" s="107" t="s">
        <v>901</v>
      </c>
      <c r="B491" s="108">
        <f t="shared" si="35"/>
        <v>41900</v>
      </c>
      <c r="C491">
        <f t="shared" si="36"/>
        <v>2014</v>
      </c>
      <c r="D491">
        <f t="shared" si="37"/>
        <v>9</v>
      </c>
      <c r="E491" s="75">
        <v>37381</v>
      </c>
      <c r="F491" s="75">
        <v>34681</v>
      </c>
      <c r="G491" s="75">
        <v>2694</v>
      </c>
      <c r="H491" s="104">
        <v>92.777079264867183</v>
      </c>
      <c r="I491" s="104">
        <v>7.20686980016586</v>
      </c>
      <c r="K491" s="72">
        <f t="shared" si="38"/>
        <v>4.6189573347277975E-3</v>
      </c>
      <c r="M491" s="72">
        <f t="shared" si="39"/>
        <v>3.9285788424298076E-3</v>
      </c>
      <c r="N491" s="68"/>
      <c r="O491" s="72"/>
    </row>
    <row r="492" spans="1:15" x14ac:dyDescent="0.25">
      <c r="A492" s="107" t="s">
        <v>902</v>
      </c>
      <c r="B492" s="108">
        <f t="shared" si="35"/>
        <v>41901</v>
      </c>
      <c r="C492">
        <f t="shared" si="36"/>
        <v>2014</v>
      </c>
      <c r="D492">
        <f t="shared" si="37"/>
        <v>9</v>
      </c>
      <c r="E492" s="75">
        <v>34709</v>
      </c>
      <c r="F492" s="75">
        <v>32032</v>
      </c>
      <c r="G492" s="75">
        <v>2672</v>
      </c>
      <c r="H492" s="104">
        <v>92.287303004984295</v>
      </c>
      <c r="I492" s="104">
        <v>7.6982915094067819</v>
      </c>
      <c r="K492" s="72">
        <f t="shared" si="38"/>
        <v>4.2887935082278998E-3</v>
      </c>
      <c r="M492" s="72">
        <f t="shared" si="39"/>
        <v>3.9285788424298076E-3</v>
      </c>
      <c r="N492" s="68"/>
      <c r="O492" s="72"/>
    </row>
    <row r="493" spans="1:15" x14ac:dyDescent="0.25">
      <c r="A493" s="107" t="s">
        <v>903</v>
      </c>
      <c r="B493" s="108">
        <f t="shared" si="35"/>
        <v>41902</v>
      </c>
      <c r="C493">
        <f t="shared" si="36"/>
        <v>2014</v>
      </c>
      <c r="D493">
        <f t="shared" si="37"/>
        <v>9</v>
      </c>
      <c r="E493" s="75">
        <v>30003</v>
      </c>
      <c r="F493" s="75">
        <v>23826</v>
      </c>
      <c r="G493" s="75">
        <v>6177</v>
      </c>
      <c r="H493" s="104">
        <v>79.412058794120583</v>
      </c>
      <c r="I493" s="104">
        <v>20.58794120587941</v>
      </c>
      <c r="K493" s="72">
        <f t="shared" si="38"/>
        <v>3.7072998826633346E-3</v>
      </c>
      <c r="M493" s="72">
        <f t="shared" si="39"/>
        <v>3.9285788424298076E-3</v>
      </c>
      <c r="N493" s="68"/>
      <c r="O493" s="72"/>
    </row>
    <row r="494" spans="1:15" x14ac:dyDescent="0.25">
      <c r="A494" s="107" t="s">
        <v>904</v>
      </c>
      <c r="B494" s="108">
        <f t="shared" si="35"/>
        <v>41903</v>
      </c>
      <c r="C494">
        <f t="shared" si="36"/>
        <v>2014</v>
      </c>
      <c r="D494">
        <f t="shared" si="37"/>
        <v>9</v>
      </c>
      <c r="E494" s="75">
        <v>26078</v>
      </c>
      <c r="F494" s="75">
        <v>21493</v>
      </c>
      <c r="G494" s="75">
        <v>4579</v>
      </c>
      <c r="H494" s="104">
        <v>82.418130224710481</v>
      </c>
      <c r="I494" s="104">
        <v>17.558861875910729</v>
      </c>
      <c r="K494" s="72">
        <f t="shared" si="38"/>
        <v>3.2223099803384476E-3</v>
      </c>
      <c r="M494" s="72">
        <f t="shared" si="39"/>
        <v>3.9285788424298076E-3</v>
      </c>
      <c r="N494" s="68"/>
      <c r="O494" s="72"/>
    </row>
    <row r="495" spans="1:15" x14ac:dyDescent="0.25">
      <c r="A495" s="107" t="s">
        <v>905</v>
      </c>
      <c r="B495" s="108">
        <f t="shared" si="35"/>
        <v>41904</v>
      </c>
      <c r="C495">
        <f t="shared" si="36"/>
        <v>2014</v>
      </c>
      <c r="D495">
        <f t="shared" si="37"/>
        <v>9</v>
      </c>
      <c r="E495" s="75">
        <v>33234</v>
      </c>
      <c r="F495" s="75">
        <v>30816</v>
      </c>
      <c r="G495" s="75">
        <v>2415</v>
      </c>
      <c r="H495" s="104">
        <v>92.724318469037726</v>
      </c>
      <c r="I495" s="104">
        <v>7.266654630799783</v>
      </c>
      <c r="K495" s="72">
        <f t="shared" si="38"/>
        <v>4.1065361563988019E-3</v>
      </c>
      <c r="M495" s="72">
        <f t="shared" si="39"/>
        <v>3.9285788424298076E-3</v>
      </c>
      <c r="N495" s="68"/>
      <c r="O495" s="72"/>
    </row>
    <row r="496" spans="1:15" x14ac:dyDescent="0.25">
      <c r="A496" s="107" t="s">
        <v>906</v>
      </c>
      <c r="B496" s="108">
        <f t="shared" si="35"/>
        <v>41905</v>
      </c>
      <c r="C496">
        <f t="shared" si="36"/>
        <v>2014</v>
      </c>
      <c r="D496">
        <f t="shared" si="37"/>
        <v>9</v>
      </c>
      <c r="E496" s="75">
        <v>36343</v>
      </c>
      <c r="F496" s="75">
        <v>33820</v>
      </c>
      <c r="G496" s="75">
        <v>2518</v>
      </c>
      <c r="H496" s="104">
        <v>93.057810307349428</v>
      </c>
      <c r="I496" s="104">
        <v>6.928431885094791</v>
      </c>
      <c r="K496" s="72">
        <f t="shared" si="38"/>
        <v>4.4906975847626429E-3</v>
      </c>
      <c r="M496" s="72">
        <f t="shared" si="39"/>
        <v>3.9285788424298076E-3</v>
      </c>
      <c r="N496" s="68"/>
      <c r="O496" s="72"/>
    </row>
    <row r="497" spans="1:15" x14ac:dyDescent="0.25">
      <c r="A497" s="107" t="s">
        <v>907</v>
      </c>
      <c r="B497" s="108">
        <f t="shared" si="35"/>
        <v>41906</v>
      </c>
      <c r="C497">
        <f t="shared" si="36"/>
        <v>2014</v>
      </c>
      <c r="D497">
        <f t="shared" si="37"/>
        <v>9</v>
      </c>
      <c r="E497" s="75">
        <v>35482</v>
      </c>
      <c r="F497" s="75">
        <v>33249</v>
      </c>
      <c r="G497" s="75">
        <v>2230</v>
      </c>
      <c r="H497" s="104">
        <v>93.706668169776222</v>
      </c>
      <c r="I497" s="104">
        <v>6.2848768389605993</v>
      </c>
      <c r="K497" s="72">
        <f t="shared" si="38"/>
        <v>4.3843087170169796E-3</v>
      </c>
      <c r="M497" s="72">
        <f t="shared" si="39"/>
        <v>3.9285788424298076E-3</v>
      </c>
      <c r="N497" s="68"/>
      <c r="O497" s="72"/>
    </row>
    <row r="498" spans="1:15" x14ac:dyDescent="0.25">
      <c r="A498" s="107" t="s">
        <v>908</v>
      </c>
      <c r="B498" s="108">
        <f t="shared" si="35"/>
        <v>41907</v>
      </c>
      <c r="C498">
        <f t="shared" si="36"/>
        <v>2014</v>
      </c>
      <c r="D498">
        <f t="shared" si="37"/>
        <v>9</v>
      </c>
      <c r="E498" s="75">
        <v>16652</v>
      </c>
      <c r="F498" s="75">
        <v>15982</v>
      </c>
      <c r="G498" s="75">
        <v>670</v>
      </c>
      <c r="H498" s="104">
        <v>95.976459284170076</v>
      </c>
      <c r="I498" s="104">
        <v>4.0235407158299301</v>
      </c>
      <c r="K498" s="72">
        <f t="shared" si="38"/>
        <v>2.0575928289207697E-3</v>
      </c>
      <c r="M498" s="72">
        <f t="shared" si="39"/>
        <v>3.9285788424298076E-3</v>
      </c>
      <c r="N498" s="68"/>
      <c r="O498" s="72"/>
    </row>
    <row r="499" spans="1:15" x14ac:dyDescent="0.25">
      <c r="A499" s="107" t="s">
        <v>909</v>
      </c>
      <c r="B499" s="108">
        <f t="shared" si="35"/>
        <v>41908</v>
      </c>
      <c r="C499">
        <f t="shared" si="36"/>
        <v>2014</v>
      </c>
      <c r="D499">
        <f t="shared" si="37"/>
        <v>9</v>
      </c>
      <c r="E499" s="75">
        <v>35113</v>
      </c>
      <c r="F499" s="75">
        <v>31664</v>
      </c>
      <c r="G499" s="75">
        <v>3449</v>
      </c>
      <c r="H499" s="104">
        <v>90.177427163728538</v>
      </c>
      <c r="I499" s="104">
        <v>9.8225728362714673</v>
      </c>
      <c r="K499" s="72">
        <f t="shared" si="38"/>
        <v>4.3387134879831245E-3</v>
      </c>
      <c r="M499" s="72">
        <f t="shared" si="39"/>
        <v>3.9285788424298076E-3</v>
      </c>
      <c r="N499" s="68"/>
      <c r="O499" s="72"/>
    </row>
    <row r="500" spans="1:15" x14ac:dyDescent="0.25">
      <c r="A500" s="107" t="s">
        <v>910</v>
      </c>
      <c r="B500" s="108">
        <f t="shared" si="35"/>
        <v>41909</v>
      </c>
      <c r="C500">
        <f t="shared" si="36"/>
        <v>2014</v>
      </c>
      <c r="D500">
        <f t="shared" si="37"/>
        <v>9</v>
      </c>
      <c r="E500" s="75">
        <v>30192</v>
      </c>
      <c r="F500" s="75">
        <v>24023</v>
      </c>
      <c r="G500" s="75">
        <v>6169</v>
      </c>
      <c r="H500" s="104">
        <v>79.56743508214096</v>
      </c>
      <c r="I500" s="104">
        <v>20.43256491785904</v>
      </c>
      <c r="K500" s="72">
        <f t="shared" si="38"/>
        <v>3.7306535365587241E-3</v>
      </c>
      <c r="M500" s="72">
        <f t="shared" si="39"/>
        <v>3.9285788424298076E-3</v>
      </c>
      <c r="N500" s="68"/>
      <c r="O500" s="72"/>
    </row>
    <row r="501" spans="1:15" x14ac:dyDescent="0.25">
      <c r="A501" s="107" t="s">
        <v>911</v>
      </c>
      <c r="B501" s="108">
        <f t="shared" si="35"/>
        <v>41910</v>
      </c>
      <c r="C501">
        <f t="shared" si="36"/>
        <v>2014</v>
      </c>
      <c r="D501">
        <f t="shared" si="37"/>
        <v>9</v>
      </c>
      <c r="E501" s="75">
        <v>29016</v>
      </c>
      <c r="F501" s="75">
        <v>22981</v>
      </c>
      <c r="G501" s="75">
        <v>6033</v>
      </c>
      <c r="H501" s="104">
        <v>79.201130410807835</v>
      </c>
      <c r="I501" s="104">
        <v>20.79197684036394</v>
      </c>
      <c r="K501" s="72">
        <f t="shared" si="38"/>
        <v>3.5853419123207451E-3</v>
      </c>
      <c r="M501" s="72">
        <f t="shared" si="39"/>
        <v>3.9285788424298076E-3</v>
      </c>
      <c r="N501" s="68"/>
      <c r="O501" s="72"/>
    </row>
    <row r="502" spans="1:15" x14ac:dyDescent="0.25">
      <c r="A502" s="107" t="s">
        <v>912</v>
      </c>
      <c r="B502" s="108">
        <f t="shared" si="35"/>
        <v>41911</v>
      </c>
      <c r="C502">
        <f t="shared" si="36"/>
        <v>2014</v>
      </c>
      <c r="D502">
        <f t="shared" si="37"/>
        <v>9</v>
      </c>
      <c r="E502" s="75">
        <v>33158</v>
      </c>
      <c r="F502" s="75">
        <v>30666</v>
      </c>
      <c r="G502" s="75">
        <v>2489</v>
      </c>
      <c r="H502" s="104">
        <v>92.484468303275222</v>
      </c>
      <c r="I502" s="104">
        <v>7.5064841063996619</v>
      </c>
      <c r="K502" s="72">
        <f t="shared" si="38"/>
        <v>4.0971452691181166E-3</v>
      </c>
      <c r="M502" s="72">
        <f t="shared" si="39"/>
        <v>3.9285788424298076E-3</v>
      </c>
      <c r="N502" s="68"/>
      <c r="O502" s="72"/>
    </row>
    <row r="503" spans="1:15" x14ac:dyDescent="0.25">
      <c r="A503" s="107" t="s">
        <v>913</v>
      </c>
      <c r="B503" s="108">
        <f t="shared" si="35"/>
        <v>41912</v>
      </c>
      <c r="C503">
        <f t="shared" si="36"/>
        <v>2014</v>
      </c>
      <c r="D503">
        <f t="shared" si="37"/>
        <v>9</v>
      </c>
      <c r="E503" s="75">
        <v>35093</v>
      </c>
      <c r="F503" s="75">
        <v>33048</v>
      </c>
      <c r="G503" s="75">
        <v>2044</v>
      </c>
      <c r="H503" s="104">
        <v>94.172627019633552</v>
      </c>
      <c r="I503" s="104">
        <v>5.8245234092269111</v>
      </c>
      <c r="K503" s="72">
        <f t="shared" si="38"/>
        <v>4.3362422018566275E-3</v>
      </c>
      <c r="M503" s="72">
        <f t="shared" si="39"/>
        <v>3.9285788424298076E-3</v>
      </c>
      <c r="N503" s="68"/>
      <c r="O503" s="72"/>
    </row>
    <row r="504" spans="1:15" x14ac:dyDescent="0.25">
      <c r="A504" s="107" t="s">
        <v>914</v>
      </c>
      <c r="B504" s="108">
        <f t="shared" si="35"/>
        <v>41913</v>
      </c>
      <c r="C504">
        <f t="shared" si="36"/>
        <v>2014</v>
      </c>
      <c r="D504">
        <f t="shared" si="37"/>
        <v>10</v>
      </c>
      <c r="E504" s="75">
        <v>27941</v>
      </c>
      <c r="F504" s="75">
        <v>26764</v>
      </c>
      <c r="G504" s="75">
        <v>1174</v>
      </c>
      <c r="H504" s="104">
        <v>95.787552342435845</v>
      </c>
      <c r="I504" s="104">
        <v>4.2017107476468274</v>
      </c>
      <c r="K504" s="72">
        <f t="shared" si="38"/>
        <v>3.4525102830215725E-3</v>
      </c>
      <c r="M504" s="72">
        <f t="shared" si="39"/>
        <v>3.3030333458768375E-3</v>
      </c>
      <c r="N504" s="68"/>
      <c r="O504" s="72"/>
    </row>
    <row r="505" spans="1:15" x14ac:dyDescent="0.25">
      <c r="A505" s="107" t="s">
        <v>915</v>
      </c>
      <c r="B505" s="108">
        <f t="shared" si="35"/>
        <v>41914</v>
      </c>
      <c r="C505">
        <f t="shared" si="36"/>
        <v>2014</v>
      </c>
      <c r="D505">
        <f t="shared" si="37"/>
        <v>10</v>
      </c>
      <c r="E505" s="75">
        <v>34490</v>
      </c>
      <c r="F505" s="75">
        <v>32495</v>
      </c>
      <c r="G505" s="75">
        <v>1992</v>
      </c>
      <c r="H505" s="104">
        <v>94.215714699913022</v>
      </c>
      <c r="I505" s="104">
        <v>5.7755871267033916</v>
      </c>
      <c r="K505" s="72">
        <f t="shared" si="38"/>
        <v>4.2617329251427661E-3</v>
      </c>
      <c r="M505" s="72">
        <f t="shared" si="39"/>
        <v>3.3030333458768375E-3</v>
      </c>
      <c r="N505" s="68"/>
      <c r="O505" s="72"/>
    </row>
    <row r="506" spans="1:15" x14ac:dyDescent="0.25">
      <c r="A506" s="107" t="s">
        <v>916</v>
      </c>
      <c r="B506" s="108">
        <f t="shared" si="35"/>
        <v>41915</v>
      </c>
      <c r="C506">
        <f t="shared" si="36"/>
        <v>2014</v>
      </c>
      <c r="D506">
        <f t="shared" si="37"/>
        <v>10</v>
      </c>
      <c r="E506" s="75">
        <v>34941</v>
      </c>
      <c r="F506" s="75">
        <v>31521</v>
      </c>
      <c r="G506" s="75">
        <v>3420</v>
      </c>
      <c r="H506" s="104">
        <v>90.212071778140299</v>
      </c>
      <c r="I506" s="104">
        <v>9.7879282218597066</v>
      </c>
      <c r="K506" s="72">
        <f t="shared" si="38"/>
        <v>4.317460427295256E-3</v>
      </c>
      <c r="M506" s="72">
        <f t="shared" si="39"/>
        <v>3.3030333458768375E-3</v>
      </c>
      <c r="N506" s="68"/>
      <c r="O506" s="72"/>
    </row>
    <row r="507" spans="1:15" x14ac:dyDescent="0.25">
      <c r="A507" s="107" t="s">
        <v>917</v>
      </c>
      <c r="B507" s="108">
        <f t="shared" si="35"/>
        <v>41916</v>
      </c>
      <c r="C507">
        <f t="shared" si="36"/>
        <v>2014</v>
      </c>
      <c r="D507">
        <f t="shared" si="37"/>
        <v>10</v>
      </c>
      <c r="E507" s="75">
        <v>13353</v>
      </c>
      <c r="F507" s="75">
        <v>11898</v>
      </c>
      <c r="G507" s="75">
        <v>1455</v>
      </c>
      <c r="H507" s="104">
        <v>89.10357223095933</v>
      </c>
      <c r="I507" s="104">
        <v>10.89642776904067</v>
      </c>
      <c r="K507" s="72">
        <f t="shared" si="38"/>
        <v>1.6499541823552148E-3</v>
      </c>
      <c r="M507" s="72">
        <f t="shared" si="39"/>
        <v>3.3030333458768375E-3</v>
      </c>
      <c r="N507" s="68"/>
      <c r="O507" s="72"/>
    </row>
    <row r="508" spans="1:15" x14ac:dyDescent="0.25">
      <c r="A508" s="107" t="s">
        <v>918</v>
      </c>
      <c r="B508" s="108">
        <f t="shared" si="35"/>
        <v>41917</v>
      </c>
      <c r="C508">
        <f t="shared" si="36"/>
        <v>2014</v>
      </c>
      <c r="D508">
        <f t="shared" si="37"/>
        <v>10</v>
      </c>
      <c r="E508" s="75">
        <v>23452</v>
      </c>
      <c r="F508" s="75">
        <v>19674</v>
      </c>
      <c r="G508" s="75">
        <v>3776</v>
      </c>
      <c r="H508" s="104">
        <v>83.890499744158276</v>
      </c>
      <c r="I508" s="104">
        <v>16.100972198533171</v>
      </c>
      <c r="K508" s="72">
        <f t="shared" si="38"/>
        <v>2.8978301119294914E-3</v>
      </c>
      <c r="M508" s="72">
        <f t="shared" si="39"/>
        <v>3.3030333458768375E-3</v>
      </c>
      <c r="N508" s="68"/>
      <c r="O508" s="72"/>
    </row>
    <row r="509" spans="1:15" x14ac:dyDescent="0.25">
      <c r="A509" s="107" t="s">
        <v>919</v>
      </c>
      <c r="B509" s="108">
        <f t="shared" si="35"/>
        <v>41918</v>
      </c>
      <c r="C509">
        <f t="shared" si="36"/>
        <v>2014</v>
      </c>
      <c r="D509">
        <f t="shared" si="37"/>
        <v>10</v>
      </c>
      <c r="E509" s="75">
        <v>31737</v>
      </c>
      <c r="F509" s="75">
        <v>29440</v>
      </c>
      <c r="G509" s="75">
        <v>2295</v>
      </c>
      <c r="H509" s="104">
        <v>92.762390900211116</v>
      </c>
      <c r="I509" s="104">
        <v>7.2313073069288212</v>
      </c>
      <c r="K509" s="72">
        <f t="shared" si="38"/>
        <v>3.9215603898305586E-3</v>
      </c>
      <c r="M509" s="72">
        <f t="shared" si="39"/>
        <v>3.3030333458768375E-3</v>
      </c>
      <c r="N509" s="68"/>
      <c r="O509" s="72"/>
    </row>
    <row r="510" spans="1:15" x14ac:dyDescent="0.25">
      <c r="A510" s="107" t="s">
        <v>920</v>
      </c>
      <c r="B510" s="108">
        <f t="shared" si="35"/>
        <v>41919</v>
      </c>
      <c r="C510">
        <f t="shared" si="36"/>
        <v>2014</v>
      </c>
      <c r="D510">
        <f t="shared" si="37"/>
        <v>10</v>
      </c>
      <c r="E510" s="75">
        <v>32894</v>
      </c>
      <c r="F510" s="75">
        <v>31191</v>
      </c>
      <c r="G510" s="75">
        <v>1696</v>
      </c>
      <c r="H510" s="104">
        <v>94.822764029914268</v>
      </c>
      <c r="I510" s="104">
        <v>5.1559554934030523</v>
      </c>
      <c r="K510" s="72">
        <f t="shared" si="38"/>
        <v>4.064524292248366E-3</v>
      </c>
      <c r="M510" s="72">
        <f t="shared" si="39"/>
        <v>3.3030333458768375E-3</v>
      </c>
      <c r="N510" s="68"/>
      <c r="O510" s="72"/>
    </row>
    <row r="511" spans="1:15" x14ac:dyDescent="0.25">
      <c r="A511" s="107" t="s">
        <v>921</v>
      </c>
      <c r="B511" s="108">
        <f t="shared" si="35"/>
        <v>41920</v>
      </c>
      <c r="C511">
        <f t="shared" si="36"/>
        <v>2014</v>
      </c>
      <c r="D511">
        <f t="shared" si="37"/>
        <v>10</v>
      </c>
      <c r="E511" s="75">
        <v>33606</v>
      </c>
      <c r="F511" s="75">
        <v>31649</v>
      </c>
      <c r="G511" s="75">
        <v>1956</v>
      </c>
      <c r="H511" s="104">
        <v>94.176635124680118</v>
      </c>
      <c r="I511" s="104">
        <v>5.8203892162113906</v>
      </c>
      <c r="K511" s="72">
        <f t="shared" si="38"/>
        <v>4.1525020783516322E-3</v>
      </c>
      <c r="M511" s="72">
        <f t="shared" si="39"/>
        <v>3.3030333458768375E-3</v>
      </c>
      <c r="N511" s="68"/>
      <c r="O511" s="72"/>
    </row>
    <row r="512" spans="1:15" x14ac:dyDescent="0.25">
      <c r="A512" s="107" t="s">
        <v>922</v>
      </c>
      <c r="B512" s="108">
        <f t="shared" si="35"/>
        <v>41921</v>
      </c>
      <c r="C512">
        <f t="shared" si="36"/>
        <v>2014</v>
      </c>
      <c r="D512">
        <f t="shared" si="37"/>
        <v>10</v>
      </c>
      <c r="E512" s="75">
        <v>32201</v>
      </c>
      <c r="F512" s="75">
        <v>30055</v>
      </c>
      <c r="G512" s="75">
        <v>2146</v>
      </c>
      <c r="H512" s="104">
        <v>93.335610695320028</v>
      </c>
      <c r="I512" s="104">
        <v>6.6643893046799789</v>
      </c>
      <c r="K512" s="72">
        <f t="shared" si="38"/>
        <v>3.9788942279652718E-3</v>
      </c>
      <c r="M512" s="72">
        <f t="shared" si="39"/>
        <v>3.3030333458768375E-3</v>
      </c>
      <c r="N512" s="68"/>
      <c r="O512" s="72"/>
    </row>
    <row r="513" spans="1:15" x14ac:dyDescent="0.25">
      <c r="A513" s="107" t="s">
        <v>923</v>
      </c>
      <c r="B513" s="108">
        <f t="shared" si="35"/>
        <v>41922</v>
      </c>
      <c r="C513">
        <f t="shared" si="36"/>
        <v>2014</v>
      </c>
      <c r="D513">
        <f t="shared" si="37"/>
        <v>10</v>
      </c>
      <c r="E513" s="75">
        <v>30884</v>
      </c>
      <c r="F513" s="75">
        <v>28549</v>
      </c>
      <c r="G513" s="75">
        <v>2335</v>
      </c>
      <c r="H513" s="104">
        <v>92.43945084833571</v>
      </c>
      <c r="I513" s="104">
        <v>7.5605491516642918</v>
      </c>
      <c r="K513" s="72">
        <f t="shared" si="38"/>
        <v>3.8161600365354941E-3</v>
      </c>
      <c r="M513" s="72">
        <f t="shared" si="39"/>
        <v>3.3030333458768375E-3</v>
      </c>
      <c r="N513" s="68"/>
      <c r="O513" s="72"/>
    </row>
    <row r="514" spans="1:15" x14ac:dyDescent="0.25">
      <c r="A514" s="107" t="s">
        <v>924</v>
      </c>
      <c r="B514" s="108">
        <f t="shared" si="35"/>
        <v>41923</v>
      </c>
      <c r="C514">
        <f t="shared" si="36"/>
        <v>2014</v>
      </c>
      <c r="D514">
        <f t="shared" si="37"/>
        <v>10</v>
      </c>
      <c r="E514" s="75">
        <v>12962</v>
      </c>
      <c r="F514" s="75">
        <v>11490</v>
      </c>
      <c r="G514" s="75">
        <v>1472</v>
      </c>
      <c r="H514" s="104">
        <v>88.643727819780892</v>
      </c>
      <c r="I514" s="104">
        <v>11.356272180219101</v>
      </c>
      <c r="K514" s="72">
        <f t="shared" si="38"/>
        <v>1.6016405385822132E-3</v>
      </c>
      <c r="M514" s="72">
        <f t="shared" si="39"/>
        <v>3.3030333458768375E-3</v>
      </c>
      <c r="N514" s="68"/>
      <c r="O514" s="72"/>
    </row>
    <row r="515" spans="1:15" x14ac:dyDescent="0.25">
      <c r="A515" s="107" t="s">
        <v>925</v>
      </c>
      <c r="B515" s="108">
        <f t="shared" si="35"/>
        <v>41924</v>
      </c>
      <c r="C515">
        <f t="shared" si="36"/>
        <v>2014</v>
      </c>
      <c r="D515">
        <f t="shared" si="37"/>
        <v>10</v>
      </c>
      <c r="E515" s="75">
        <v>23390</v>
      </c>
      <c r="F515" s="75">
        <v>18344</v>
      </c>
      <c r="G515" s="75">
        <v>5045</v>
      </c>
      <c r="H515" s="104">
        <v>78.426678067550242</v>
      </c>
      <c r="I515" s="104">
        <v>21.569046601111591</v>
      </c>
      <c r="K515" s="72">
        <f t="shared" si="38"/>
        <v>2.8901691249373527E-3</v>
      </c>
      <c r="M515" s="72">
        <f t="shared" si="39"/>
        <v>3.3030333458768375E-3</v>
      </c>
      <c r="N515" s="68"/>
      <c r="O515" s="72"/>
    </row>
    <row r="516" spans="1:15" x14ac:dyDescent="0.25">
      <c r="A516" s="107" t="s">
        <v>926</v>
      </c>
      <c r="B516" s="108">
        <f t="shared" si="35"/>
        <v>41925</v>
      </c>
      <c r="C516">
        <f t="shared" si="36"/>
        <v>2014</v>
      </c>
      <c r="D516">
        <f t="shared" si="37"/>
        <v>10</v>
      </c>
      <c r="E516" s="75">
        <v>22752</v>
      </c>
      <c r="F516" s="75">
        <v>20471</v>
      </c>
      <c r="G516" s="75">
        <v>2277</v>
      </c>
      <c r="H516" s="104">
        <v>89.974507735583686</v>
      </c>
      <c r="I516" s="104">
        <v>10.00791139240506</v>
      </c>
      <c r="K516" s="72">
        <f t="shared" si="38"/>
        <v>2.811335097502123E-3</v>
      </c>
      <c r="M516" s="72">
        <f t="shared" si="39"/>
        <v>3.3030333458768375E-3</v>
      </c>
      <c r="N516" s="68"/>
      <c r="O516" s="72"/>
    </row>
    <row r="517" spans="1:15" x14ac:dyDescent="0.25">
      <c r="A517" s="107" t="s">
        <v>927</v>
      </c>
      <c r="B517" s="108">
        <f t="shared" si="35"/>
        <v>41926</v>
      </c>
      <c r="C517">
        <f t="shared" si="36"/>
        <v>2014</v>
      </c>
      <c r="D517">
        <f t="shared" si="37"/>
        <v>10</v>
      </c>
      <c r="E517" s="75">
        <v>32611</v>
      </c>
      <c r="F517" s="75">
        <v>30313</v>
      </c>
      <c r="G517" s="75">
        <v>2293</v>
      </c>
      <c r="H517" s="104">
        <v>92.953297966943666</v>
      </c>
      <c r="I517" s="104">
        <v>7.0313697832019866</v>
      </c>
      <c r="K517" s="72">
        <f t="shared" si="38"/>
        <v>4.0295555935584444E-3</v>
      </c>
      <c r="M517" s="72">
        <f t="shared" si="39"/>
        <v>3.3030333458768375E-3</v>
      </c>
      <c r="N517" s="68"/>
      <c r="O517" s="72"/>
    </row>
    <row r="518" spans="1:15" x14ac:dyDescent="0.25">
      <c r="A518" s="107" t="s">
        <v>928</v>
      </c>
      <c r="B518" s="108">
        <f t="shared" si="35"/>
        <v>41927</v>
      </c>
      <c r="C518">
        <f t="shared" si="36"/>
        <v>2014</v>
      </c>
      <c r="D518">
        <f t="shared" si="37"/>
        <v>10</v>
      </c>
      <c r="E518" s="75">
        <v>28743</v>
      </c>
      <c r="F518" s="75">
        <v>27233</v>
      </c>
      <c r="G518" s="75">
        <v>1510</v>
      </c>
      <c r="H518" s="104">
        <v>94.74654698535295</v>
      </c>
      <c r="I518" s="104">
        <v>5.2534530146470448</v>
      </c>
      <c r="K518" s="72">
        <f t="shared" si="38"/>
        <v>3.5516088566940715E-3</v>
      </c>
      <c r="M518" s="72">
        <f t="shared" si="39"/>
        <v>3.3030333458768375E-3</v>
      </c>
      <c r="N518" s="68"/>
      <c r="O518" s="72"/>
    </row>
    <row r="519" spans="1:15" x14ac:dyDescent="0.25">
      <c r="A519" s="107" t="s">
        <v>929</v>
      </c>
      <c r="B519" s="108">
        <f t="shared" si="35"/>
        <v>41928</v>
      </c>
      <c r="C519">
        <f t="shared" si="36"/>
        <v>2014</v>
      </c>
      <c r="D519">
        <f t="shared" si="37"/>
        <v>10</v>
      </c>
      <c r="E519" s="75">
        <v>26752</v>
      </c>
      <c r="F519" s="75">
        <v>25424</v>
      </c>
      <c r="G519" s="75">
        <v>1328</v>
      </c>
      <c r="H519" s="104">
        <v>95.035885167464116</v>
      </c>
      <c r="I519" s="104">
        <v>4.964114832535885</v>
      </c>
      <c r="K519" s="72">
        <f t="shared" si="38"/>
        <v>3.3055923228013707E-3</v>
      </c>
      <c r="M519" s="72">
        <f t="shared" si="39"/>
        <v>3.3030333458768375E-3</v>
      </c>
      <c r="N519" s="68"/>
      <c r="O519" s="72"/>
    </row>
    <row r="520" spans="1:15" x14ac:dyDescent="0.25">
      <c r="A520" s="107" t="s">
        <v>930</v>
      </c>
      <c r="B520" s="108">
        <f t="shared" si="35"/>
        <v>41929</v>
      </c>
      <c r="C520">
        <f t="shared" si="36"/>
        <v>2014</v>
      </c>
      <c r="D520">
        <f t="shared" si="37"/>
        <v>10</v>
      </c>
      <c r="E520" s="75">
        <v>34128</v>
      </c>
      <c r="F520" s="75">
        <v>30880</v>
      </c>
      <c r="G520" s="75">
        <v>3248</v>
      </c>
      <c r="H520" s="104">
        <v>90.482887951242375</v>
      </c>
      <c r="I520" s="104">
        <v>9.5171120487576175</v>
      </c>
      <c r="K520" s="72">
        <f t="shared" si="38"/>
        <v>4.2170026462531839E-3</v>
      </c>
      <c r="M520" s="72">
        <f t="shared" si="39"/>
        <v>3.3030333458768375E-3</v>
      </c>
      <c r="N520" s="68"/>
      <c r="O520" s="72"/>
    </row>
    <row r="521" spans="1:15" x14ac:dyDescent="0.25">
      <c r="A521" s="107" t="s">
        <v>931</v>
      </c>
      <c r="B521" s="108">
        <f t="shared" si="35"/>
        <v>41930</v>
      </c>
      <c r="C521">
        <f t="shared" si="36"/>
        <v>2014</v>
      </c>
      <c r="D521">
        <f t="shared" si="37"/>
        <v>10</v>
      </c>
      <c r="E521" s="75">
        <v>24974</v>
      </c>
      <c r="F521" s="75">
        <v>20431</v>
      </c>
      <c r="G521" s="75">
        <v>4543</v>
      </c>
      <c r="H521" s="104">
        <v>81.809081444702485</v>
      </c>
      <c r="I521" s="104">
        <v>18.190918555297511</v>
      </c>
      <c r="K521" s="72">
        <f t="shared" si="38"/>
        <v>3.0858949861558549E-3</v>
      </c>
      <c r="M521" s="72">
        <f t="shared" si="39"/>
        <v>3.3030333458768375E-3</v>
      </c>
      <c r="N521" s="68"/>
      <c r="O521" s="72"/>
    </row>
    <row r="522" spans="1:15" x14ac:dyDescent="0.25">
      <c r="A522" s="107" t="s">
        <v>932</v>
      </c>
      <c r="B522" s="108">
        <f t="shared" si="35"/>
        <v>41931</v>
      </c>
      <c r="C522">
        <f t="shared" si="36"/>
        <v>2014</v>
      </c>
      <c r="D522">
        <f t="shared" si="37"/>
        <v>10</v>
      </c>
      <c r="E522" s="75">
        <v>18837</v>
      </c>
      <c r="F522" s="75">
        <v>16313</v>
      </c>
      <c r="G522" s="75">
        <v>2522</v>
      </c>
      <c r="H522" s="104">
        <v>86.600838774751821</v>
      </c>
      <c r="I522" s="104">
        <v>13.38854382332643</v>
      </c>
      <c r="K522" s="72">
        <f t="shared" si="38"/>
        <v>2.3275808382404836E-3</v>
      </c>
      <c r="M522" s="72">
        <f t="shared" si="39"/>
        <v>3.3030333458768375E-3</v>
      </c>
      <c r="N522" s="68"/>
      <c r="O522" s="72"/>
    </row>
    <row r="523" spans="1:15" x14ac:dyDescent="0.25">
      <c r="A523" s="107" t="s">
        <v>933</v>
      </c>
      <c r="B523" s="108">
        <f t="shared" si="35"/>
        <v>41932</v>
      </c>
      <c r="C523">
        <f t="shared" si="36"/>
        <v>2014</v>
      </c>
      <c r="D523">
        <f t="shared" si="37"/>
        <v>10</v>
      </c>
      <c r="E523" s="75">
        <v>27914</v>
      </c>
      <c r="F523" s="75">
        <v>26226</v>
      </c>
      <c r="G523" s="75">
        <v>1682</v>
      </c>
      <c r="H523" s="104">
        <v>93.95285519810848</v>
      </c>
      <c r="I523" s="104">
        <v>6.0256502113634731</v>
      </c>
      <c r="K523" s="72">
        <f t="shared" si="38"/>
        <v>3.4491740467508026E-3</v>
      </c>
      <c r="M523" s="72">
        <f t="shared" si="39"/>
        <v>3.3030333458768375E-3</v>
      </c>
      <c r="N523" s="68"/>
      <c r="O523" s="72"/>
    </row>
    <row r="524" spans="1:15" x14ac:dyDescent="0.25">
      <c r="A524" s="107" t="s">
        <v>934</v>
      </c>
      <c r="B524" s="108">
        <f t="shared" si="35"/>
        <v>41933</v>
      </c>
      <c r="C524">
        <f t="shared" si="36"/>
        <v>2014</v>
      </c>
      <c r="D524">
        <f t="shared" si="37"/>
        <v>10</v>
      </c>
      <c r="E524" s="75">
        <v>31332</v>
      </c>
      <c r="F524" s="75">
        <v>29651</v>
      </c>
      <c r="G524" s="75">
        <v>1669</v>
      </c>
      <c r="H524" s="104">
        <v>94.634878079918295</v>
      </c>
      <c r="I524" s="104">
        <v>5.326822417975233</v>
      </c>
      <c r="K524" s="72">
        <f t="shared" si="38"/>
        <v>3.8715168457690097E-3</v>
      </c>
      <c r="M524" s="72">
        <f t="shared" si="39"/>
        <v>3.3030333458768375E-3</v>
      </c>
      <c r="N524" s="68"/>
      <c r="O524" s="72"/>
    </row>
    <row r="525" spans="1:15" x14ac:dyDescent="0.25">
      <c r="A525" s="107" t="s">
        <v>935</v>
      </c>
      <c r="B525" s="108">
        <f t="shared" ref="B525:B588" si="40">DATE(YEAR(A525),MONTH(A525),DAY(A525))</f>
        <v>41934</v>
      </c>
      <c r="C525">
        <f t="shared" ref="C525:C588" si="41">+YEAR(A525)</f>
        <v>2014</v>
      </c>
      <c r="D525">
        <f t="shared" ref="D525:D588" si="42">MONTH(A525)</f>
        <v>10</v>
      </c>
      <c r="E525" s="75">
        <v>9168</v>
      </c>
      <c r="F525" s="75">
        <v>8785</v>
      </c>
      <c r="G525" s="75">
        <v>381</v>
      </c>
      <c r="H525" s="104">
        <v>95.822425828970339</v>
      </c>
      <c r="I525" s="104">
        <v>4.1557591623036636</v>
      </c>
      <c r="K525" s="72">
        <f t="shared" ref="K525:K588" si="43">+E525/SUMIF($C$12:$C$2321,C525,$E$12:$E$2321)</f>
        <v>1.1328375603858764E-3</v>
      </c>
      <c r="M525" s="72">
        <f t="shared" ref="M525:M588" si="44">AVERAGEIFS($K$12:$K$2321,$C$12:$C$2321,C525,$D$12:$D$2321,D525)</f>
        <v>3.3030333458768375E-3</v>
      </c>
      <c r="N525" s="68"/>
      <c r="O525" s="72"/>
    </row>
    <row r="526" spans="1:15" x14ac:dyDescent="0.25">
      <c r="A526" s="107" t="s">
        <v>936</v>
      </c>
      <c r="B526" s="108">
        <f t="shared" si="40"/>
        <v>41935</v>
      </c>
      <c r="C526">
        <f t="shared" si="41"/>
        <v>2014</v>
      </c>
      <c r="D526">
        <f t="shared" si="42"/>
        <v>10</v>
      </c>
      <c r="E526" s="75">
        <v>13384</v>
      </c>
      <c r="F526" s="75">
        <v>13065</v>
      </c>
      <c r="G526" s="75">
        <v>313</v>
      </c>
      <c r="H526" s="104">
        <v>97.616557083084274</v>
      </c>
      <c r="I526" s="104">
        <v>2.338613269575613</v>
      </c>
      <c r="K526" s="72">
        <f t="shared" si="43"/>
        <v>1.6537846758512839E-3</v>
      </c>
      <c r="M526" s="72">
        <f t="shared" si="44"/>
        <v>3.3030333458768375E-3</v>
      </c>
      <c r="N526" s="68"/>
      <c r="O526" s="72"/>
    </row>
    <row r="527" spans="1:15" x14ac:dyDescent="0.25">
      <c r="A527" s="107" t="s">
        <v>937</v>
      </c>
      <c r="B527" s="108">
        <f t="shared" si="40"/>
        <v>41936</v>
      </c>
      <c r="C527">
        <f t="shared" si="41"/>
        <v>2014</v>
      </c>
      <c r="D527">
        <f t="shared" si="42"/>
        <v>10</v>
      </c>
      <c r="E527" s="75">
        <v>29835</v>
      </c>
      <c r="F527" s="75">
        <v>27897</v>
      </c>
      <c r="G527" s="75">
        <v>1935</v>
      </c>
      <c r="H527" s="104">
        <v>93.504273504273499</v>
      </c>
      <c r="I527" s="104">
        <v>6.4856711915535454</v>
      </c>
      <c r="K527" s="72">
        <f t="shared" si="43"/>
        <v>3.6865410792007664E-3</v>
      </c>
      <c r="M527" s="72">
        <f t="shared" si="44"/>
        <v>3.3030333458768375E-3</v>
      </c>
      <c r="N527" s="68"/>
      <c r="O527" s="72"/>
    </row>
    <row r="528" spans="1:15" x14ac:dyDescent="0.25">
      <c r="A528" s="107" t="s">
        <v>938</v>
      </c>
      <c r="B528" s="108">
        <f t="shared" si="40"/>
        <v>41937</v>
      </c>
      <c r="C528">
        <f t="shared" si="41"/>
        <v>2014</v>
      </c>
      <c r="D528">
        <f t="shared" si="42"/>
        <v>10</v>
      </c>
      <c r="E528" s="75">
        <v>24952</v>
      </c>
      <c r="F528" s="75">
        <v>20275</v>
      </c>
      <c r="G528" s="75">
        <v>4674</v>
      </c>
      <c r="H528" s="104">
        <v>81.256011542160948</v>
      </c>
      <c r="I528" s="104">
        <v>18.731965373517149</v>
      </c>
      <c r="K528" s="72">
        <f t="shared" si="43"/>
        <v>3.0831765714167091E-3</v>
      </c>
      <c r="M528" s="72">
        <f t="shared" si="44"/>
        <v>3.3030333458768375E-3</v>
      </c>
      <c r="N528" s="68"/>
      <c r="O528" s="72"/>
    </row>
    <row r="529" spans="1:15" x14ac:dyDescent="0.25">
      <c r="A529" s="107" t="s">
        <v>939</v>
      </c>
      <c r="B529" s="108">
        <f t="shared" si="40"/>
        <v>41938</v>
      </c>
      <c r="C529">
        <f t="shared" si="41"/>
        <v>2014</v>
      </c>
      <c r="D529">
        <f t="shared" si="42"/>
        <v>10</v>
      </c>
      <c r="E529" s="75">
        <v>20766</v>
      </c>
      <c r="F529" s="75">
        <v>17439</v>
      </c>
      <c r="G529" s="75">
        <v>3318</v>
      </c>
      <c r="H529" s="104">
        <v>83.978618896272749</v>
      </c>
      <c r="I529" s="104">
        <v>15.97804102860445</v>
      </c>
      <c r="K529" s="72">
        <f t="shared" si="43"/>
        <v>2.5659363851410462E-3</v>
      </c>
      <c r="M529" s="72">
        <f t="shared" si="44"/>
        <v>3.3030333458768375E-3</v>
      </c>
      <c r="N529" s="68"/>
      <c r="O529" s="72"/>
    </row>
    <row r="530" spans="1:15" x14ac:dyDescent="0.25">
      <c r="A530" s="107" t="s">
        <v>940</v>
      </c>
      <c r="B530" s="108">
        <f t="shared" si="40"/>
        <v>41939</v>
      </c>
      <c r="C530">
        <f t="shared" si="41"/>
        <v>2014</v>
      </c>
      <c r="D530">
        <f t="shared" si="42"/>
        <v>10</v>
      </c>
      <c r="E530" s="75">
        <v>28805</v>
      </c>
      <c r="F530" s="75">
        <v>27116</v>
      </c>
      <c r="G530" s="75">
        <v>1685</v>
      </c>
      <c r="H530" s="104">
        <v>94.136434646762709</v>
      </c>
      <c r="I530" s="104">
        <v>5.8496788751952788</v>
      </c>
      <c r="K530" s="72">
        <f t="shared" si="43"/>
        <v>3.5592698436862098E-3</v>
      </c>
      <c r="M530" s="72">
        <f t="shared" si="44"/>
        <v>3.3030333458768375E-3</v>
      </c>
      <c r="N530" s="68"/>
      <c r="O530" s="72"/>
    </row>
    <row r="531" spans="1:15" x14ac:dyDescent="0.25">
      <c r="A531" s="107" t="s">
        <v>941</v>
      </c>
      <c r="B531" s="108">
        <f t="shared" si="40"/>
        <v>41940</v>
      </c>
      <c r="C531">
        <f t="shared" si="41"/>
        <v>2014</v>
      </c>
      <c r="D531">
        <f t="shared" si="42"/>
        <v>10</v>
      </c>
      <c r="E531" s="75">
        <v>32954</v>
      </c>
      <c r="F531" s="75">
        <v>31091</v>
      </c>
      <c r="G531" s="75">
        <v>1854</v>
      </c>
      <c r="H531" s="104">
        <v>94.346665048249079</v>
      </c>
      <c r="I531" s="104">
        <v>5.6260241548825638</v>
      </c>
      <c r="K531" s="72">
        <f t="shared" si="43"/>
        <v>4.0719381506278546E-3</v>
      </c>
      <c r="M531" s="72">
        <f t="shared" si="44"/>
        <v>3.3030333458768375E-3</v>
      </c>
      <c r="N531" s="68"/>
      <c r="O531" s="72"/>
    </row>
    <row r="532" spans="1:15" x14ac:dyDescent="0.25">
      <c r="A532" s="107" t="s">
        <v>942</v>
      </c>
      <c r="B532" s="108">
        <f t="shared" si="40"/>
        <v>41941</v>
      </c>
      <c r="C532">
        <f t="shared" si="41"/>
        <v>2014</v>
      </c>
      <c r="D532">
        <f t="shared" si="42"/>
        <v>10</v>
      </c>
      <c r="E532" s="75">
        <v>29996</v>
      </c>
      <c r="F532" s="75">
        <v>28488</v>
      </c>
      <c r="G532" s="75">
        <v>1505</v>
      </c>
      <c r="H532" s="104">
        <v>94.972663021736238</v>
      </c>
      <c r="I532" s="104">
        <v>5.0173356447526336</v>
      </c>
      <c r="K532" s="72">
        <f t="shared" si="43"/>
        <v>3.7064349325190609E-3</v>
      </c>
      <c r="M532" s="72">
        <f t="shared" si="44"/>
        <v>3.3030333458768375E-3</v>
      </c>
      <c r="N532" s="68"/>
      <c r="O532" s="72"/>
    </row>
    <row r="533" spans="1:15" x14ac:dyDescent="0.25">
      <c r="A533" s="107" t="s">
        <v>943</v>
      </c>
      <c r="B533" s="108">
        <f t="shared" si="40"/>
        <v>41942</v>
      </c>
      <c r="C533">
        <f t="shared" si="41"/>
        <v>2014</v>
      </c>
      <c r="D533">
        <f t="shared" si="42"/>
        <v>10</v>
      </c>
      <c r="E533" s="75">
        <v>31132</v>
      </c>
      <c r="F533" s="75">
        <v>29554</v>
      </c>
      <c r="G533" s="75">
        <v>1574</v>
      </c>
      <c r="H533" s="104">
        <v>94.931260439419248</v>
      </c>
      <c r="I533" s="104">
        <v>5.0558910445843503</v>
      </c>
      <c r="K533" s="72">
        <f t="shared" si="43"/>
        <v>3.8468039845040475E-3</v>
      </c>
      <c r="M533" s="72">
        <f t="shared" si="44"/>
        <v>3.3030333458768375E-3</v>
      </c>
      <c r="N533" s="68"/>
      <c r="O533" s="72"/>
    </row>
    <row r="534" spans="1:15" x14ac:dyDescent="0.25">
      <c r="A534" s="107" t="s">
        <v>944</v>
      </c>
      <c r="B534" s="108">
        <f t="shared" si="40"/>
        <v>41943</v>
      </c>
      <c r="C534">
        <f t="shared" si="41"/>
        <v>2014</v>
      </c>
      <c r="D534">
        <f t="shared" si="42"/>
        <v>10</v>
      </c>
      <c r="E534" s="75">
        <v>27784</v>
      </c>
      <c r="F534" s="75">
        <v>25864</v>
      </c>
      <c r="G534" s="75">
        <v>1919</v>
      </c>
      <c r="H534" s="104">
        <v>93.089547941261159</v>
      </c>
      <c r="I534" s="104">
        <v>6.9068528649582497</v>
      </c>
      <c r="K534" s="72">
        <f t="shared" si="43"/>
        <v>3.433110686928577E-3</v>
      </c>
      <c r="M534" s="72">
        <f t="shared" si="44"/>
        <v>3.3030333458768375E-3</v>
      </c>
      <c r="N534" s="68"/>
      <c r="O534" s="72"/>
    </row>
    <row r="535" spans="1:15" x14ac:dyDescent="0.25">
      <c r="A535" s="107" t="s">
        <v>945</v>
      </c>
      <c r="B535" s="108">
        <f t="shared" si="40"/>
        <v>41944</v>
      </c>
      <c r="C535">
        <f t="shared" si="41"/>
        <v>2014</v>
      </c>
      <c r="D535">
        <f t="shared" si="42"/>
        <v>11</v>
      </c>
      <c r="E535" s="75">
        <v>6002</v>
      </c>
      <c r="F535" s="75">
        <v>5689</v>
      </c>
      <c r="G535" s="75">
        <v>313</v>
      </c>
      <c r="H535" s="104">
        <v>94.785071642785738</v>
      </c>
      <c r="I535" s="104">
        <v>5.2149283572142622</v>
      </c>
      <c r="K535" s="72">
        <f t="shared" si="43"/>
        <v>7.4163296656152167E-4</v>
      </c>
      <c r="M535" s="72">
        <f t="shared" si="44"/>
        <v>2.1794560666285098E-3</v>
      </c>
      <c r="N535" s="68"/>
      <c r="O535" s="72"/>
    </row>
    <row r="536" spans="1:15" x14ac:dyDescent="0.25">
      <c r="A536" s="107" t="s">
        <v>946</v>
      </c>
      <c r="B536" s="108">
        <f t="shared" si="40"/>
        <v>41945</v>
      </c>
      <c r="C536">
        <f t="shared" si="41"/>
        <v>2014</v>
      </c>
      <c r="D536">
        <f t="shared" si="42"/>
        <v>11</v>
      </c>
      <c r="E536" s="75">
        <v>14099</v>
      </c>
      <c r="F536" s="75">
        <v>12946</v>
      </c>
      <c r="G536" s="75">
        <v>1149</v>
      </c>
      <c r="H536" s="104">
        <v>91.822115043620116</v>
      </c>
      <c r="I536" s="104">
        <v>8.1495141499397121</v>
      </c>
      <c r="K536" s="72">
        <f t="shared" si="43"/>
        <v>1.7421331548735245E-3</v>
      </c>
      <c r="M536" s="72">
        <f t="shared" si="44"/>
        <v>2.1794560666285098E-3</v>
      </c>
      <c r="N536" s="68"/>
      <c r="O536" s="72"/>
    </row>
    <row r="537" spans="1:15" x14ac:dyDescent="0.25">
      <c r="A537" s="107" t="s">
        <v>947</v>
      </c>
      <c r="B537" s="108">
        <f t="shared" si="40"/>
        <v>41946</v>
      </c>
      <c r="C537">
        <f t="shared" si="41"/>
        <v>2014</v>
      </c>
      <c r="D537">
        <f t="shared" si="42"/>
        <v>11</v>
      </c>
      <c r="E537" s="75">
        <v>26753</v>
      </c>
      <c r="F537" s="75">
        <v>25241</v>
      </c>
      <c r="G537" s="75">
        <v>1509</v>
      </c>
      <c r="H537" s="104">
        <v>94.348297387208916</v>
      </c>
      <c r="I537" s="104">
        <v>5.6404889171307886</v>
      </c>
      <c r="K537" s="72">
        <f t="shared" si="43"/>
        <v>3.3057158871076958E-3</v>
      </c>
      <c r="M537" s="72">
        <f t="shared" si="44"/>
        <v>2.1794560666285098E-3</v>
      </c>
      <c r="N537" s="68"/>
      <c r="O537" s="72"/>
    </row>
    <row r="538" spans="1:15" x14ac:dyDescent="0.25">
      <c r="A538" s="107" t="s">
        <v>948</v>
      </c>
      <c r="B538" s="108">
        <f t="shared" si="40"/>
        <v>41947</v>
      </c>
      <c r="C538">
        <f t="shared" si="41"/>
        <v>2014</v>
      </c>
      <c r="D538">
        <f t="shared" si="42"/>
        <v>11</v>
      </c>
      <c r="E538" s="75">
        <v>31178</v>
      </c>
      <c r="F538" s="75">
        <v>29409</v>
      </c>
      <c r="G538" s="75">
        <v>1766</v>
      </c>
      <c r="H538" s="104">
        <v>94.326127397523891</v>
      </c>
      <c r="I538" s="104">
        <v>5.6642504329976262</v>
      </c>
      <c r="K538" s="72">
        <f t="shared" si="43"/>
        <v>3.852487942594989E-3</v>
      </c>
      <c r="M538" s="72">
        <f t="shared" si="44"/>
        <v>2.1794560666285098E-3</v>
      </c>
      <c r="N538" s="68"/>
      <c r="O538" s="72"/>
    </row>
    <row r="539" spans="1:15" x14ac:dyDescent="0.25">
      <c r="A539" s="107" t="s">
        <v>949</v>
      </c>
      <c r="B539" s="108">
        <f t="shared" si="40"/>
        <v>41948</v>
      </c>
      <c r="C539">
        <f t="shared" si="41"/>
        <v>2014</v>
      </c>
      <c r="D539">
        <f t="shared" si="42"/>
        <v>11</v>
      </c>
      <c r="E539" s="75">
        <v>30536</v>
      </c>
      <c r="F539" s="75">
        <v>29037</v>
      </c>
      <c r="G539" s="75">
        <v>1495</v>
      </c>
      <c r="H539" s="104">
        <v>95.091040083835466</v>
      </c>
      <c r="I539" s="104">
        <v>4.89586062352633</v>
      </c>
      <c r="K539" s="72">
        <f t="shared" si="43"/>
        <v>3.7731596579344594E-3</v>
      </c>
      <c r="M539" s="72">
        <f t="shared" si="44"/>
        <v>2.1794560666285098E-3</v>
      </c>
      <c r="N539" s="68"/>
      <c r="O539" s="72"/>
    </row>
    <row r="540" spans="1:15" x14ac:dyDescent="0.25">
      <c r="A540" s="107" t="s">
        <v>950</v>
      </c>
      <c r="B540" s="108">
        <f t="shared" si="40"/>
        <v>41949</v>
      </c>
      <c r="C540">
        <f t="shared" si="41"/>
        <v>2014</v>
      </c>
      <c r="D540">
        <f t="shared" si="42"/>
        <v>11</v>
      </c>
      <c r="E540" s="75">
        <v>12282</v>
      </c>
      <c r="F540" s="75">
        <v>11975</v>
      </c>
      <c r="G540" s="75">
        <v>304</v>
      </c>
      <c r="H540" s="104">
        <v>97.500407099820876</v>
      </c>
      <c r="I540" s="104">
        <v>2.4751669109265588</v>
      </c>
      <c r="K540" s="72">
        <f t="shared" si="43"/>
        <v>1.517616810281341E-3</v>
      </c>
      <c r="M540" s="72">
        <f t="shared" si="44"/>
        <v>2.1794560666285098E-3</v>
      </c>
      <c r="N540" s="68"/>
      <c r="O540" s="72"/>
    </row>
    <row r="541" spans="1:15" x14ac:dyDescent="0.25">
      <c r="A541" s="107" t="s">
        <v>951</v>
      </c>
      <c r="B541" s="108">
        <f t="shared" si="40"/>
        <v>41950</v>
      </c>
      <c r="C541">
        <f t="shared" si="41"/>
        <v>2014</v>
      </c>
      <c r="D541">
        <f t="shared" si="42"/>
        <v>11</v>
      </c>
      <c r="E541" s="75">
        <v>25352</v>
      </c>
      <c r="F541" s="75">
        <v>24184</v>
      </c>
      <c r="G541" s="75">
        <v>1168</v>
      </c>
      <c r="H541" s="104">
        <v>95.392868412748498</v>
      </c>
      <c r="I541" s="104">
        <v>4.6071315872514988</v>
      </c>
      <c r="K541" s="72">
        <f t="shared" si="43"/>
        <v>3.1326022939466339E-3</v>
      </c>
      <c r="M541" s="72">
        <f t="shared" si="44"/>
        <v>2.1794560666285098E-3</v>
      </c>
      <c r="N541" s="68"/>
      <c r="O541" s="72"/>
    </row>
    <row r="542" spans="1:15" x14ac:dyDescent="0.25">
      <c r="A542" s="107" t="s">
        <v>952</v>
      </c>
      <c r="B542" s="108">
        <f t="shared" si="40"/>
        <v>41951</v>
      </c>
      <c r="C542">
        <f t="shared" si="41"/>
        <v>2014</v>
      </c>
      <c r="D542">
        <f t="shared" si="42"/>
        <v>11</v>
      </c>
      <c r="E542" s="75">
        <v>17442</v>
      </c>
      <c r="F542" s="75">
        <v>15382</v>
      </c>
      <c r="G542" s="75">
        <v>2059</v>
      </c>
      <c r="H542" s="104">
        <v>88.189427817910797</v>
      </c>
      <c r="I542" s="104">
        <v>11.804838894622179</v>
      </c>
      <c r="K542" s="72">
        <f t="shared" si="43"/>
        <v>2.1552086309173709E-3</v>
      </c>
      <c r="M542" s="72">
        <f t="shared" si="44"/>
        <v>2.1794560666285098E-3</v>
      </c>
      <c r="N542" s="68"/>
      <c r="O542" s="72"/>
    </row>
    <row r="543" spans="1:15" x14ac:dyDescent="0.25">
      <c r="A543" s="107" t="s">
        <v>953</v>
      </c>
      <c r="B543" s="108">
        <f t="shared" si="40"/>
        <v>41952</v>
      </c>
      <c r="C543">
        <f t="shared" si="41"/>
        <v>2014</v>
      </c>
      <c r="D543">
        <f t="shared" si="42"/>
        <v>11</v>
      </c>
      <c r="E543" s="75">
        <v>18205</v>
      </c>
      <c r="F543" s="75">
        <v>15855</v>
      </c>
      <c r="G543" s="75">
        <v>2346</v>
      </c>
      <c r="H543" s="104">
        <v>87.091458390552049</v>
      </c>
      <c r="I543" s="104">
        <v>12.88656962372974</v>
      </c>
      <c r="K543" s="72">
        <f t="shared" si="43"/>
        <v>2.2494881966432026E-3</v>
      </c>
      <c r="M543" s="72">
        <f t="shared" si="44"/>
        <v>2.1794560666285098E-3</v>
      </c>
      <c r="N543" s="68"/>
      <c r="O543" s="72"/>
    </row>
    <row r="544" spans="1:15" x14ac:dyDescent="0.25">
      <c r="A544" s="107" t="s">
        <v>954</v>
      </c>
      <c r="B544" s="108">
        <f t="shared" si="40"/>
        <v>41953</v>
      </c>
      <c r="C544">
        <f t="shared" si="41"/>
        <v>2014</v>
      </c>
      <c r="D544">
        <f t="shared" si="42"/>
        <v>11</v>
      </c>
      <c r="E544" s="75">
        <v>27653</v>
      </c>
      <c r="F544" s="75">
        <v>25910</v>
      </c>
      <c r="G544" s="75">
        <v>1740</v>
      </c>
      <c r="H544" s="104">
        <v>93.696886413770656</v>
      </c>
      <c r="I544" s="104">
        <v>6.2922648537229238</v>
      </c>
      <c r="K544" s="72">
        <f t="shared" si="43"/>
        <v>3.4169237628000264E-3</v>
      </c>
      <c r="M544" s="72">
        <f t="shared" si="44"/>
        <v>2.1794560666285098E-3</v>
      </c>
      <c r="N544" s="68"/>
      <c r="O544" s="72"/>
    </row>
    <row r="545" spans="1:15" x14ac:dyDescent="0.25">
      <c r="A545" s="107" t="s">
        <v>955</v>
      </c>
      <c r="B545" s="108">
        <f t="shared" si="40"/>
        <v>41954</v>
      </c>
      <c r="C545">
        <f t="shared" si="41"/>
        <v>2014</v>
      </c>
      <c r="D545">
        <f t="shared" si="42"/>
        <v>11</v>
      </c>
      <c r="E545" s="75">
        <v>29358</v>
      </c>
      <c r="F545" s="75">
        <v>27715</v>
      </c>
      <c r="G545" s="75">
        <v>1641</v>
      </c>
      <c r="H545" s="104">
        <v>94.403569725458141</v>
      </c>
      <c r="I545" s="104">
        <v>5.5896178213774776</v>
      </c>
      <c r="K545" s="72">
        <f t="shared" si="43"/>
        <v>3.6276009050838312E-3</v>
      </c>
      <c r="M545" s="72">
        <f t="shared" si="44"/>
        <v>2.1794560666285098E-3</v>
      </c>
      <c r="N545" s="68"/>
      <c r="O545" s="72"/>
    </row>
    <row r="546" spans="1:15" x14ac:dyDescent="0.25">
      <c r="A546" s="107" t="s">
        <v>956</v>
      </c>
      <c r="B546" s="108">
        <f t="shared" si="40"/>
        <v>41955</v>
      </c>
      <c r="C546">
        <f t="shared" si="41"/>
        <v>2014</v>
      </c>
      <c r="D546">
        <f t="shared" si="42"/>
        <v>11</v>
      </c>
      <c r="E546" s="75">
        <v>27804</v>
      </c>
      <c r="F546" s="75">
        <v>26824</v>
      </c>
      <c r="G546" s="75">
        <v>977</v>
      </c>
      <c r="H546" s="104">
        <v>96.47532729103726</v>
      </c>
      <c r="I546" s="104">
        <v>3.5138828945475469</v>
      </c>
      <c r="K546" s="72">
        <f t="shared" si="43"/>
        <v>3.4355819730550732E-3</v>
      </c>
      <c r="M546" s="72">
        <f t="shared" si="44"/>
        <v>2.1794560666285098E-3</v>
      </c>
      <c r="N546" s="68"/>
      <c r="O546" s="72"/>
    </row>
    <row r="547" spans="1:15" x14ac:dyDescent="0.25">
      <c r="A547" s="107" t="s">
        <v>957</v>
      </c>
      <c r="B547" s="108">
        <f t="shared" si="40"/>
        <v>41956</v>
      </c>
      <c r="C547">
        <f t="shared" si="41"/>
        <v>2014</v>
      </c>
      <c r="D547">
        <f t="shared" si="42"/>
        <v>11</v>
      </c>
      <c r="E547" s="75">
        <v>20651</v>
      </c>
      <c r="F547" s="75">
        <v>19880</v>
      </c>
      <c r="G547" s="75">
        <v>770</v>
      </c>
      <c r="H547" s="104">
        <v>96.266524623504921</v>
      </c>
      <c r="I547" s="104">
        <v>3.7286329959808242</v>
      </c>
      <c r="K547" s="72">
        <f t="shared" si="43"/>
        <v>2.5517264899136928E-3</v>
      </c>
      <c r="M547" s="72">
        <f t="shared" si="44"/>
        <v>2.1794560666285098E-3</v>
      </c>
      <c r="N547" s="68"/>
      <c r="O547" s="72"/>
    </row>
    <row r="548" spans="1:15" x14ac:dyDescent="0.25">
      <c r="A548" s="107" t="s">
        <v>958</v>
      </c>
      <c r="B548" s="108">
        <f t="shared" si="40"/>
        <v>41957</v>
      </c>
      <c r="C548">
        <f t="shared" si="41"/>
        <v>2014</v>
      </c>
      <c r="D548">
        <f t="shared" si="42"/>
        <v>11</v>
      </c>
      <c r="E548" s="75">
        <v>21077</v>
      </c>
      <c r="F548" s="75">
        <v>20441</v>
      </c>
      <c r="G548" s="75">
        <v>636</v>
      </c>
      <c r="H548" s="104">
        <v>96.982492764624951</v>
      </c>
      <c r="I548" s="104">
        <v>3.0175072353750529</v>
      </c>
      <c r="K548" s="72">
        <f t="shared" si="43"/>
        <v>2.6043648844080629E-3</v>
      </c>
      <c r="M548" s="72">
        <f t="shared" si="44"/>
        <v>2.1794560666285098E-3</v>
      </c>
      <c r="N548" s="68"/>
      <c r="O548" s="72"/>
    </row>
    <row r="549" spans="1:15" x14ac:dyDescent="0.25">
      <c r="A549" s="107" t="s">
        <v>959</v>
      </c>
      <c r="B549" s="108">
        <f t="shared" si="40"/>
        <v>41958</v>
      </c>
      <c r="C549">
        <f t="shared" si="41"/>
        <v>2014</v>
      </c>
      <c r="D549">
        <f t="shared" si="42"/>
        <v>11</v>
      </c>
      <c r="E549" s="75">
        <v>14053</v>
      </c>
      <c r="F549" s="75">
        <v>12927</v>
      </c>
      <c r="G549" s="75">
        <v>1126</v>
      </c>
      <c r="H549" s="104">
        <v>91.98747598377571</v>
      </c>
      <c r="I549" s="104">
        <v>8.0125240162242939</v>
      </c>
      <c r="K549" s="72">
        <f t="shared" si="43"/>
        <v>1.7364491967825832E-3</v>
      </c>
      <c r="M549" s="72">
        <f t="shared" si="44"/>
        <v>2.1794560666285098E-3</v>
      </c>
      <c r="N549" s="68"/>
      <c r="O549" s="72"/>
    </row>
    <row r="550" spans="1:15" x14ac:dyDescent="0.25">
      <c r="A550" s="107" t="s">
        <v>960</v>
      </c>
      <c r="B550" s="108">
        <f t="shared" si="40"/>
        <v>41959</v>
      </c>
      <c r="C550">
        <f t="shared" si="41"/>
        <v>2014</v>
      </c>
      <c r="D550">
        <f t="shared" si="42"/>
        <v>11</v>
      </c>
      <c r="E550" s="75">
        <v>13268</v>
      </c>
      <c r="F550" s="75">
        <v>12390</v>
      </c>
      <c r="G550" s="75">
        <v>877</v>
      </c>
      <c r="H550" s="104">
        <v>93.38257461561652</v>
      </c>
      <c r="I550" s="104">
        <v>6.6098884534217666</v>
      </c>
      <c r="K550" s="72">
        <f t="shared" si="43"/>
        <v>1.6394512163176056E-3</v>
      </c>
      <c r="M550" s="72">
        <f t="shared" si="44"/>
        <v>2.1794560666285098E-3</v>
      </c>
      <c r="N550" s="68"/>
      <c r="O550" s="72"/>
    </row>
    <row r="551" spans="1:15" x14ac:dyDescent="0.25">
      <c r="A551" s="107" t="s">
        <v>961</v>
      </c>
      <c r="B551" s="108">
        <f t="shared" si="40"/>
        <v>41960</v>
      </c>
      <c r="C551">
        <f t="shared" si="41"/>
        <v>2014</v>
      </c>
      <c r="D551">
        <f t="shared" si="42"/>
        <v>11</v>
      </c>
      <c r="E551" s="75">
        <v>8114</v>
      </c>
      <c r="F551" s="75">
        <v>7996</v>
      </c>
      <c r="G551" s="75">
        <v>116</v>
      </c>
      <c r="H551" s="104">
        <v>98.545723440966228</v>
      </c>
      <c r="I551" s="104">
        <v>1.429627803795908</v>
      </c>
      <c r="K551" s="72">
        <f t="shared" si="43"/>
        <v>1.0026007815195246E-3</v>
      </c>
      <c r="M551" s="72">
        <f t="shared" si="44"/>
        <v>2.1794560666285098E-3</v>
      </c>
      <c r="N551" s="68"/>
      <c r="O551" s="72"/>
    </row>
    <row r="552" spans="1:15" x14ac:dyDescent="0.25">
      <c r="A552" s="107" t="s">
        <v>962</v>
      </c>
      <c r="B552" s="108">
        <f t="shared" si="40"/>
        <v>41961</v>
      </c>
      <c r="C552">
        <f t="shared" si="41"/>
        <v>2014</v>
      </c>
      <c r="D552">
        <f t="shared" si="42"/>
        <v>11</v>
      </c>
      <c r="E552" s="75">
        <v>16692</v>
      </c>
      <c r="F552" s="75">
        <v>16447</v>
      </c>
      <c r="G552" s="75">
        <v>245</v>
      </c>
      <c r="H552" s="104">
        <v>98.532231008866518</v>
      </c>
      <c r="I552" s="104">
        <v>1.467768991133477</v>
      </c>
      <c r="K552" s="72">
        <f t="shared" si="43"/>
        <v>2.0625354011737621E-3</v>
      </c>
      <c r="M552" s="72">
        <f t="shared" si="44"/>
        <v>2.1794560666285098E-3</v>
      </c>
      <c r="N552" s="68"/>
      <c r="O552" s="72"/>
    </row>
    <row r="553" spans="1:15" x14ac:dyDescent="0.25">
      <c r="A553" s="107" t="s">
        <v>963</v>
      </c>
      <c r="B553" s="108">
        <f t="shared" si="40"/>
        <v>41962</v>
      </c>
      <c r="C553">
        <f t="shared" si="41"/>
        <v>2014</v>
      </c>
      <c r="D553">
        <f t="shared" si="42"/>
        <v>11</v>
      </c>
      <c r="E553" s="75">
        <v>16691</v>
      </c>
      <c r="F553" s="75">
        <v>16438</v>
      </c>
      <c r="G553" s="75">
        <v>250</v>
      </c>
      <c r="H553" s="104">
        <v>98.484213048948533</v>
      </c>
      <c r="I553" s="104">
        <v>1.497813192738602</v>
      </c>
      <c r="K553" s="72">
        <f t="shared" si="43"/>
        <v>2.0624118368674374E-3</v>
      </c>
      <c r="M553" s="72">
        <f t="shared" si="44"/>
        <v>2.1794560666285098E-3</v>
      </c>
      <c r="N553" s="68"/>
      <c r="O553" s="72"/>
    </row>
    <row r="554" spans="1:15" x14ac:dyDescent="0.25">
      <c r="A554" s="107" t="s">
        <v>964</v>
      </c>
      <c r="B554" s="108">
        <f t="shared" si="40"/>
        <v>41963</v>
      </c>
      <c r="C554">
        <f t="shared" si="41"/>
        <v>2014</v>
      </c>
      <c r="D554">
        <f t="shared" si="42"/>
        <v>11</v>
      </c>
      <c r="E554" s="75">
        <v>20613</v>
      </c>
      <c r="F554" s="75">
        <v>20208</v>
      </c>
      <c r="G554" s="75">
        <v>400</v>
      </c>
      <c r="H554" s="104">
        <v>98.035220491922573</v>
      </c>
      <c r="I554" s="104">
        <v>1.9405229709406691</v>
      </c>
      <c r="K554" s="72">
        <f t="shared" si="43"/>
        <v>2.5470310462733501E-3</v>
      </c>
      <c r="M554" s="72">
        <f t="shared" si="44"/>
        <v>2.1794560666285098E-3</v>
      </c>
      <c r="N554" s="68"/>
      <c r="O554" s="72"/>
    </row>
    <row r="555" spans="1:15" x14ac:dyDescent="0.25">
      <c r="A555" s="107" t="s">
        <v>965</v>
      </c>
      <c r="B555" s="108">
        <f t="shared" si="40"/>
        <v>41964</v>
      </c>
      <c r="C555">
        <f t="shared" si="41"/>
        <v>2014</v>
      </c>
      <c r="D555">
        <f t="shared" si="42"/>
        <v>11</v>
      </c>
      <c r="E555" s="75">
        <v>17804</v>
      </c>
      <c r="F555" s="75">
        <v>17404</v>
      </c>
      <c r="G555" s="75">
        <v>400</v>
      </c>
      <c r="H555" s="104">
        <v>97.753313862053474</v>
      </c>
      <c r="I555" s="104">
        <v>2.2466861379465288</v>
      </c>
      <c r="K555" s="72">
        <f t="shared" si="43"/>
        <v>2.1999389098069531E-3</v>
      </c>
      <c r="M555" s="72">
        <f t="shared" si="44"/>
        <v>2.1794560666285098E-3</v>
      </c>
      <c r="N555" s="68"/>
      <c r="O555" s="72"/>
    </row>
    <row r="556" spans="1:15" x14ac:dyDescent="0.25">
      <c r="A556" s="107" t="s">
        <v>966</v>
      </c>
      <c r="B556" s="108">
        <f t="shared" si="40"/>
        <v>41965</v>
      </c>
      <c r="C556">
        <f t="shared" si="41"/>
        <v>2014</v>
      </c>
      <c r="D556">
        <f t="shared" si="42"/>
        <v>11</v>
      </c>
      <c r="E556" s="75">
        <v>12681</v>
      </c>
      <c r="F556" s="75">
        <v>11930</v>
      </c>
      <c r="G556" s="75">
        <v>749</v>
      </c>
      <c r="H556" s="104">
        <v>94.077754120337516</v>
      </c>
      <c r="I556" s="104">
        <v>5.9064742528191783</v>
      </c>
      <c r="K556" s="72">
        <f t="shared" si="43"/>
        <v>1.566918968504941E-3</v>
      </c>
      <c r="M556" s="72">
        <f t="shared" si="44"/>
        <v>2.1794560666285098E-3</v>
      </c>
      <c r="N556" s="68"/>
      <c r="O556" s="72"/>
    </row>
    <row r="557" spans="1:15" x14ac:dyDescent="0.25">
      <c r="A557" s="107" t="s">
        <v>967</v>
      </c>
      <c r="B557" s="108">
        <f t="shared" si="40"/>
        <v>41966</v>
      </c>
      <c r="C557">
        <f t="shared" si="41"/>
        <v>2014</v>
      </c>
      <c r="D557">
        <f t="shared" si="42"/>
        <v>11</v>
      </c>
      <c r="E557" s="75">
        <v>15668</v>
      </c>
      <c r="F557" s="75">
        <v>14323</v>
      </c>
      <c r="G557" s="75">
        <v>1342</v>
      </c>
      <c r="H557" s="104">
        <v>91.415624202195559</v>
      </c>
      <c r="I557" s="104">
        <v>8.5652284911922383</v>
      </c>
      <c r="K557" s="72">
        <f t="shared" si="43"/>
        <v>1.9360055514971546E-3</v>
      </c>
      <c r="M557" s="72">
        <f t="shared" si="44"/>
        <v>2.1794560666285098E-3</v>
      </c>
      <c r="N557" s="68"/>
      <c r="O557" s="72"/>
    </row>
    <row r="558" spans="1:15" x14ac:dyDescent="0.25">
      <c r="A558" s="107" t="s">
        <v>968</v>
      </c>
      <c r="B558" s="108">
        <f t="shared" si="40"/>
        <v>41967</v>
      </c>
      <c r="C558">
        <f t="shared" si="41"/>
        <v>2014</v>
      </c>
      <c r="D558">
        <f t="shared" si="42"/>
        <v>11</v>
      </c>
      <c r="E558" s="75">
        <v>23029</v>
      </c>
      <c r="F558" s="75">
        <v>22099</v>
      </c>
      <c r="G558" s="75">
        <v>929</v>
      </c>
      <c r="H558" s="104">
        <v>95.961613617612571</v>
      </c>
      <c r="I558" s="104">
        <v>4.0340440314386212</v>
      </c>
      <c r="K558" s="72">
        <f t="shared" si="43"/>
        <v>2.8455624103540956E-3</v>
      </c>
      <c r="M558" s="72">
        <f t="shared" si="44"/>
        <v>2.1794560666285098E-3</v>
      </c>
      <c r="N558" s="68"/>
      <c r="O558" s="72"/>
    </row>
    <row r="559" spans="1:15" x14ac:dyDescent="0.25">
      <c r="A559" s="107" t="s">
        <v>969</v>
      </c>
      <c r="B559" s="108">
        <f t="shared" si="40"/>
        <v>41968</v>
      </c>
      <c r="C559">
        <f t="shared" si="41"/>
        <v>2014</v>
      </c>
      <c r="D559">
        <f t="shared" si="42"/>
        <v>11</v>
      </c>
      <c r="E559" s="75">
        <v>25580</v>
      </c>
      <c r="F559" s="75">
        <v>24486</v>
      </c>
      <c r="G559" s="75">
        <v>1092</v>
      </c>
      <c r="H559" s="104">
        <v>95.723221266614544</v>
      </c>
      <c r="I559" s="104">
        <v>4.2689601250977329</v>
      </c>
      <c r="K559" s="72">
        <f t="shared" si="43"/>
        <v>3.1607749557886911E-3</v>
      </c>
      <c r="M559" s="72">
        <f t="shared" si="44"/>
        <v>2.1794560666285098E-3</v>
      </c>
      <c r="N559" s="68"/>
      <c r="O559" s="72"/>
    </row>
    <row r="560" spans="1:15" x14ac:dyDescent="0.25">
      <c r="A560" s="107" t="s">
        <v>970</v>
      </c>
      <c r="B560" s="108">
        <f t="shared" si="40"/>
        <v>41969</v>
      </c>
      <c r="C560">
        <f t="shared" si="41"/>
        <v>2014</v>
      </c>
      <c r="D560">
        <f t="shared" si="42"/>
        <v>11</v>
      </c>
      <c r="E560" s="75">
        <v>3675</v>
      </c>
      <c r="F560" s="75">
        <v>3620</v>
      </c>
      <c r="G560" s="75">
        <v>54</v>
      </c>
      <c r="H560" s="104">
        <v>98.503401360544217</v>
      </c>
      <c r="I560" s="104">
        <v>1.4693877551020409</v>
      </c>
      <c r="K560" s="72">
        <f t="shared" si="43"/>
        <v>4.5409882574368415E-4</v>
      </c>
      <c r="M560" s="72">
        <f t="shared" si="44"/>
        <v>2.1794560666285098E-3</v>
      </c>
      <c r="N560" s="68"/>
      <c r="O560" s="72"/>
    </row>
    <row r="561" spans="1:15" x14ac:dyDescent="0.25">
      <c r="A561" s="107" t="s">
        <v>971</v>
      </c>
      <c r="B561" s="108">
        <f t="shared" si="40"/>
        <v>41970</v>
      </c>
      <c r="C561">
        <f t="shared" si="41"/>
        <v>2014</v>
      </c>
      <c r="D561">
        <f t="shared" si="42"/>
        <v>11</v>
      </c>
      <c r="E561" s="75">
        <v>3943</v>
      </c>
      <c r="F561" s="75">
        <v>3719</v>
      </c>
      <c r="G561" s="75">
        <v>223</v>
      </c>
      <c r="H561" s="104">
        <v>94.31904641136191</v>
      </c>
      <c r="I561" s="104">
        <v>5.6555921886888152</v>
      </c>
      <c r="K561" s="72">
        <f t="shared" si="43"/>
        <v>4.8721405983873377E-4</v>
      </c>
      <c r="M561" s="72">
        <f t="shared" si="44"/>
        <v>2.1794560666285098E-3</v>
      </c>
      <c r="N561" s="68"/>
      <c r="O561" s="72"/>
    </row>
    <row r="562" spans="1:15" x14ac:dyDescent="0.25">
      <c r="A562" s="107" t="s">
        <v>972</v>
      </c>
      <c r="B562" s="108">
        <f t="shared" si="40"/>
        <v>41971</v>
      </c>
      <c r="C562">
        <f t="shared" si="41"/>
        <v>2014</v>
      </c>
      <c r="D562">
        <f t="shared" si="42"/>
        <v>11</v>
      </c>
      <c r="E562" s="75">
        <v>8378</v>
      </c>
      <c r="F562" s="75">
        <v>7794</v>
      </c>
      <c r="G562" s="75">
        <v>584</v>
      </c>
      <c r="H562" s="104">
        <v>93.029362616376218</v>
      </c>
      <c r="I562" s="104">
        <v>6.9706373836237763</v>
      </c>
      <c r="K562" s="72">
        <f t="shared" si="43"/>
        <v>1.035221758389275E-3</v>
      </c>
      <c r="M562" s="72">
        <f t="shared" si="44"/>
        <v>2.1794560666285098E-3</v>
      </c>
      <c r="N562" s="68"/>
      <c r="O562" s="72"/>
    </row>
    <row r="563" spans="1:15" x14ac:dyDescent="0.25">
      <c r="A563" s="107" t="s">
        <v>973</v>
      </c>
      <c r="B563" s="108">
        <f t="shared" si="40"/>
        <v>41972</v>
      </c>
      <c r="C563">
        <f t="shared" si="41"/>
        <v>2014</v>
      </c>
      <c r="D563">
        <f t="shared" si="42"/>
        <v>11</v>
      </c>
      <c r="E563" s="75">
        <v>8183</v>
      </c>
      <c r="F563" s="75">
        <v>7619</v>
      </c>
      <c r="G563" s="75">
        <v>563</v>
      </c>
      <c r="H563" s="104">
        <v>93.107662226567271</v>
      </c>
      <c r="I563" s="104">
        <v>6.8801173163876328</v>
      </c>
      <c r="K563" s="72">
        <f t="shared" si="43"/>
        <v>1.0111267186559366E-3</v>
      </c>
      <c r="M563" s="72">
        <f t="shared" si="44"/>
        <v>2.1794560666285098E-3</v>
      </c>
      <c r="N563" s="68"/>
      <c r="O563" s="72"/>
    </row>
    <row r="564" spans="1:15" x14ac:dyDescent="0.25">
      <c r="A564" s="107" t="s">
        <v>974</v>
      </c>
      <c r="B564" s="108">
        <f t="shared" si="40"/>
        <v>41973</v>
      </c>
      <c r="C564">
        <f t="shared" si="41"/>
        <v>2014</v>
      </c>
      <c r="D564">
        <f t="shared" si="42"/>
        <v>11</v>
      </c>
      <c r="E564" s="75">
        <v>12383</v>
      </c>
      <c r="F564" s="75">
        <v>11255</v>
      </c>
      <c r="G564" s="75">
        <v>1122</v>
      </c>
      <c r="H564" s="104">
        <v>90.890737301138657</v>
      </c>
      <c r="I564" s="104">
        <v>9.0608091738673995</v>
      </c>
      <c r="K564" s="72">
        <f t="shared" si="43"/>
        <v>1.5300968052201472E-3</v>
      </c>
      <c r="M564" s="72">
        <f t="shared" si="44"/>
        <v>2.1794560666285098E-3</v>
      </c>
      <c r="N564" s="68"/>
      <c r="O564" s="72"/>
    </row>
    <row r="565" spans="1:15" x14ac:dyDescent="0.25">
      <c r="A565" s="107" t="s">
        <v>975</v>
      </c>
      <c r="B565" s="108">
        <f t="shared" si="40"/>
        <v>41974</v>
      </c>
      <c r="C565">
        <f t="shared" si="41"/>
        <v>2014</v>
      </c>
      <c r="D565">
        <f t="shared" si="42"/>
        <v>12</v>
      </c>
      <c r="E565" s="75">
        <v>18520</v>
      </c>
      <c r="F565" s="75">
        <v>17793</v>
      </c>
      <c r="G565" s="75">
        <v>722</v>
      </c>
      <c r="H565" s="104">
        <v>96.074514038876885</v>
      </c>
      <c r="I565" s="104">
        <v>3.8984881209503239</v>
      </c>
      <c r="K565" s="72">
        <f t="shared" si="43"/>
        <v>2.2884109531355183E-3</v>
      </c>
      <c r="M565" s="72">
        <f t="shared" si="44"/>
        <v>1.5910140082382796E-3</v>
      </c>
      <c r="N565" s="68"/>
      <c r="O565" s="72"/>
    </row>
    <row r="566" spans="1:15" x14ac:dyDescent="0.25">
      <c r="A566" s="107" t="s">
        <v>976</v>
      </c>
      <c r="B566" s="108">
        <f t="shared" si="40"/>
        <v>41975</v>
      </c>
      <c r="C566">
        <f t="shared" si="41"/>
        <v>2014</v>
      </c>
      <c r="D566">
        <f t="shared" si="42"/>
        <v>12</v>
      </c>
      <c r="E566" s="75">
        <v>15365</v>
      </c>
      <c r="F566" s="75">
        <v>15171</v>
      </c>
      <c r="G566" s="75">
        <v>193</v>
      </c>
      <c r="H566" s="104">
        <v>98.737390172469901</v>
      </c>
      <c r="I566" s="104">
        <v>1.256101529450049</v>
      </c>
      <c r="K566" s="72">
        <f t="shared" si="43"/>
        <v>1.8985655666807365E-3</v>
      </c>
      <c r="M566" s="72">
        <f t="shared" si="44"/>
        <v>1.5910140082382796E-3</v>
      </c>
      <c r="N566" s="68"/>
      <c r="O566" s="72"/>
    </row>
    <row r="567" spans="1:15" x14ac:dyDescent="0.25">
      <c r="A567" s="107" t="s">
        <v>977</v>
      </c>
      <c r="B567" s="108">
        <f t="shared" si="40"/>
        <v>41976</v>
      </c>
      <c r="C567">
        <f t="shared" si="41"/>
        <v>2014</v>
      </c>
      <c r="D567">
        <f t="shared" si="42"/>
        <v>12</v>
      </c>
      <c r="E567" s="75">
        <v>13471</v>
      </c>
      <c r="F567" s="75">
        <v>13320</v>
      </c>
      <c r="G567" s="75">
        <v>150</v>
      </c>
      <c r="H567" s="104">
        <v>98.879073565436869</v>
      </c>
      <c r="I567" s="104">
        <v>1.1135030806918571</v>
      </c>
      <c r="K567" s="72">
        <f t="shared" si="43"/>
        <v>1.6645347705015426E-3</v>
      </c>
      <c r="M567" s="72">
        <f t="shared" si="44"/>
        <v>1.5910140082382796E-3</v>
      </c>
      <c r="N567" s="68"/>
      <c r="O567" s="72"/>
    </row>
    <row r="568" spans="1:15" x14ac:dyDescent="0.25">
      <c r="A568" s="107" t="s">
        <v>978</v>
      </c>
      <c r="B568" s="108">
        <f t="shared" si="40"/>
        <v>41977</v>
      </c>
      <c r="C568">
        <f t="shared" si="41"/>
        <v>2014</v>
      </c>
      <c r="D568">
        <f t="shared" si="42"/>
        <v>12</v>
      </c>
      <c r="E568" s="75">
        <v>21333</v>
      </c>
      <c r="F568" s="75">
        <v>20850</v>
      </c>
      <c r="G568" s="75">
        <v>481</v>
      </c>
      <c r="H568" s="104">
        <v>97.73590212347068</v>
      </c>
      <c r="I568" s="104">
        <v>2.2547227300426571</v>
      </c>
      <c r="K568" s="72">
        <f t="shared" si="43"/>
        <v>2.6359973468272147E-3</v>
      </c>
      <c r="M568" s="72">
        <f t="shared" si="44"/>
        <v>1.5910140082382796E-3</v>
      </c>
      <c r="N568" s="68"/>
      <c r="O568" s="72"/>
    </row>
    <row r="569" spans="1:15" x14ac:dyDescent="0.25">
      <c r="A569" s="107" t="s">
        <v>979</v>
      </c>
      <c r="B569" s="108">
        <f t="shared" si="40"/>
        <v>41978</v>
      </c>
      <c r="C569">
        <f t="shared" si="41"/>
        <v>2014</v>
      </c>
      <c r="D569">
        <f t="shared" si="42"/>
        <v>12</v>
      </c>
      <c r="E569" s="75">
        <v>15819</v>
      </c>
      <c r="F569" s="75">
        <v>15470</v>
      </c>
      <c r="G569" s="75">
        <v>348</v>
      </c>
      <c r="H569" s="104">
        <v>97.79379227511221</v>
      </c>
      <c r="I569" s="104">
        <v>2.1998862127820979</v>
      </c>
      <c r="K569" s="72">
        <f t="shared" si="43"/>
        <v>1.954663761752201E-3</v>
      </c>
      <c r="M569" s="72">
        <f t="shared" si="44"/>
        <v>1.5910140082382796E-3</v>
      </c>
      <c r="N569" s="68"/>
      <c r="O569" s="72"/>
    </row>
    <row r="570" spans="1:15" x14ac:dyDescent="0.25">
      <c r="A570" s="107" t="s">
        <v>980</v>
      </c>
      <c r="B570" s="108">
        <f t="shared" si="40"/>
        <v>41979</v>
      </c>
      <c r="C570">
        <f t="shared" si="41"/>
        <v>2014</v>
      </c>
      <c r="D570">
        <f t="shared" si="42"/>
        <v>12</v>
      </c>
      <c r="E570" s="75">
        <v>4047</v>
      </c>
      <c r="F570" s="75">
        <v>3947</v>
      </c>
      <c r="G570" s="75">
        <v>100</v>
      </c>
      <c r="H570" s="104">
        <v>97.529033852236225</v>
      </c>
      <c r="I570" s="104">
        <v>2.4709661477637761</v>
      </c>
      <c r="K570" s="72">
        <f t="shared" si="43"/>
        <v>5.0006474769651423E-4</v>
      </c>
      <c r="M570" s="72">
        <f t="shared" si="44"/>
        <v>1.5910140082382796E-3</v>
      </c>
      <c r="N570" s="68"/>
      <c r="O570" s="72"/>
    </row>
    <row r="571" spans="1:15" x14ac:dyDescent="0.25">
      <c r="A571" s="107" t="s">
        <v>981</v>
      </c>
      <c r="B571" s="108">
        <f t="shared" si="40"/>
        <v>41980</v>
      </c>
      <c r="C571">
        <f t="shared" si="41"/>
        <v>2014</v>
      </c>
      <c r="D571">
        <f t="shared" si="42"/>
        <v>12</v>
      </c>
      <c r="E571" s="75">
        <v>10508</v>
      </c>
      <c r="F571" s="75">
        <v>9928</v>
      </c>
      <c r="G571" s="75">
        <v>580</v>
      </c>
      <c r="H571" s="104">
        <v>94.480395888846587</v>
      </c>
      <c r="I571" s="104">
        <v>5.5196041111534067</v>
      </c>
      <c r="K571" s="72">
        <f t="shared" si="43"/>
        <v>1.2984137308611247E-3</v>
      </c>
      <c r="M571" s="72">
        <f t="shared" si="44"/>
        <v>1.5910140082382796E-3</v>
      </c>
      <c r="N571" s="68"/>
      <c r="O571" s="72"/>
    </row>
    <row r="572" spans="1:15" x14ac:dyDescent="0.25">
      <c r="A572" s="107" t="s">
        <v>982</v>
      </c>
      <c r="B572" s="108">
        <f t="shared" si="40"/>
        <v>41981</v>
      </c>
      <c r="C572">
        <f t="shared" si="41"/>
        <v>2014</v>
      </c>
      <c r="D572">
        <f t="shared" si="42"/>
        <v>12</v>
      </c>
      <c r="E572" s="75">
        <v>15555</v>
      </c>
      <c r="F572" s="75">
        <v>15348</v>
      </c>
      <c r="G572" s="75">
        <v>204</v>
      </c>
      <c r="H572" s="104">
        <v>98.669238187078108</v>
      </c>
      <c r="I572" s="104">
        <v>1.311475409836065</v>
      </c>
      <c r="K572" s="72">
        <f t="shared" si="43"/>
        <v>1.9220427848824508E-3</v>
      </c>
      <c r="M572" s="72">
        <f t="shared" si="44"/>
        <v>1.5910140082382796E-3</v>
      </c>
      <c r="N572" s="68"/>
      <c r="O572" s="72"/>
    </row>
    <row r="573" spans="1:15" x14ac:dyDescent="0.25">
      <c r="A573" s="107" t="s">
        <v>983</v>
      </c>
      <c r="B573" s="108">
        <f t="shared" si="40"/>
        <v>41982</v>
      </c>
      <c r="C573">
        <f t="shared" si="41"/>
        <v>2014</v>
      </c>
      <c r="D573">
        <f t="shared" si="42"/>
        <v>12</v>
      </c>
      <c r="E573" s="75">
        <v>6713</v>
      </c>
      <c r="F573" s="75">
        <v>6675</v>
      </c>
      <c r="G573" s="75">
        <v>38</v>
      </c>
      <c r="H573" s="104">
        <v>99.433934157604654</v>
      </c>
      <c r="I573" s="104">
        <v>0.56606584239535229</v>
      </c>
      <c r="K573" s="72">
        <f t="shared" si="43"/>
        <v>8.29487188358463E-4</v>
      </c>
      <c r="M573" s="72">
        <f t="shared" si="44"/>
        <v>1.5910140082382796E-3</v>
      </c>
      <c r="N573" s="68"/>
      <c r="O573" s="72"/>
    </row>
    <row r="574" spans="1:15" x14ac:dyDescent="0.25">
      <c r="A574" s="107" t="s">
        <v>984</v>
      </c>
      <c r="B574" s="108">
        <f t="shared" si="40"/>
        <v>41983</v>
      </c>
      <c r="C574">
        <f t="shared" si="41"/>
        <v>2014</v>
      </c>
      <c r="D574">
        <f t="shared" si="42"/>
        <v>12</v>
      </c>
      <c r="E574" s="75">
        <v>10397</v>
      </c>
      <c r="F574" s="75">
        <v>10316</v>
      </c>
      <c r="G574" s="75">
        <v>79</v>
      </c>
      <c r="H574" s="104">
        <v>99.220929114167546</v>
      </c>
      <c r="I574" s="104">
        <v>0.75983456766374913</v>
      </c>
      <c r="K574" s="72">
        <f t="shared" si="43"/>
        <v>1.2846980928590704E-3</v>
      </c>
      <c r="M574" s="72">
        <f t="shared" si="44"/>
        <v>1.5910140082382796E-3</v>
      </c>
      <c r="N574" s="68"/>
      <c r="O574" s="72"/>
    </row>
    <row r="575" spans="1:15" x14ac:dyDescent="0.25">
      <c r="A575" s="107" t="s">
        <v>985</v>
      </c>
      <c r="B575" s="108">
        <f t="shared" si="40"/>
        <v>41984</v>
      </c>
      <c r="C575">
        <f t="shared" si="41"/>
        <v>2014</v>
      </c>
      <c r="D575">
        <f t="shared" si="42"/>
        <v>12</v>
      </c>
      <c r="E575" s="75">
        <v>18148</v>
      </c>
      <c r="F575" s="75">
        <v>17857</v>
      </c>
      <c r="G575" s="75">
        <v>289</v>
      </c>
      <c r="H575" s="104">
        <v>98.396517522592021</v>
      </c>
      <c r="I575" s="104">
        <v>1.592461979281464</v>
      </c>
      <c r="K575" s="72">
        <f t="shared" si="43"/>
        <v>2.2424450311826884E-3</v>
      </c>
      <c r="M575" s="72">
        <f t="shared" si="44"/>
        <v>1.5910140082382796E-3</v>
      </c>
      <c r="N575" s="68"/>
      <c r="O575" s="72"/>
    </row>
    <row r="576" spans="1:15" x14ac:dyDescent="0.25">
      <c r="A576" s="107" t="s">
        <v>986</v>
      </c>
      <c r="B576" s="108">
        <f t="shared" si="40"/>
        <v>41985</v>
      </c>
      <c r="C576">
        <f t="shared" si="41"/>
        <v>2014</v>
      </c>
      <c r="D576">
        <f t="shared" si="42"/>
        <v>12</v>
      </c>
      <c r="E576" s="75">
        <v>17902</v>
      </c>
      <c r="F576" s="75">
        <v>17516</v>
      </c>
      <c r="G576" s="75">
        <v>384</v>
      </c>
      <c r="H576" s="104">
        <v>97.843816333370569</v>
      </c>
      <c r="I576" s="104">
        <v>2.145011730532902</v>
      </c>
      <c r="K576" s="72">
        <f t="shared" si="43"/>
        <v>2.2120482118267847E-3</v>
      </c>
      <c r="M576" s="72">
        <f t="shared" si="44"/>
        <v>1.5910140082382796E-3</v>
      </c>
      <c r="N576" s="68"/>
      <c r="O576" s="72"/>
    </row>
    <row r="577" spans="1:15" x14ac:dyDescent="0.25">
      <c r="A577" s="107" t="s">
        <v>987</v>
      </c>
      <c r="B577" s="108">
        <f t="shared" si="40"/>
        <v>41986</v>
      </c>
      <c r="C577">
        <f t="shared" si="41"/>
        <v>2014</v>
      </c>
      <c r="D577">
        <f t="shared" si="42"/>
        <v>12</v>
      </c>
      <c r="E577" s="75">
        <v>12570</v>
      </c>
      <c r="F577" s="75">
        <v>11867</v>
      </c>
      <c r="G577" s="75">
        <v>701</v>
      </c>
      <c r="H577" s="104">
        <v>94.407319013524258</v>
      </c>
      <c r="I577" s="104">
        <v>5.576770087509944</v>
      </c>
      <c r="K577" s="72">
        <f t="shared" si="43"/>
        <v>1.553203330502887E-3</v>
      </c>
      <c r="M577" s="72">
        <f t="shared" si="44"/>
        <v>1.5910140082382796E-3</v>
      </c>
      <c r="N577" s="68"/>
      <c r="O577" s="72"/>
    </row>
    <row r="578" spans="1:15" x14ac:dyDescent="0.25">
      <c r="A578" s="107" t="s">
        <v>988</v>
      </c>
      <c r="B578" s="108">
        <f t="shared" si="40"/>
        <v>41987</v>
      </c>
      <c r="C578">
        <f t="shared" si="41"/>
        <v>2014</v>
      </c>
      <c r="D578">
        <f t="shared" si="42"/>
        <v>12</v>
      </c>
      <c r="E578" s="75">
        <v>11954</v>
      </c>
      <c r="F578" s="75">
        <v>11295</v>
      </c>
      <c r="G578" s="75">
        <v>651</v>
      </c>
      <c r="H578" s="104">
        <v>94.487200936924879</v>
      </c>
      <c r="I578" s="104">
        <v>5.4458758574535722</v>
      </c>
      <c r="K578" s="72">
        <f t="shared" si="43"/>
        <v>1.4770877178068027E-3</v>
      </c>
      <c r="M578" s="72">
        <f t="shared" si="44"/>
        <v>1.5910140082382796E-3</v>
      </c>
      <c r="N578" s="68"/>
      <c r="O578" s="72"/>
    </row>
    <row r="579" spans="1:15" x14ac:dyDescent="0.25">
      <c r="A579" s="107" t="s">
        <v>989</v>
      </c>
      <c r="B579" s="108">
        <f t="shared" si="40"/>
        <v>41988</v>
      </c>
      <c r="C579">
        <f t="shared" si="41"/>
        <v>2014</v>
      </c>
      <c r="D579">
        <f t="shared" si="42"/>
        <v>12</v>
      </c>
      <c r="E579" s="75">
        <v>19407</v>
      </c>
      <c r="F579" s="75">
        <v>18883</v>
      </c>
      <c r="G579" s="75">
        <v>518</v>
      </c>
      <c r="H579" s="104">
        <v>97.299943319420834</v>
      </c>
      <c r="I579" s="104">
        <v>2.6691400010305562</v>
      </c>
      <c r="K579" s="72">
        <f t="shared" si="43"/>
        <v>2.3980124928456269E-3</v>
      </c>
      <c r="M579" s="72">
        <f t="shared" si="44"/>
        <v>1.5910140082382796E-3</v>
      </c>
      <c r="N579" s="68"/>
      <c r="O579" s="72"/>
    </row>
    <row r="580" spans="1:15" x14ac:dyDescent="0.25">
      <c r="A580" s="107" t="s">
        <v>990</v>
      </c>
      <c r="B580" s="108">
        <f t="shared" si="40"/>
        <v>41989</v>
      </c>
      <c r="C580">
        <f t="shared" si="41"/>
        <v>2014</v>
      </c>
      <c r="D580">
        <f t="shared" si="42"/>
        <v>12</v>
      </c>
      <c r="E580" s="75">
        <v>16826</v>
      </c>
      <c r="F580" s="75">
        <v>16469</v>
      </c>
      <c r="G580" s="75">
        <v>354</v>
      </c>
      <c r="H580" s="104">
        <v>97.878283608700826</v>
      </c>
      <c r="I580" s="104">
        <v>2.1038868417924639</v>
      </c>
      <c r="K580" s="72">
        <f t="shared" si="43"/>
        <v>2.0790930182212871E-3</v>
      </c>
      <c r="M580" s="72">
        <f t="shared" si="44"/>
        <v>1.5910140082382796E-3</v>
      </c>
      <c r="N580" s="68"/>
      <c r="O580" s="72"/>
    </row>
    <row r="581" spans="1:15" x14ac:dyDescent="0.25">
      <c r="A581" s="107" t="s">
        <v>991</v>
      </c>
      <c r="B581" s="108">
        <f t="shared" si="40"/>
        <v>41990</v>
      </c>
      <c r="C581">
        <f t="shared" si="41"/>
        <v>2014</v>
      </c>
      <c r="D581">
        <f t="shared" si="42"/>
        <v>12</v>
      </c>
      <c r="E581" s="75">
        <v>20365</v>
      </c>
      <c r="F581" s="75">
        <v>19864</v>
      </c>
      <c r="G581" s="75">
        <v>500</v>
      </c>
      <c r="H581" s="104">
        <v>97.539896881905236</v>
      </c>
      <c r="I581" s="104">
        <v>2.455192732629512</v>
      </c>
      <c r="K581" s="72">
        <f t="shared" si="43"/>
        <v>2.5163870983047967E-3</v>
      </c>
      <c r="M581" s="72">
        <f t="shared" si="44"/>
        <v>1.5910140082382796E-3</v>
      </c>
      <c r="N581" s="68"/>
      <c r="O581" s="72"/>
    </row>
    <row r="582" spans="1:15" x14ac:dyDescent="0.25">
      <c r="A582" s="107" t="s">
        <v>992</v>
      </c>
      <c r="B582" s="108">
        <f t="shared" si="40"/>
        <v>41991</v>
      </c>
      <c r="C582">
        <f t="shared" si="41"/>
        <v>2014</v>
      </c>
      <c r="D582">
        <f t="shared" si="42"/>
        <v>12</v>
      </c>
      <c r="E582" s="75">
        <v>19054</v>
      </c>
      <c r="F582" s="75">
        <v>18687</v>
      </c>
      <c r="G582" s="75">
        <v>360</v>
      </c>
      <c r="H582" s="104">
        <v>98.073895245092899</v>
      </c>
      <c r="I582" s="104">
        <v>1.889367062034218</v>
      </c>
      <c r="K582" s="72">
        <f t="shared" si="43"/>
        <v>2.3543942927129681E-3</v>
      </c>
      <c r="M582" s="72">
        <f t="shared" si="44"/>
        <v>1.5910140082382796E-3</v>
      </c>
      <c r="N582" s="68"/>
      <c r="O582" s="72"/>
    </row>
    <row r="583" spans="1:15" x14ac:dyDescent="0.25">
      <c r="A583" s="107" t="s">
        <v>993</v>
      </c>
      <c r="B583" s="108">
        <f t="shared" si="40"/>
        <v>41992</v>
      </c>
      <c r="C583">
        <f t="shared" si="41"/>
        <v>2014</v>
      </c>
      <c r="D583">
        <f t="shared" si="42"/>
        <v>12</v>
      </c>
      <c r="E583" s="75">
        <v>17200</v>
      </c>
      <c r="F583" s="75">
        <v>16771</v>
      </c>
      <c r="G583" s="75">
        <v>429</v>
      </c>
      <c r="H583" s="104">
        <v>97.505813953488371</v>
      </c>
      <c r="I583" s="104">
        <v>2.4941860465116279</v>
      </c>
      <c r="K583" s="72">
        <f t="shared" si="43"/>
        <v>2.1253060687867666E-3</v>
      </c>
      <c r="M583" s="72">
        <f t="shared" si="44"/>
        <v>1.5910140082382796E-3</v>
      </c>
      <c r="N583" s="68"/>
      <c r="O583" s="72"/>
    </row>
    <row r="584" spans="1:15" x14ac:dyDescent="0.25">
      <c r="A584" s="107" t="s">
        <v>994</v>
      </c>
      <c r="B584" s="108">
        <f t="shared" si="40"/>
        <v>41993</v>
      </c>
      <c r="C584">
        <f t="shared" si="41"/>
        <v>2014</v>
      </c>
      <c r="D584">
        <f t="shared" si="42"/>
        <v>12</v>
      </c>
      <c r="E584" s="75">
        <v>9580</v>
      </c>
      <c r="F584" s="75">
        <v>9208</v>
      </c>
      <c r="G584" s="75">
        <v>371</v>
      </c>
      <c r="H584" s="104">
        <v>96.1169102296451</v>
      </c>
      <c r="I584" s="104">
        <v>3.8726513569937371</v>
      </c>
      <c r="K584" s="72">
        <f t="shared" si="43"/>
        <v>1.1837460545916991E-3</v>
      </c>
      <c r="M584" s="72">
        <f t="shared" si="44"/>
        <v>1.5910140082382796E-3</v>
      </c>
      <c r="N584" s="68"/>
      <c r="O584" s="72"/>
    </row>
    <row r="585" spans="1:15" x14ac:dyDescent="0.25">
      <c r="A585" s="107" t="s">
        <v>995</v>
      </c>
      <c r="B585" s="108">
        <f t="shared" si="40"/>
        <v>41994</v>
      </c>
      <c r="C585">
        <f t="shared" si="41"/>
        <v>2014</v>
      </c>
      <c r="D585">
        <f t="shared" si="42"/>
        <v>12</v>
      </c>
      <c r="E585" s="75">
        <v>8745</v>
      </c>
      <c r="F585" s="75">
        <v>8354</v>
      </c>
      <c r="G585" s="75">
        <v>386</v>
      </c>
      <c r="H585" s="104">
        <v>95.528873642081194</v>
      </c>
      <c r="I585" s="104">
        <v>4.4139508290451683</v>
      </c>
      <c r="K585" s="72">
        <f t="shared" si="43"/>
        <v>1.080569858810481E-3</v>
      </c>
      <c r="M585" s="72">
        <f t="shared" si="44"/>
        <v>1.5910140082382796E-3</v>
      </c>
      <c r="N585" s="68"/>
      <c r="O585" s="72"/>
    </row>
    <row r="586" spans="1:15" x14ac:dyDescent="0.25">
      <c r="A586" s="107" t="s">
        <v>996</v>
      </c>
      <c r="B586" s="108">
        <f t="shared" si="40"/>
        <v>41995</v>
      </c>
      <c r="C586">
        <f t="shared" si="41"/>
        <v>2014</v>
      </c>
      <c r="D586">
        <f t="shared" si="42"/>
        <v>12</v>
      </c>
      <c r="E586" s="75">
        <v>13559</v>
      </c>
      <c r="F586" s="75">
        <v>13146</v>
      </c>
      <c r="G586" s="75">
        <v>410</v>
      </c>
      <c r="H586" s="104">
        <v>96.954052658750641</v>
      </c>
      <c r="I586" s="104">
        <v>3.023821815768124</v>
      </c>
      <c r="K586" s="72">
        <f t="shared" si="43"/>
        <v>1.6754084294581259E-3</v>
      </c>
      <c r="M586" s="72">
        <f t="shared" si="44"/>
        <v>1.5910140082382796E-3</v>
      </c>
      <c r="N586" s="68"/>
      <c r="O586" s="72"/>
    </row>
    <row r="587" spans="1:15" x14ac:dyDescent="0.25">
      <c r="A587" s="107" t="s">
        <v>997</v>
      </c>
      <c r="B587" s="108">
        <f t="shared" si="40"/>
        <v>41996</v>
      </c>
      <c r="C587">
        <f t="shared" si="41"/>
        <v>2014</v>
      </c>
      <c r="D587">
        <f t="shared" si="42"/>
        <v>12</v>
      </c>
      <c r="E587" s="75">
        <v>9423</v>
      </c>
      <c r="F587" s="75">
        <v>9189</v>
      </c>
      <c r="G587" s="75">
        <v>226</v>
      </c>
      <c r="H587" s="104">
        <v>97.516714422158543</v>
      </c>
      <c r="I587" s="104">
        <v>2.3983869256075558</v>
      </c>
      <c r="K587" s="72">
        <f t="shared" si="43"/>
        <v>1.1643464584987035E-3</v>
      </c>
      <c r="M587" s="72">
        <f t="shared" si="44"/>
        <v>1.5910140082382796E-3</v>
      </c>
      <c r="N587" s="68"/>
      <c r="O587" s="72"/>
    </row>
    <row r="588" spans="1:15" x14ac:dyDescent="0.25">
      <c r="A588" s="107" t="s">
        <v>998</v>
      </c>
      <c r="B588" s="108">
        <f t="shared" si="40"/>
        <v>41997</v>
      </c>
      <c r="C588">
        <f t="shared" si="41"/>
        <v>2014</v>
      </c>
      <c r="D588">
        <f t="shared" si="42"/>
        <v>12</v>
      </c>
      <c r="E588" s="75">
        <v>4283</v>
      </c>
      <c r="F588" s="75">
        <v>4181</v>
      </c>
      <c r="G588" s="75">
        <v>97</v>
      </c>
      <c r="H588" s="104">
        <v>97.618491711417235</v>
      </c>
      <c r="I588" s="104">
        <v>2.2647676862012611</v>
      </c>
      <c r="K588" s="72">
        <f t="shared" si="43"/>
        <v>5.2922592398916982E-4</v>
      </c>
      <c r="M588" s="72">
        <f t="shared" si="44"/>
        <v>1.5910140082382796E-3</v>
      </c>
      <c r="N588" s="68"/>
      <c r="O588" s="72"/>
    </row>
    <row r="589" spans="1:15" x14ac:dyDescent="0.25">
      <c r="A589" s="107" t="s">
        <v>999</v>
      </c>
      <c r="B589" s="108">
        <f t="shared" ref="B589:B652" si="45">DATE(YEAR(A589),MONTH(A589),DAY(A589))</f>
        <v>41998</v>
      </c>
      <c r="C589">
        <f t="shared" ref="C589:C652" si="46">+YEAR(A589)</f>
        <v>2014</v>
      </c>
      <c r="D589">
        <f t="shared" ref="D589:D652" si="47">MONTH(A589)</f>
        <v>12</v>
      </c>
      <c r="E589" s="75">
        <v>4888</v>
      </c>
      <c r="F589" s="75">
        <v>3659</v>
      </c>
      <c r="G589" s="75">
        <v>1224</v>
      </c>
      <c r="H589" s="104">
        <v>74.856792144026187</v>
      </c>
      <c r="I589" s="104">
        <v>25.040916530278231</v>
      </c>
      <c r="K589" s="72">
        <f t="shared" ref="K589:K652" si="48">+E589/SUMIF($C$12:$C$2321,C589,$E$12:$E$2321)</f>
        <v>6.0398232931568115E-4</v>
      </c>
      <c r="M589" s="72">
        <f t="shared" ref="M589:M652" si="49">AVERAGEIFS($K$12:$K$2321,$C$12:$C$2321,C589,$D$12:$D$2321,D589)</f>
        <v>1.5910140082382796E-3</v>
      </c>
      <c r="N589" s="68"/>
      <c r="O589" s="72"/>
    </row>
    <row r="590" spans="1:15" x14ac:dyDescent="0.25">
      <c r="A590" s="107" t="s">
        <v>1000</v>
      </c>
      <c r="B590" s="108">
        <f t="shared" si="45"/>
        <v>41999</v>
      </c>
      <c r="C590">
        <f t="shared" si="46"/>
        <v>2014</v>
      </c>
      <c r="D590">
        <f t="shared" si="47"/>
        <v>12</v>
      </c>
      <c r="E590" s="75">
        <v>9894</v>
      </c>
      <c r="F590" s="75">
        <v>8595</v>
      </c>
      <c r="G590" s="75">
        <v>1297</v>
      </c>
      <c r="H590" s="104">
        <v>86.870830806549421</v>
      </c>
      <c r="I590" s="104">
        <v>13.108954922175061</v>
      </c>
      <c r="K590" s="72">
        <f t="shared" si="48"/>
        <v>1.2225452467776901E-3</v>
      </c>
      <c r="M590" s="72">
        <f t="shared" si="49"/>
        <v>1.5910140082382796E-3</v>
      </c>
      <c r="N590" s="68"/>
      <c r="O590" s="72"/>
    </row>
    <row r="591" spans="1:15" x14ac:dyDescent="0.25">
      <c r="A591" s="107" t="s">
        <v>1001</v>
      </c>
      <c r="B591" s="108">
        <f t="shared" si="45"/>
        <v>42000</v>
      </c>
      <c r="C591">
        <f t="shared" si="46"/>
        <v>2014</v>
      </c>
      <c r="D591">
        <f t="shared" si="47"/>
        <v>12</v>
      </c>
      <c r="E591" s="75">
        <v>10246</v>
      </c>
      <c r="F591" s="75">
        <v>8239</v>
      </c>
      <c r="G591" s="75">
        <v>2006</v>
      </c>
      <c r="H591" s="104">
        <v>80.411868046066758</v>
      </c>
      <c r="I591" s="104">
        <v>19.578372047628338</v>
      </c>
      <c r="K591" s="72">
        <f t="shared" si="48"/>
        <v>1.2660398826040238E-3</v>
      </c>
      <c r="M591" s="72">
        <f t="shared" si="49"/>
        <v>1.5910140082382796E-3</v>
      </c>
      <c r="N591" s="68"/>
      <c r="O591" s="72"/>
    </row>
    <row r="592" spans="1:15" x14ac:dyDescent="0.25">
      <c r="A592" s="107" t="s">
        <v>1002</v>
      </c>
      <c r="B592" s="108">
        <f t="shared" si="45"/>
        <v>42001</v>
      </c>
      <c r="C592">
        <f t="shared" si="46"/>
        <v>2014</v>
      </c>
      <c r="D592">
        <f t="shared" si="47"/>
        <v>12</v>
      </c>
      <c r="E592" s="75">
        <v>7901</v>
      </c>
      <c r="F592" s="75">
        <v>6939</v>
      </c>
      <c r="G592" s="75">
        <v>959</v>
      </c>
      <c r="H592" s="104">
        <v>87.82432603467916</v>
      </c>
      <c r="I592" s="104">
        <v>12.137704088090119</v>
      </c>
      <c r="K592" s="72">
        <f t="shared" si="48"/>
        <v>9.7628158427233967E-4</v>
      </c>
      <c r="M592" s="72">
        <f t="shared" si="49"/>
        <v>1.5910140082382796E-3</v>
      </c>
      <c r="N592" s="68"/>
      <c r="O592" s="72"/>
    </row>
    <row r="593" spans="1:15" x14ac:dyDescent="0.25">
      <c r="A593" s="107" t="s">
        <v>1003</v>
      </c>
      <c r="B593" s="108">
        <f t="shared" si="45"/>
        <v>42002</v>
      </c>
      <c r="C593">
        <f t="shared" si="46"/>
        <v>2014</v>
      </c>
      <c r="D593">
        <f t="shared" si="47"/>
        <v>12</v>
      </c>
      <c r="E593" s="75">
        <v>13547</v>
      </c>
      <c r="F593" s="75">
        <v>12407</v>
      </c>
      <c r="G593" s="75">
        <v>1134</v>
      </c>
      <c r="H593" s="104">
        <v>91.584852734922862</v>
      </c>
      <c r="I593" s="104">
        <v>8.3708570163135754</v>
      </c>
      <c r="K593" s="72">
        <f t="shared" si="48"/>
        <v>1.6739256577822284E-3</v>
      </c>
      <c r="M593" s="72">
        <f t="shared" si="49"/>
        <v>1.5910140082382796E-3</v>
      </c>
      <c r="N593" s="68"/>
      <c r="O593" s="72"/>
    </row>
    <row r="594" spans="1:15" x14ac:dyDescent="0.25">
      <c r="A594" s="107" t="s">
        <v>1004</v>
      </c>
      <c r="B594" s="108">
        <f t="shared" si="45"/>
        <v>42003</v>
      </c>
      <c r="C594">
        <f t="shared" si="46"/>
        <v>2014</v>
      </c>
      <c r="D594">
        <f t="shared" si="47"/>
        <v>12</v>
      </c>
      <c r="E594" s="75">
        <v>12196</v>
      </c>
      <c r="F594" s="75">
        <v>11557</v>
      </c>
      <c r="G594" s="75">
        <v>638</v>
      </c>
      <c r="H594" s="104">
        <v>94.760577238438827</v>
      </c>
      <c r="I594" s="104">
        <v>5.2312233519186622</v>
      </c>
      <c r="K594" s="72">
        <f t="shared" si="48"/>
        <v>1.5069902799374072E-3</v>
      </c>
      <c r="M594" s="72">
        <f t="shared" si="49"/>
        <v>1.5910140082382796E-3</v>
      </c>
      <c r="N594" s="68"/>
      <c r="O594" s="72"/>
    </row>
    <row r="595" spans="1:15" x14ac:dyDescent="0.25">
      <c r="A595" s="107" t="s">
        <v>1005</v>
      </c>
      <c r="B595" s="108">
        <f t="shared" si="45"/>
        <v>42004</v>
      </c>
      <c r="C595">
        <f t="shared" si="46"/>
        <v>2014</v>
      </c>
      <c r="D595">
        <f t="shared" si="47"/>
        <v>12</v>
      </c>
      <c r="E595" s="75">
        <v>9740</v>
      </c>
      <c r="F595" s="75">
        <v>9153</v>
      </c>
      <c r="G595" s="75">
        <v>586</v>
      </c>
      <c r="H595" s="104">
        <v>93.973305954825463</v>
      </c>
      <c r="I595" s="104">
        <v>6.0164271047227924</v>
      </c>
      <c r="K595" s="72">
        <f t="shared" si="48"/>
        <v>1.2035163436036689E-3</v>
      </c>
      <c r="M595" s="72">
        <f t="shared" si="49"/>
        <v>1.5910140082382796E-3</v>
      </c>
      <c r="N595" s="68"/>
      <c r="O595" s="72"/>
    </row>
    <row r="596" spans="1:15" x14ac:dyDescent="0.25">
      <c r="A596" s="107" t="s">
        <v>1006</v>
      </c>
      <c r="B596" s="108">
        <f t="shared" si="45"/>
        <v>42005</v>
      </c>
      <c r="C596">
        <f t="shared" si="46"/>
        <v>2015</v>
      </c>
      <c r="D596">
        <f t="shared" si="47"/>
        <v>1</v>
      </c>
      <c r="E596" s="75">
        <v>5318</v>
      </c>
      <c r="F596" s="75">
        <v>4651</v>
      </c>
      <c r="G596" s="75">
        <v>656</v>
      </c>
      <c r="H596" s="104">
        <v>87.457690861226027</v>
      </c>
      <c r="I596" s="104">
        <v>12.335464460323429</v>
      </c>
      <c r="K596" s="72">
        <f t="shared" si="48"/>
        <v>5.3008311380270444E-4</v>
      </c>
      <c r="M596" s="72">
        <f t="shared" si="49"/>
        <v>9.1856678950932912E-4</v>
      </c>
      <c r="N596" s="68"/>
      <c r="O596" s="72"/>
    </row>
    <row r="597" spans="1:15" x14ac:dyDescent="0.25">
      <c r="A597" s="107" t="s">
        <v>1007</v>
      </c>
      <c r="B597" s="108">
        <f t="shared" si="45"/>
        <v>42006</v>
      </c>
      <c r="C597">
        <f t="shared" si="46"/>
        <v>2015</v>
      </c>
      <c r="D597">
        <f t="shared" si="47"/>
        <v>1</v>
      </c>
      <c r="E597" s="75">
        <v>11304</v>
      </c>
      <c r="F597" s="75">
        <v>10662</v>
      </c>
      <c r="G597" s="75">
        <v>641</v>
      </c>
      <c r="H597" s="104">
        <v>94.320594479830149</v>
      </c>
      <c r="I597" s="104">
        <v>5.6705590941259727</v>
      </c>
      <c r="K597" s="72">
        <f t="shared" si="48"/>
        <v>1.1267505675866436E-3</v>
      </c>
      <c r="M597" s="72">
        <f t="shared" si="49"/>
        <v>9.1856678950932912E-4</v>
      </c>
      <c r="N597" s="68"/>
      <c r="O597" s="72"/>
    </row>
    <row r="598" spans="1:15" x14ac:dyDescent="0.25">
      <c r="A598" s="107" t="s">
        <v>1008</v>
      </c>
      <c r="B598" s="108">
        <f t="shared" si="45"/>
        <v>42007</v>
      </c>
      <c r="C598">
        <f t="shared" si="46"/>
        <v>2015</v>
      </c>
      <c r="D598">
        <f t="shared" si="47"/>
        <v>1</v>
      </c>
      <c r="E598" s="75">
        <v>4482</v>
      </c>
      <c r="F598" s="75">
        <v>4256</v>
      </c>
      <c r="G598" s="75">
        <v>226</v>
      </c>
      <c r="H598" s="104">
        <v>94.957608210620265</v>
      </c>
      <c r="I598" s="104">
        <v>5.0423917893797414</v>
      </c>
      <c r="K598" s="72">
        <f t="shared" si="48"/>
        <v>4.4675301167050043E-4</v>
      </c>
      <c r="M598" s="72">
        <f t="shared" si="49"/>
        <v>9.1856678950932912E-4</v>
      </c>
      <c r="N598" s="68"/>
      <c r="O598" s="72"/>
    </row>
    <row r="599" spans="1:15" x14ac:dyDescent="0.25">
      <c r="A599" s="107" t="s">
        <v>1009</v>
      </c>
      <c r="B599" s="108">
        <f t="shared" si="45"/>
        <v>42008</v>
      </c>
      <c r="C599">
        <f t="shared" si="46"/>
        <v>2015</v>
      </c>
      <c r="D599">
        <f t="shared" si="47"/>
        <v>1</v>
      </c>
      <c r="E599" s="75">
        <v>7852</v>
      </c>
      <c r="F599" s="75">
        <v>7459</v>
      </c>
      <c r="G599" s="75">
        <v>392</v>
      </c>
      <c r="H599" s="104">
        <v>94.994905756495157</v>
      </c>
      <c r="I599" s="104">
        <v>4.9923586347427404</v>
      </c>
      <c r="K599" s="72">
        <f t="shared" si="48"/>
        <v>7.8266502624649021E-4</v>
      </c>
      <c r="M599" s="72">
        <f t="shared" si="49"/>
        <v>9.1856678950932912E-4</v>
      </c>
      <c r="N599" s="68"/>
      <c r="O599" s="72"/>
    </row>
    <row r="600" spans="1:15" x14ac:dyDescent="0.25">
      <c r="A600" s="107" t="s">
        <v>1010</v>
      </c>
      <c r="B600" s="108">
        <f t="shared" si="45"/>
        <v>42009</v>
      </c>
      <c r="C600">
        <f t="shared" si="46"/>
        <v>2015</v>
      </c>
      <c r="D600">
        <f t="shared" si="47"/>
        <v>1</v>
      </c>
      <c r="E600" s="75">
        <v>14513</v>
      </c>
      <c r="F600" s="75">
        <v>14263</v>
      </c>
      <c r="G600" s="75">
        <v>248</v>
      </c>
      <c r="H600" s="104">
        <v>98.277406463170948</v>
      </c>
      <c r="I600" s="104">
        <v>1.7088127885344171</v>
      </c>
      <c r="K600" s="72">
        <f t="shared" si="48"/>
        <v>1.446614560101288E-3</v>
      </c>
      <c r="M600" s="72">
        <f t="shared" si="49"/>
        <v>9.1856678950932912E-4</v>
      </c>
      <c r="N600" s="68"/>
      <c r="O600" s="72"/>
    </row>
    <row r="601" spans="1:15" x14ac:dyDescent="0.25">
      <c r="A601" s="107" t="s">
        <v>1011</v>
      </c>
      <c r="B601" s="108">
        <f t="shared" si="45"/>
        <v>42010</v>
      </c>
      <c r="C601">
        <f t="shared" si="46"/>
        <v>2015</v>
      </c>
      <c r="D601">
        <f t="shared" si="47"/>
        <v>1</v>
      </c>
      <c r="E601" s="75">
        <v>8741</v>
      </c>
      <c r="F601" s="75">
        <v>8722</v>
      </c>
      <c r="G601" s="75">
        <v>19</v>
      </c>
      <c r="H601" s="104">
        <v>99.782633565953546</v>
      </c>
      <c r="I601" s="104">
        <v>0.21736643404644779</v>
      </c>
      <c r="K601" s="72">
        <f t="shared" si="48"/>
        <v>8.7127801762870239E-4</v>
      </c>
      <c r="M601" s="72">
        <f t="shared" si="49"/>
        <v>9.1856678950932912E-4</v>
      </c>
      <c r="N601" s="68"/>
      <c r="O601" s="72"/>
    </row>
    <row r="602" spans="1:15" x14ac:dyDescent="0.25">
      <c r="A602" s="107" t="s">
        <v>1012</v>
      </c>
      <c r="B602" s="108">
        <f t="shared" si="45"/>
        <v>42011</v>
      </c>
      <c r="C602">
        <f t="shared" si="46"/>
        <v>2015</v>
      </c>
      <c r="D602">
        <f t="shared" si="47"/>
        <v>1</v>
      </c>
      <c r="E602" s="75">
        <v>9647</v>
      </c>
      <c r="F602" s="75">
        <v>9614</v>
      </c>
      <c r="G602" s="75">
        <v>32</v>
      </c>
      <c r="H602" s="104">
        <v>99.657924743443559</v>
      </c>
      <c r="I602" s="104">
        <v>0.33170933969109567</v>
      </c>
      <c r="K602" s="72">
        <f t="shared" si="48"/>
        <v>9.6158552065714353E-4</v>
      </c>
      <c r="M602" s="72">
        <f t="shared" si="49"/>
        <v>9.1856678950932912E-4</v>
      </c>
      <c r="N602" s="68"/>
      <c r="O602" s="72"/>
    </row>
    <row r="603" spans="1:15" x14ac:dyDescent="0.25">
      <c r="A603" s="107" t="s">
        <v>1013</v>
      </c>
      <c r="B603" s="108">
        <f t="shared" si="45"/>
        <v>42012</v>
      </c>
      <c r="C603">
        <f t="shared" si="46"/>
        <v>2015</v>
      </c>
      <c r="D603">
        <f t="shared" si="47"/>
        <v>1</v>
      </c>
      <c r="E603" s="75">
        <v>8782</v>
      </c>
      <c r="F603" s="75">
        <v>8734</v>
      </c>
      <c r="G603" s="75">
        <v>46</v>
      </c>
      <c r="H603" s="104">
        <v>99.453427465269868</v>
      </c>
      <c r="I603" s="104">
        <v>0.52379867911637445</v>
      </c>
      <c r="K603" s="72">
        <f t="shared" si="48"/>
        <v>8.7536478101078415E-4</v>
      </c>
      <c r="M603" s="72">
        <f t="shared" si="49"/>
        <v>9.1856678950932912E-4</v>
      </c>
      <c r="N603" s="68"/>
      <c r="O603" s="72"/>
    </row>
    <row r="604" spans="1:15" x14ac:dyDescent="0.25">
      <c r="A604" s="107" t="s">
        <v>1014</v>
      </c>
      <c r="B604" s="108">
        <f t="shared" si="45"/>
        <v>42013</v>
      </c>
      <c r="C604">
        <f t="shared" si="46"/>
        <v>2015</v>
      </c>
      <c r="D604">
        <f t="shared" si="47"/>
        <v>1</v>
      </c>
      <c r="E604" s="75">
        <v>7930</v>
      </c>
      <c r="F604" s="75">
        <v>7892</v>
      </c>
      <c r="G604" s="75">
        <v>38</v>
      </c>
      <c r="H604" s="104">
        <v>99.520807061790663</v>
      </c>
      <c r="I604" s="104">
        <v>0.47919293820933168</v>
      </c>
      <c r="K604" s="72">
        <f t="shared" si="48"/>
        <v>7.9043984438801165E-4</v>
      </c>
      <c r="M604" s="72">
        <f t="shared" si="49"/>
        <v>9.1856678950932912E-4</v>
      </c>
      <c r="N604" s="68"/>
      <c r="O604" s="72"/>
    </row>
    <row r="605" spans="1:15" x14ac:dyDescent="0.25">
      <c r="A605" s="107" t="s">
        <v>1015</v>
      </c>
      <c r="B605" s="108">
        <f t="shared" si="45"/>
        <v>42014</v>
      </c>
      <c r="C605">
        <f t="shared" si="46"/>
        <v>2015</v>
      </c>
      <c r="D605">
        <f t="shared" si="47"/>
        <v>1</v>
      </c>
      <c r="E605" s="75">
        <v>6110</v>
      </c>
      <c r="F605" s="75">
        <v>6035</v>
      </c>
      <c r="G605" s="75">
        <v>75</v>
      </c>
      <c r="H605" s="104">
        <v>98.772504091653033</v>
      </c>
      <c r="I605" s="104">
        <v>1.2274959083469721</v>
      </c>
      <c r="K605" s="72">
        <f t="shared" si="48"/>
        <v>6.0902742108584506E-4</v>
      </c>
      <c r="M605" s="72">
        <f t="shared" si="49"/>
        <v>9.1856678950932912E-4</v>
      </c>
      <c r="N605" s="68"/>
      <c r="O605" s="72"/>
    </row>
    <row r="606" spans="1:15" x14ac:dyDescent="0.25">
      <c r="A606" s="107" t="s">
        <v>1016</v>
      </c>
      <c r="B606" s="108">
        <f t="shared" si="45"/>
        <v>42015</v>
      </c>
      <c r="C606">
        <f t="shared" si="46"/>
        <v>2015</v>
      </c>
      <c r="D606">
        <f t="shared" si="47"/>
        <v>1</v>
      </c>
      <c r="E606" s="75">
        <v>7469</v>
      </c>
      <c r="F606" s="75">
        <v>7298</v>
      </c>
      <c r="G606" s="75">
        <v>171</v>
      </c>
      <c r="H606" s="104">
        <v>97.710536885794625</v>
      </c>
      <c r="I606" s="104">
        <v>2.2894631142053821</v>
      </c>
      <c r="K606" s="72">
        <f t="shared" si="48"/>
        <v>7.4448867562850688E-4</v>
      </c>
      <c r="M606" s="72">
        <f t="shared" si="49"/>
        <v>9.1856678950932912E-4</v>
      </c>
      <c r="N606" s="68"/>
      <c r="O606" s="72"/>
    </row>
    <row r="607" spans="1:15" x14ac:dyDescent="0.25">
      <c r="A607" s="107" t="s">
        <v>1017</v>
      </c>
      <c r="B607" s="108">
        <f t="shared" si="45"/>
        <v>42016</v>
      </c>
      <c r="C607">
        <f t="shared" si="46"/>
        <v>2015</v>
      </c>
      <c r="D607">
        <f t="shared" si="47"/>
        <v>1</v>
      </c>
      <c r="E607" s="75">
        <v>8647</v>
      </c>
      <c r="F607" s="75">
        <v>8592</v>
      </c>
      <c r="G607" s="75">
        <v>55</v>
      </c>
      <c r="H607" s="104">
        <v>99.363941251301029</v>
      </c>
      <c r="I607" s="104">
        <v>0.63605874869897072</v>
      </c>
      <c r="K607" s="72">
        <f t="shared" si="48"/>
        <v>8.6190836499661246E-4</v>
      </c>
      <c r="M607" s="72">
        <f t="shared" si="49"/>
        <v>9.1856678950932912E-4</v>
      </c>
      <c r="N607" s="68"/>
      <c r="O607" s="72"/>
    </row>
    <row r="608" spans="1:15" x14ac:dyDescent="0.25">
      <c r="A608" s="107" t="s">
        <v>1018</v>
      </c>
      <c r="B608" s="108">
        <f t="shared" si="45"/>
        <v>42017</v>
      </c>
      <c r="C608">
        <f t="shared" si="46"/>
        <v>2015</v>
      </c>
      <c r="D608">
        <f t="shared" si="47"/>
        <v>1</v>
      </c>
      <c r="E608" s="75">
        <v>12797</v>
      </c>
      <c r="F608" s="75">
        <v>12726</v>
      </c>
      <c r="G608" s="75">
        <v>70</v>
      </c>
      <c r="H608" s="104">
        <v>99.445182464640155</v>
      </c>
      <c r="I608" s="104">
        <v>0.54700320387590839</v>
      </c>
      <c r="K608" s="72">
        <f t="shared" si="48"/>
        <v>1.2755685609878165E-3</v>
      </c>
      <c r="M608" s="72">
        <f t="shared" si="49"/>
        <v>9.1856678950932912E-4</v>
      </c>
      <c r="N608" s="68"/>
      <c r="O608" s="72"/>
    </row>
    <row r="609" spans="1:15" x14ac:dyDescent="0.25">
      <c r="A609" s="107" t="s">
        <v>1019</v>
      </c>
      <c r="B609" s="108">
        <f t="shared" si="45"/>
        <v>42018</v>
      </c>
      <c r="C609">
        <f t="shared" si="46"/>
        <v>2015</v>
      </c>
      <c r="D609">
        <f t="shared" si="47"/>
        <v>1</v>
      </c>
      <c r="E609" s="75">
        <v>13088</v>
      </c>
      <c r="F609" s="75">
        <v>12972</v>
      </c>
      <c r="G609" s="75">
        <v>116</v>
      </c>
      <c r="H609" s="104">
        <v>99.113691931540345</v>
      </c>
      <c r="I609" s="104">
        <v>0.88630806845965771</v>
      </c>
      <c r="K609" s="72">
        <f t="shared" si="48"/>
        <v>1.304574613285031E-3</v>
      </c>
      <c r="M609" s="72">
        <f t="shared" si="49"/>
        <v>9.1856678950932912E-4</v>
      </c>
      <c r="N609" s="68"/>
      <c r="O609" s="72"/>
    </row>
    <row r="610" spans="1:15" x14ac:dyDescent="0.25">
      <c r="A610" s="107" t="s">
        <v>1020</v>
      </c>
      <c r="B610" s="108">
        <f t="shared" si="45"/>
        <v>42019</v>
      </c>
      <c r="C610">
        <f t="shared" si="46"/>
        <v>2015</v>
      </c>
      <c r="D610">
        <f t="shared" si="47"/>
        <v>1</v>
      </c>
      <c r="E610" s="75">
        <v>14079</v>
      </c>
      <c r="F610" s="75">
        <v>13898</v>
      </c>
      <c r="G610" s="75">
        <v>177</v>
      </c>
      <c r="H610" s="104">
        <v>98.714397329355776</v>
      </c>
      <c r="I610" s="104">
        <v>1.257191561900703</v>
      </c>
      <c r="K610" s="72">
        <f t="shared" si="48"/>
        <v>1.4033546745446175E-3</v>
      </c>
      <c r="M610" s="72">
        <f t="shared" si="49"/>
        <v>9.1856678950932912E-4</v>
      </c>
      <c r="N610" s="68"/>
      <c r="O610" s="72"/>
    </row>
    <row r="611" spans="1:15" x14ac:dyDescent="0.25">
      <c r="A611" s="107" t="s">
        <v>1021</v>
      </c>
      <c r="B611" s="108">
        <f t="shared" si="45"/>
        <v>42020</v>
      </c>
      <c r="C611">
        <f t="shared" si="46"/>
        <v>2015</v>
      </c>
      <c r="D611">
        <f t="shared" si="47"/>
        <v>1</v>
      </c>
      <c r="E611" s="75">
        <v>13846</v>
      </c>
      <c r="F611" s="75">
        <v>13617</v>
      </c>
      <c r="G611" s="75">
        <v>228</v>
      </c>
      <c r="H611" s="104">
        <v>98.346092734363708</v>
      </c>
      <c r="I611" s="104">
        <v>1.646684963166257</v>
      </c>
      <c r="K611" s="72">
        <f t="shared" si="48"/>
        <v>1.3801298972757137E-3</v>
      </c>
      <c r="M611" s="72">
        <f t="shared" si="49"/>
        <v>9.1856678950932912E-4</v>
      </c>
      <c r="N611" s="68"/>
      <c r="O611" s="72"/>
    </row>
    <row r="612" spans="1:15" x14ac:dyDescent="0.25">
      <c r="A612" s="107" t="s">
        <v>1022</v>
      </c>
      <c r="B612" s="108">
        <f t="shared" si="45"/>
        <v>42021</v>
      </c>
      <c r="C612">
        <f t="shared" si="46"/>
        <v>2015</v>
      </c>
      <c r="D612">
        <f t="shared" si="47"/>
        <v>1</v>
      </c>
      <c r="E612" s="75">
        <v>7491</v>
      </c>
      <c r="F612" s="75">
        <v>7173</v>
      </c>
      <c r="G612" s="75">
        <v>317</v>
      </c>
      <c r="H612" s="104">
        <v>95.754905887064481</v>
      </c>
      <c r="I612" s="104">
        <v>4.2317447603791214</v>
      </c>
      <c r="K612" s="72">
        <f t="shared" si="48"/>
        <v>7.4668157305303852E-4</v>
      </c>
      <c r="M612" s="72">
        <f t="shared" si="49"/>
        <v>9.1856678950932912E-4</v>
      </c>
      <c r="N612" s="68"/>
      <c r="O612" s="72"/>
    </row>
    <row r="613" spans="1:15" x14ac:dyDescent="0.25">
      <c r="A613" s="107" t="s">
        <v>1023</v>
      </c>
      <c r="B613" s="108">
        <f t="shared" si="45"/>
        <v>42022</v>
      </c>
      <c r="C613">
        <f t="shared" si="46"/>
        <v>2015</v>
      </c>
      <c r="D613">
        <f t="shared" si="47"/>
        <v>1</v>
      </c>
      <c r="E613" s="75">
        <v>1801</v>
      </c>
      <c r="F613" s="75">
        <v>1774</v>
      </c>
      <c r="G613" s="75">
        <v>26</v>
      </c>
      <c r="H613" s="104">
        <v>98.500832870627434</v>
      </c>
      <c r="I613" s="104">
        <v>1.44364242087729</v>
      </c>
      <c r="K613" s="72">
        <f t="shared" si="48"/>
        <v>1.7951855734461652E-4</v>
      </c>
      <c r="M613" s="72">
        <f t="shared" si="49"/>
        <v>9.1856678950932912E-4</v>
      </c>
      <c r="N613" s="68"/>
      <c r="O613" s="72"/>
    </row>
    <row r="614" spans="1:15" x14ac:dyDescent="0.25">
      <c r="A614" s="107" t="s">
        <v>1024</v>
      </c>
      <c r="B614" s="108">
        <f t="shared" si="45"/>
        <v>42023</v>
      </c>
      <c r="C614">
        <f t="shared" si="46"/>
        <v>2015</v>
      </c>
      <c r="D614">
        <f t="shared" si="47"/>
        <v>1</v>
      </c>
      <c r="E614" s="75">
        <v>10734</v>
      </c>
      <c r="F614" s="75">
        <v>10427</v>
      </c>
      <c r="G614" s="75">
        <v>305</v>
      </c>
      <c r="H614" s="104">
        <v>97.139929196944294</v>
      </c>
      <c r="I614" s="104">
        <v>2.841438419973914</v>
      </c>
      <c r="K614" s="72">
        <f t="shared" si="48"/>
        <v>1.0699345888601408E-3</v>
      </c>
      <c r="M614" s="72">
        <f t="shared" si="49"/>
        <v>9.1856678950932912E-4</v>
      </c>
      <c r="N614" s="68"/>
      <c r="O614" s="72"/>
    </row>
    <row r="615" spans="1:15" x14ac:dyDescent="0.25">
      <c r="A615" s="107" t="s">
        <v>1025</v>
      </c>
      <c r="B615" s="108">
        <f t="shared" si="45"/>
        <v>42024</v>
      </c>
      <c r="C615">
        <f t="shared" si="46"/>
        <v>2015</v>
      </c>
      <c r="D615">
        <f t="shared" si="47"/>
        <v>1</v>
      </c>
      <c r="E615" s="75">
        <v>16135</v>
      </c>
      <c r="F615" s="75">
        <v>15884</v>
      </c>
      <c r="G615" s="75">
        <v>248</v>
      </c>
      <c r="H615" s="104">
        <v>98.444375581035018</v>
      </c>
      <c r="I615" s="104">
        <v>1.5370312984195851</v>
      </c>
      <c r="K615" s="72">
        <f t="shared" si="48"/>
        <v>1.6082909065826695E-3</v>
      </c>
      <c r="M615" s="72">
        <f t="shared" si="49"/>
        <v>9.1856678950932912E-4</v>
      </c>
      <c r="N615" s="68"/>
      <c r="O615" s="72"/>
    </row>
    <row r="616" spans="1:15" x14ac:dyDescent="0.25">
      <c r="A616" s="107" t="s">
        <v>1026</v>
      </c>
      <c r="B616" s="108">
        <f t="shared" si="45"/>
        <v>42025</v>
      </c>
      <c r="C616">
        <f t="shared" si="46"/>
        <v>2015</v>
      </c>
      <c r="D616">
        <f t="shared" si="47"/>
        <v>1</v>
      </c>
      <c r="E616" s="75">
        <v>15238</v>
      </c>
      <c r="F616" s="75">
        <v>15071</v>
      </c>
      <c r="G616" s="75">
        <v>164</v>
      </c>
      <c r="H616" s="104">
        <v>98.904055650347814</v>
      </c>
      <c r="I616" s="104">
        <v>1.0762567266045411</v>
      </c>
      <c r="K616" s="72">
        <f t="shared" si="48"/>
        <v>1.518880497955173E-3</v>
      </c>
      <c r="M616" s="72">
        <f t="shared" si="49"/>
        <v>9.1856678950932912E-4</v>
      </c>
      <c r="N616" s="68"/>
      <c r="O616" s="72"/>
    </row>
    <row r="617" spans="1:15" x14ac:dyDescent="0.25">
      <c r="A617" s="107" t="s">
        <v>1027</v>
      </c>
      <c r="B617" s="108">
        <f t="shared" si="45"/>
        <v>42026</v>
      </c>
      <c r="C617">
        <f t="shared" si="46"/>
        <v>2015</v>
      </c>
      <c r="D617">
        <f t="shared" si="47"/>
        <v>1</v>
      </c>
      <c r="E617" s="75">
        <v>15861</v>
      </c>
      <c r="F617" s="75">
        <v>15665</v>
      </c>
      <c r="G617" s="75">
        <v>194</v>
      </c>
      <c r="H617" s="104">
        <v>98.764264548263029</v>
      </c>
      <c r="I617" s="104">
        <v>1.223125906311078</v>
      </c>
      <c r="K617" s="72">
        <f t="shared" si="48"/>
        <v>1.5809793659316838E-3</v>
      </c>
      <c r="M617" s="72">
        <f t="shared" si="49"/>
        <v>9.1856678950932912E-4</v>
      </c>
      <c r="N617" s="68"/>
      <c r="O617" s="72"/>
    </row>
    <row r="618" spans="1:15" x14ac:dyDescent="0.25">
      <c r="A618" s="107" t="s">
        <v>1028</v>
      </c>
      <c r="B618" s="108">
        <f t="shared" si="45"/>
        <v>42027</v>
      </c>
      <c r="C618">
        <f t="shared" si="46"/>
        <v>2015</v>
      </c>
      <c r="D618">
        <f t="shared" si="47"/>
        <v>1</v>
      </c>
      <c r="E618" s="75">
        <v>15740</v>
      </c>
      <c r="F618" s="75">
        <v>15435</v>
      </c>
      <c r="G618" s="75">
        <v>303</v>
      </c>
      <c r="H618" s="104">
        <v>98.062261753494283</v>
      </c>
      <c r="I618" s="104">
        <v>1.9250317662007621</v>
      </c>
      <c r="K618" s="72">
        <f t="shared" si="48"/>
        <v>1.5689184300967595E-3</v>
      </c>
      <c r="M618" s="72">
        <f t="shared" si="49"/>
        <v>9.1856678950932912E-4</v>
      </c>
      <c r="N618" s="68"/>
      <c r="O618" s="72"/>
    </row>
    <row r="619" spans="1:15" x14ac:dyDescent="0.25">
      <c r="A619" s="107" t="s">
        <v>1029</v>
      </c>
      <c r="B619" s="108">
        <f t="shared" si="45"/>
        <v>42028</v>
      </c>
      <c r="C619">
        <f t="shared" si="46"/>
        <v>2015</v>
      </c>
      <c r="D619">
        <f t="shared" si="47"/>
        <v>1</v>
      </c>
      <c r="E619" s="75">
        <v>4819</v>
      </c>
      <c r="F619" s="75">
        <v>4706</v>
      </c>
      <c r="G619" s="75">
        <v>108</v>
      </c>
      <c r="H619" s="104">
        <v>97.655115169122226</v>
      </c>
      <c r="I619" s="104">
        <v>2.241128864909733</v>
      </c>
      <c r="K619" s="72">
        <f t="shared" si="48"/>
        <v>4.8034421312809938E-4</v>
      </c>
      <c r="M619" s="72">
        <f t="shared" si="49"/>
        <v>9.1856678950932912E-4</v>
      </c>
      <c r="N619" s="68"/>
      <c r="O619" s="72"/>
    </row>
    <row r="620" spans="1:15" x14ac:dyDescent="0.25">
      <c r="A620" s="107" t="s">
        <v>1030</v>
      </c>
      <c r="B620" s="108">
        <f t="shared" si="45"/>
        <v>42029</v>
      </c>
      <c r="C620">
        <f t="shared" si="46"/>
        <v>2015</v>
      </c>
      <c r="D620">
        <f t="shared" si="47"/>
        <v>1</v>
      </c>
      <c r="E620" s="75">
        <v>9377</v>
      </c>
      <c r="F620" s="75">
        <v>8948</v>
      </c>
      <c r="G620" s="75">
        <v>426</v>
      </c>
      <c r="H620" s="104">
        <v>95.424976005118907</v>
      </c>
      <c r="I620" s="104">
        <v>4.5430308200917144</v>
      </c>
      <c r="K620" s="72">
        <f t="shared" si="48"/>
        <v>9.3467268862880014E-4</v>
      </c>
      <c r="M620" s="72">
        <f t="shared" si="49"/>
        <v>9.1856678950932912E-4</v>
      </c>
      <c r="N620" s="68"/>
      <c r="O620" s="72"/>
    </row>
    <row r="621" spans="1:15" x14ac:dyDescent="0.25">
      <c r="A621" s="107" t="s">
        <v>1031</v>
      </c>
      <c r="B621" s="108">
        <f t="shared" si="45"/>
        <v>42030</v>
      </c>
      <c r="C621">
        <f t="shared" si="46"/>
        <v>2015</v>
      </c>
      <c r="D621">
        <f t="shared" si="47"/>
        <v>1</v>
      </c>
      <c r="E621" s="75">
        <v>4150</v>
      </c>
      <c r="F621" s="75">
        <v>4126</v>
      </c>
      <c r="G621" s="75">
        <v>23</v>
      </c>
      <c r="H621" s="104">
        <v>99.421686746987959</v>
      </c>
      <c r="I621" s="104">
        <v>0.55421686746987953</v>
      </c>
      <c r="K621" s="72">
        <f t="shared" si="48"/>
        <v>4.1366019599120411E-4</v>
      </c>
      <c r="M621" s="72">
        <f t="shared" si="49"/>
        <v>9.1856678950932912E-4</v>
      </c>
      <c r="N621" s="68"/>
      <c r="O621" s="72"/>
    </row>
    <row r="622" spans="1:15" x14ac:dyDescent="0.25">
      <c r="A622" s="107" t="s">
        <v>1032</v>
      </c>
      <c r="B622" s="108">
        <f t="shared" si="45"/>
        <v>42031</v>
      </c>
      <c r="C622">
        <f t="shared" si="46"/>
        <v>2015</v>
      </c>
      <c r="D622">
        <f t="shared" si="47"/>
        <v>1</v>
      </c>
      <c r="E622" s="75">
        <v>1222</v>
      </c>
      <c r="F622" s="75">
        <v>1193</v>
      </c>
      <c r="G622" s="75">
        <v>29</v>
      </c>
      <c r="H622" s="104">
        <v>97.626841243862515</v>
      </c>
      <c r="I622" s="104">
        <v>2.373158756137479</v>
      </c>
      <c r="K622" s="72">
        <f t="shared" si="48"/>
        <v>1.2180548421716901E-4</v>
      </c>
      <c r="M622" s="72">
        <f t="shared" si="49"/>
        <v>9.1856678950932912E-4</v>
      </c>
      <c r="N622" s="68"/>
      <c r="O622" s="72"/>
    </row>
    <row r="623" spans="1:15" x14ac:dyDescent="0.25">
      <c r="A623" s="107" t="s">
        <v>1033</v>
      </c>
      <c r="B623" s="108">
        <f t="shared" si="45"/>
        <v>42032</v>
      </c>
      <c r="C623">
        <f t="shared" si="46"/>
        <v>2015</v>
      </c>
      <c r="D623">
        <f t="shared" si="47"/>
        <v>1</v>
      </c>
      <c r="E623" s="75">
        <v>5419</v>
      </c>
      <c r="F623" s="75">
        <v>5390</v>
      </c>
      <c r="G623" s="75">
        <v>28</v>
      </c>
      <c r="H623" s="104">
        <v>99.464845912529981</v>
      </c>
      <c r="I623" s="104">
        <v>0.516700498246909</v>
      </c>
      <c r="K623" s="72">
        <f t="shared" si="48"/>
        <v>5.401505065244181E-4</v>
      </c>
      <c r="M623" s="72">
        <f t="shared" si="49"/>
        <v>9.1856678950932912E-4</v>
      </c>
      <c r="N623" s="68"/>
      <c r="O623" s="72"/>
    </row>
    <row r="624" spans="1:15" x14ac:dyDescent="0.25">
      <c r="A624" s="107" t="s">
        <v>1034</v>
      </c>
      <c r="B624" s="108">
        <f t="shared" si="45"/>
        <v>42033</v>
      </c>
      <c r="C624">
        <f t="shared" si="46"/>
        <v>2015</v>
      </c>
      <c r="D624">
        <f t="shared" si="47"/>
        <v>1</v>
      </c>
      <c r="E624" s="75">
        <v>8878</v>
      </c>
      <c r="F624" s="75">
        <v>8788</v>
      </c>
      <c r="G624" s="75">
        <v>89</v>
      </c>
      <c r="H624" s="104">
        <v>98.986258166253663</v>
      </c>
      <c r="I624" s="104">
        <v>1.002478035593602</v>
      </c>
      <c r="K624" s="72">
        <f t="shared" si="48"/>
        <v>8.8493378795419513E-4</v>
      </c>
      <c r="M624" s="72">
        <f t="shared" si="49"/>
        <v>9.1856678950932912E-4</v>
      </c>
      <c r="N624" s="68"/>
      <c r="O624" s="72"/>
    </row>
    <row r="625" spans="1:15" x14ac:dyDescent="0.25">
      <c r="A625" s="107" t="s">
        <v>1035</v>
      </c>
      <c r="B625" s="108">
        <f t="shared" si="45"/>
        <v>42034</v>
      </c>
      <c r="C625">
        <f t="shared" si="46"/>
        <v>2015</v>
      </c>
      <c r="D625">
        <f t="shared" si="47"/>
        <v>1</v>
      </c>
      <c r="E625" s="75">
        <v>9020</v>
      </c>
      <c r="F625" s="75">
        <v>8943</v>
      </c>
      <c r="G625" s="75">
        <v>77</v>
      </c>
      <c r="H625" s="104">
        <v>99.146341463414629</v>
      </c>
      <c r="I625" s="104">
        <v>0.85365853658536583</v>
      </c>
      <c r="K625" s="72">
        <f t="shared" si="48"/>
        <v>8.9908794405799055E-4</v>
      </c>
      <c r="M625" s="72">
        <f t="shared" si="49"/>
        <v>9.1856678950932912E-4</v>
      </c>
      <c r="N625" s="68"/>
      <c r="O625" s="72"/>
    </row>
    <row r="626" spans="1:15" x14ac:dyDescent="0.25">
      <c r="A626" s="107" t="s">
        <v>1036</v>
      </c>
      <c r="B626" s="108">
        <f t="shared" si="45"/>
        <v>42035</v>
      </c>
      <c r="C626">
        <f t="shared" si="46"/>
        <v>2015</v>
      </c>
      <c r="D626">
        <f t="shared" si="47"/>
        <v>1</v>
      </c>
      <c r="E626" s="75">
        <v>5188</v>
      </c>
      <c r="F626" s="75">
        <v>5118</v>
      </c>
      <c r="G626" s="75">
        <v>70</v>
      </c>
      <c r="H626" s="104">
        <v>98.650732459521976</v>
      </c>
      <c r="I626" s="104">
        <v>1.3492675404780261</v>
      </c>
      <c r="K626" s="72">
        <f t="shared" si="48"/>
        <v>5.1712508356683542E-4</v>
      </c>
      <c r="M626" s="72">
        <f t="shared" si="49"/>
        <v>9.1856678950932912E-4</v>
      </c>
      <c r="N626" s="68"/>
      <c r="O626" s="72"/>
    </row>
    <row r="627" spans="1:15" x14ac:dyDescent="0.25">
      <c r="A627" s="107" t="s">
        <v>1037</v>
      </c>
      <c r="B627" s="108">
        <f t="shared" si="45"/>
        <v>42036</v>
      </c>
      <c r="C627">
        <f t="shared" si="46"/>
        <v>2015</v>
      </c>
      <c r="D627">
        <f t="shared" si="47"/>
        <v>2</v>
      </c>
      <c r="E627" s="75">
        <v>6447</v>
      </c>
      <c r="F627" s="75">
        <v>6260</v>
      </c>
      <c r="G627" s="75">
        <v>186</v>
      </c>
      <c r="H627" s="104">
        <v>97.099426089654102</v>
      </c>
      <c r="I627" s="104">
        <v>2.8850628199162398</v>
      </c>
      <c r="K627" s="72">
        <f t="shared" si="48"/>
        <v>6.4261862254344406E-4</v>
      </c>
      <c r="M627" s="72">
        <f t="shared" si="49"/>
        <v>7.013071078369982E-4</v>
      </c>
      <c r="N627" s="68"/>
      <c r="O627" s="72"/>
    </row>
    <row r="628" spans="1:15" x14ac:dyDescent="0.25">
      <c r="A628" s="107" t="s">
        <v>1038</v>
      </c>
      <c r="B628" s="108">
        <f t="shared" si="45"/>
        <v>42037</v>
      </c>
      <c r="C628">
        <f t="shared" si="46"/>
        <v>2015</v>
      </c>
      <c r="D628">
        <f t="shared" si="47"/>
        <v>2</v>
      </c>
      <c r="E628" s="75">
        <v>1460</v>
      </c>
      <c r="F628" s="75">
        <v>1450</v>
      </c>
      <c r="G628" s="75">
        <v>10</v>
      </c>
      <c r="H628" s="104">
        <v>99.31506849315069</v>
      </c>
      <c r="I628" s="104">
        <v>0.68493150684931503</v>
      </c>
      <c r="K628" s="72">
        <f t="shared" si="48"/>
        <v>1.4552864726437542E-4</v>
      </c>
      <c r="M628" s="72">
        <f t="shared" si="49"/>
        <v>7.013071078369982E-4</v>
      </c>
      <c r="N628" s="68"/>
      <c r="O628" s="72"/>
    </row>
    <row r="629" spans="1:15" x14ac:dyDescent="0.25">
      <c r="A629" s="107" t="s">
        <v>1039</v>
      </c>
      <c r="B629" s="108">
        <f t="shared" si="45"/>
        <v>42038</v>
      </c>
      <c r="C629">
        <f t="shared" si="46"/>
        <v>2015</v>
      </c>
      <c r="D629">
        <f t="shared" si="47"/>
        <v>2</v>
      </c>
      <c r="E629" s="75">
        <v>4761</v>
      </c>
      <c r="F629" s="75">
        <v>4749</v>
      </c>
      <c r="G629" s="75">
        <v>9</v>
      </c>
      <c r="H629" s="104">
        <v>99.747952110901068</v>
      </c>
      <c r="I629" s="104">
        <v>0.1890359168241966</v>
      </c>
      <c r="K629" s="72">
        <f t="shared" si="48"/>
        <v>4.7456293809978859E-4</v>
      </c>
      <c r="M629" s="72">
        <f t="shared" si="49"/>
        <v>7.013071078369982E-4</v>
      </c>
      <c r="N629" s="68"/>
      <c r="O629" s="72"/>
    </row>
    <row r="630" spans="1:15" x14ac:dyDescent="0.25">
      <c r="A630" s="107" t="s">
        <v>1040</v>
      </c>
      <c r="B630" s="108">
        <f t="shared" si="45"/>
        <v>42039</v>
      </c>
      <c r="C630">
        <f t="shared" si="46"/>
        <v>2015</v>
      </c>
      <c r="D630">
        <f t="shared" si="47"/>
        <v>2</v>
      </c>
      <c r="E630" s="75">
        <v>8972</v>
      </c>
      <c r="F630" s="75">
        <v>8934</v>
      </c>
      <c r="G630" s="75">
        <v>36</v>
      </c>
      <c r="H630" s="104">
        <v>99.576460098082919</v>
      </c>
      <c r="I630" s="104">
        <v>0.40124832813196609</v>
      </c>
      <c r="K630" s="72">
        <f t="shared" si="48"/>
        <v>8.9430344058628506E-4</v>
      </c>
      <c r="M630" s="72">
        <f t="shared" si="49"/>
        <v>7.013071078369982E-4</v>
      </c>
      <c r="N630" s="68"/>
      <c r="O630" s="72"/>
    </row>
    <row r="631" spans="1:15" x14ac:dyDescent="0.25">
      <c r="A631" s="107" t="s">
        <v>1041</v>
      </c>
      <c r="B631" s="108">
        <f t="shared" si="45"/>
        <v>42040</v>
      </c>
      <c r="C631">
        <f t="shared" si="46"/>
        <v>2015</v>
      </c>
      <c r="D631">
        <f t="shared" si="47"/>
        <v>2</v>
      </c>
      <c r="E631" s="75">
        <v>9213</v>
      </c>
      <c r="F631" s="75">
        <v>9183</v>
      </c>
      <c r="G631" s="75">
        <v>29</v>
      </c>
      <c r="H631" s="104">
        <v>99.674373168349078</v>
      </c>
      <c r="I631" s="104">
        <v>0.31477260392923051</v>
      </c>
      <c r="K631" s="72">
        <f t="shared" si="48"/>
        <v>9.1832563510047308E-4</v>
      </c>
      <c r="M631" s="72">
        <f t="shared" si="49"/>
        <v>7.013071078369982E-4</v>
      </c>
      <c r="N631" s="68"/>
      <c r="O631" s="72"/>
    </row>
    <row r="632" spans="1:15" x14ac:dyDescent="0.25">
      <c r="A632" s="107" t="s">
        <v>1042</v>
      </c>
      <c r="B632" s="108">
        <f t="shared" si="45"/>
        <v>42041</v>
      </c>
      <c r="C632">
        <f t="shared" si="46"/>
        <v>2015</v>
      </c>
      <c r="D632">
        <f t="shared" si="47"/>
        <v>2</v>
      </c>
      <c r="E632" s="75">
        <v>8575</v>
      </c>
      <c r="F632" s="75">
        <v>8527</v>
      </c>
      <c r="G632" s="75">
        <v>46</v>
      </c>
      <c r="H632" s="104">
        <v>99.440233236151599</v>
      </c>
      <c r="I632" s="104">
        <v>0.53644314868804666</v>
      </c>
      <c r="K632" s="72">
        <f t="shared" si="48"/>
        <v>8.5473160978905428E-4</v>
      </c>
      <c r="M632" s="72">
        <f t="shared" si="49"/>
        <v>7.013071078369982E-4</v>
      </c>
      <c r="N632" s="68"/>
      <c r="O632" s="72"/>
    </row>
    <row r="633" spans="1:15" x14ac:dyDescent="0.25">
      <c r="A633" s="107" t="s">
        <v>1043</v>
      </c>
      <c r="B633" s="108">
        <f t="shared" si="45"/>
        <v>42042</v>
      </c>
      <c r="C633">
        <f t="shared" si="46"/>
        <v>2015</v>
      </c>
      <c r="D633">
        <f t="shared" si="47"/>
        <v>2</v>
      </c>
      <c r="E633" s="75">
        <v>6793</v>
      </c>
      <c r="F633" s="75">
        <v>6568</v>
      </c>
      <c r="G633" s="75">
        <v>225</v>
      </c>
      <c r="H633" s="104">
        <v>96.687766818784041</v>
      </c>
      <c r="I633" s="104">
        <v>3.3122331812159578</v>
      </c>
      <c r="K633" s="72">
        <f t="shared" si="48"/>
        <v>6.7710691840198783E-4</v>
      </c>
      <c r="M633" s="72">
        <f t="shared" si="49"/>
        <v>7.013071078369982E-4</v>
      </c>
      <c r="N633" s="68"/>
      <c r="O633" s="72"/>
    </row>
    <row r="634" spans="1:15" x14ac:dyDescent="0.25">
      <c r="A634" s="107" t="s">
        <v>1044</v>
      </c>
      <c r="B634" s="108">
        <f t="shared" si="45"/>
        <v>42043</v>
      </c>
      <c r="C634">
        <f t="shared" si="46"/>
        <v>2015</v>
      </c>
      <c r="D634">
        <f t="shared" si="47"/>
        <v>2</v>
      </c>
      <c r="E634" s="75">
        <v>6663</v>
      </c>
      <c r="F634" s="75">
        <v>6471</v>
      </c>
      <c r="G634" s="75">
        <v>191</v>
      </c>
      <c r="H634" s="104">
        <v>97.118415128320578</v>
      </c>
      <c r="I634" s="104">
        <v>2.866576617139426</v>
      </c>
      <c r="K634" s="72">
        <f t="shared" si="48"/>
        <v>6.6414888816611871E-4</v>
      </c>
      <c r="M634" s="72">
        <f t="shared" si="49"/>
        <v>7.013071078369982E-4</v>
      </c>
      <c r="N634" s="68"/>
      <c r="O634" s="72"/>
    </row>
    <row r="635" spans="1:15" x14ac:dyDescent="0.25">
      <c r="A635" s="107" t="s">
        <v>1045</v>
      </c>
      <c r="B635" s="108">
        <f t="shared" si="45"/>
        <v>42044</v>
      </c>
      <c r="C635">
        <f t="shared" si="46"/>
        <v>2015</v>
      </c>
      <c r="D635">
        <f t="shared" si="47"/>
        <v>2</v>
      </c>
      <c r="E635" s="75">
        <v>5162</v>
      </c>
      <c r="F635" s="75">
        <v>5112</v>
      </c>
      <c r="G635" s="75">
        <v>48</v>
      </c>
      <c r="H635" s="104">
        <v>99.031383184812086</v>
      </c>
      <c r="I635" s="104">
        <v>0.92987214258039519</v>
      </c>
      <c r="K635" s="72">
        <f t="shared" si="48"/>
        <v>5.1453347751966158E-4</v>
      </c>
      <c r="M635" s="72">
        <f t="shared" si="49"/>
        <v>7.013071078369982E-4</v>
      </c>
      <c r="N635" s="68"/>
      <c r="O635" s="72"/>
    </row>
    <row r="636" spans="1:15" x14ac:dyDescent="0.25">
      <c r="A636" s="107" t="s">
        <v>1046</v>
      </c>
      <c r="B636" s="108">
        <f t="shared" si="45"/>
        <v>42045</v>
      </c>
      <c r="C636">
        <f t="shared" si="46"/>
        <v>2015</v>
      </c>
      <c r="D636">
        <f t="shared" si="47"/>
        <v>2</v>
      </c>
      <c r="E636" s="75">
        <v>10327</v>
      </c>
      <c r="F636" s="75">
        <v>10234</v>
      </c>
      <c r="G636" s="75">
        <v>92</v>
      </c>
      <c r="H636" s="104">
        <v>99.099448048804106</v>
      </c>
      <c r="I636" s="104">
        <v>0.89086859688195996</v>
      </c>
      <c r="K636" s="72">
        <f t="shared" si="48"/>
        <v>1.0293659865063048E-3</v>
      </c>
      <c r="M636" s="72">
        <f t="shared" si="49"/>
        <v>7.013071078369982E-4</v>
      </c>
      <c r="N636" s="68"/>
      <c r="O636" s="72"/>
    </row>
    <row r="637" spans="1:15" x14ac:dyDescent="0.25">
      <c r="A637" s="107" t="s">
        <v>1047</v>
      </c>
      <c r="B637" s="108">
        <f t="shared" si="45"/>
        <v>42046</v>
      </c>
      <c r="C637">
        <f t="shared" si="46"/>
        <v>2015</v>
      </c>
      <c r="D637">
        <f t="shared" si="47"/>
        <v>2</v>
      </c>
      <c r="E637" s="75">
        <v>11440</v>
      </c>
      <c r="F637" s="75">
        <v>11328</v>
      </c>
      <c r="G637" s="75">
        <v>112</v>
      </c>
      <c r="H637" s="104">
        <v>99.020979020979027</v>
      </c>
      <c r="I637" s="104">
        <v>0.97902097902097907</v>
      </c>
      <c r="K637" s="72">
        <f t="shared" si="48"/>
        <v>1.1403066607564758E-3</v>
      </c>
      <c r="M637" s="72">
        <f t="shared" si="49"/>
        <v>7.013071078369982E-4</v>
      </c>
      <c r="N637" s="68"/>
      <c r="O637" s="72"/>
    </row>
    <row r="638" spans="1:15" x14ac:dyDescent="0.25">
      <c r="A638" s="107" t="s">
        <v>1048</v>
      </c>
      <c r="B638" s="108">
        <f t="shared" si="45"/>
        <v>42047</v>
      </c>
      <c r="C638">
        <f t="shared" si="46"/>
        <v>2015</v>
      </c>
      <c r="D638">
        <f t="shared" si="47"/>
        <v>2</v>
      </c>
      <c r="E638" s="75">
        <v>11273</v>
      </c>
      <c r="F638" s="75">
        <v>11159</v>
      </c>
      <c r="G638" s="75">
        <v>110</v>
      </c>
      <c r="H638" s="104">
        <v>98.988734143528788</v>
      </c>
      <c r="I638" s="104">
        <v>0.9757828439634525</v>
      </c>
      <c r="K638" s="72">
        <f t="shared" si="48"/>
        <v>1.1236605757611671E-3</v>
      </c>
      <c r="M638" s="72">
        <f t="shared" si="49"/>
        <v>7.013071078369982E-4</v>
      </c>
      <c r="N638" s="68"/>
      <c r="O638" s="72"/>
    </row>
    <row r="639" spans="1:15" x14ac:dyDescent="0.25">
      <c r="A639" s="107" t="s">
        <v>1049</v>
      </c>
      <c r="B639" s="108">
        <f t="shared" si="45"/>
        <v>42048</v>
      </c>
      <c r="C639">
        <f t="shared" si="46"/>
        <v>2015</v>
      </c>
      <c r="D639">
        <f t="shared" si="47"/>
        <v>2</v>
      </c>
      <c r="E639" s="75">
        <v>7644</v>
      </c>
      <c r="F639" s="75">
        <v>7565</v>
      </c>
      <c r="G639" s="75">
        <v>79</v>
      </c>
      <c r="H639" s="104">
        <v>98.966509680795397</v>
      </c>
      <c r="I639" s="104">
        <v>1.033490319204605</v>
      </c>
      <c r="K639" s="72">
        <f t="shared" si="48"/>
        <v>7.6193217786909976E-4</v>
      </c>
      <c r="M639" s="72">
        <f t="shared" si="49"/>
        <v>7.013071078369982E-4</v>
      </c>
      <c r="N639" s="68"/>
      <c r="O639" s="72"/>
    </row>
    <row r="640" spans="1:15" x14ac:dyDescent="0.25">
      <c r="A640" s="107" t="s">
        <v>1050</v>
      </c>
      <c r="B640" s="108">
        <f t="shared" si="45"/>
        <v>42049</v>
      </c>
      <c r="C640">
        <f t="shared" si="46"/>
        <v>2015</v>
      </c>
      <c r="D640">
        <f t="shared" si="47"/>
        <v>2</v>
      </c>
      <c r="E640" s="75">
        <v>4618</v>
      </c>
      <c r="F640" s="75">
        <v>4510</v>
      </c>
      <c r="G640" s="75">
        <v>108</v>
      </c>
      <c r="H640" s="104">
        <v>97.661325249025552</v>
      </c>
      <c r="I640" s="104">
        <v>2.3386747509744481</v>
      </c>
      <c r="K640" s="72">
        <f t="shared" si="48"/>
        <v>4.6030910484033265E-4</v>
      </c>
      <c r="M640" s="72">
        <f t="shared" si="49"/>
        <v>7.013071078369982E-4</v>
      </c>
      <c r="N640" s="68"/>
      <c r="O640" s="72"/>
    </row>
    <row r="641" spans="1:15" x14ac:dyDescent="0.25">
      <c r="A641" s="107" t="s">
        <v>1051</v>
      </c>
      <c r="B641" s="108">
        <f t="shared" si="45"/>
        <v>42050</v>
      </c>
      <c r="C641">
        <f t="shared" si="46"/>
        <v>2015</v>
      </c>
      <c r="D641">
        <f t="shared" si="47"/>
        <v>2</v>
      </c>
      <c r="E641" s="75">
        <v>2580</v>
      </c>
      <c r="F641" s="75">
        <v>2547</v>
      </c>
      <c r="G641" s="75">
        <v>33</v>
      </c>
      <c r="H641" s="104">
        <v>98.720930232558146</v>
      </c>
      <c r="I641" s="104">
        <v>1.279069767441861</v>
      </c>
      <c r="K641" s="72">
        <f t="shared" si="48"/>
        <v>2.5716706160417026E-4</v>
      </c>
      <c r="M641" s="72">
        <f t="shared" si="49"/>
        <v>7.013071078369982E-4</v>
      </c>
      <c r="N641" s="68"/>
      <c r="O641" s="72"/>
    </row>
    <row r="642" spans="1:15" x14ac:dyDescent="0.25">
      <c r="A642" s="107" t="s">
        <v>1052</v>
      </c>
      <c r="B642" s="108">
        <f t="shared" si="45"/>
        <v>42051</v>
      </c>
      <c r="C642">
        <f t="shared" si="46"/>
        <v>2015</v>
      </c>
      <c r="D642">
        <f t="shared" si="47"/>
        <v>2</v>
      </c>
      <c r="E642" s="75">
        <v>4001</v>
      </c>
      <c r="F642" s="75">
        <v>3956</v>
      </c>
      <c r="G642" s="75">
        <v>44</v>
      </c>
      <c r="H642" s="104">
        <v>98.87528117970507</v>
      </c>
      <c r="I642" s="104">
        <v>1.0997250687328171</v>
      </c>
      <c r="K642" s="72">
        <f t="shared" si="48"/>
        <v>3.9880829979778497E-4</v>
      </c>
      <c r="M642" s="72">
        <f t="shared" si="49"/>
        <v>7.013071078369982E-4</v>
      </c>
      <c r="N642" s="68"/>
      <c r="O642" s="72"/>
    </row>
    <row r="643" spans="1:15" x14ac:dyDescent="0.25">
      <c r="A643" s="107" t="s">
        <v>1053</v>
      </c>
      <c r="B643" s="108">
        <f t="shared" si="45"/>
        <v>42052</v>
      </c>
      <c r="C643">
        <f t="shared" si="46"/>
        <v>2015</v>
      </c>
      <c r="D643">
        <f t="shared" si="47"/>
        <v>2</v>
      </c>
      <c r="E643" s="75">
        <v>4783</v>
      </c>
      <c r="F643" s="75">
        <v>4753</v>
      </c>
      <c r="G643" s="75">
        <v>30</v>
      </c>
      <c r="H643" s="104">
        <v>99.372778590842572</v>
      </c>
      <c r="I643" s="104">
        <v>0.62722140915743252</v>
      </c>
      <c r="K643" s="72">
        <f t="shared" si="48"/>
        <v>4.7675583552432029E-4</v>
      </c>
      <c r="M643" s="72">
        <f t="shared" si="49"/>
        <v>7.013071078369982E-4</v>
      </c>
      <c r="N643" s="68"/>
      <c r="O643" s="72"/>
    </row>
    <row r="644" spans="1:15" x14ac:dyDescent="0.25">
      <c r="A644" s="107" t="s">
        <v>1054</v>
      </c>
      <c r="B644" s="108">
        <f t="shared" si="45"/>
        <v>42053</v>
      </c>
      <c r="C644">
        <f t="shared" si="46"/>
        <v>2015</v>
      </c>
      <c r="D644">
        <f t="shared" si="47"/>
        <v>2</v>
      </c>
      <c r="E644" s="75">
        <v>9178</v>
      </c>
      <c r="F644" s="75">
        <v>9101</v>
      </c>
      <c r="G644" s="75">
        <v>74</v>
      </c>
      <c r="H644" s="104">
        <v>99.161037263020262</v>
      </c>
      <c r="I644" s="104">
        <v>0.80627587709740689</v>
      </c>
      <c r="K644" s="72">
        <f t="shared" si="48"/>
        <v>9.1483693465235446E-4</v>
      </c>
      <c r="M644" s="72">
        <f t="shared" si="49"/>
        <v>7.013071078369982E-4</v>
      </c>
      <c r="N644" s="68"/>
      <c r="O644" s="72"/>
    </row>
    <row r="645" spans="1:15" x14ac:dyDescent="0.25">
      <c r="A645" s="107" t="s">
        <v>1055</v>
      </c>
      <c r="B645" s="108">
        <f t="shared" si="45"/>
        <v>42054</v>
      </c>
      <c r="C645">
        <f t="shared" si="46"/>
        <v>2015</v>
      </c>
      <c r="D645">
        <f t="shared" si="47"/>
        <v>2</v>
      </c>
      <c r="E645" s="75">
        <v>7803</v>
      </c>
      <c r="F645" s="75">
        <v>7770</v>
      </c>
      <c r="G645" s="75">
        <v>32</v>
      </c>
      <c r="H645" s="104">
        <v>99.577085736255285</v>
      </c>
      <c r="I645" s="104">
        <v>0.41009867999487382</v>
      </c>
      <c r="K645" s="72">
        <f t="shared" si="48"/>
        <v>7.7778084561912425E-4</v>
      </c>
      <c r="M645" s="72">
        <f t="shared" si="49"/>
        <v>7.013071078369982E-4</v>
      </c>
      <c r="N645" s="68"/>
      <c r="O645" s="72"/>
    </row>
    <row r="646" spans="1:15" x14ac:dyDescent="0.25">
      <c r="A646" s="107" t="s">
        <v>1056</v>
      </c>
      <c r="B646" s="108">
        <f t="shared" si="45"/>
        <v>42055</v>
      </c>
      <c r="C646">
        <f t="shared" si="46"/>
        <v>2015</v>
      </c>
      <c r="D646">
        <f t="shared" si="47"/>
        <v>2</v>
      </c>
      <c r="E646" s="75">
        <v>6164</v>
      </c>
      <c r="F646" s="75">
        <v>6138</v>
      </c>
      <c r="G646" s="75">
        <v>26</v>
      </c>
      <c r="H646" s="104">
        <v>99.57819597663854</v>
      </c>
      <c r="I646" s="104">
        <v>0.42180402336145362</v>
      </c>
      <c r="K646" s="72">
        <f t="shared" si="48"/>
        <v>6.144099874915137E-4</v>
      </c>
      <c r="M646" s="72">
        <f t="shared" si="49"/>
        <v>7.013071078369982E-4</v>
      </c>
      <c r="N646" s="68"/>
      <c r="O646" s="72"/>
    </row>
    <row r="647" spans="1:15" x14ac:dyDescent="0.25">
      <c r="A647" s="107" t="s">
        <v>1057</v>
      </c>
      <c r="B647" s="108">
        <f t="shared" si="45"/>
        <v>42056</v>
      </c>
      <c r="C647">
        <f t="shared" si="46"/>
        <v>2015</v>
      </c>
      <c r="D647">
        <f t="shared" si="47"/>
        <v>2</v>
      </c>
      <c r="E647" s="75">
        <v>3161</v>
      </c>
      <c r="F647" s="75">
        <v>3115</v>
      </c>
      <c r="G647" s="75">
        <v>46</v>
      </c>
      <c r="H647" s="104">
        <v>98.544764315090163</v>
      </c>
      <c r="I647" s="104">
        <v>1.4552356849098389</v>
      </c>
      <c r="K647" s="72">
        <f t="shared" si="48"/>
        <v>3.150794890429388E-4</v>
      </c>
      <c r="M647" s="72">
        <f t="shared" si="49"/>
        <v>7.013071078369982E-4</v>
      </c>
      <c r="N647" s="68"/>
      <c r="O647" s="72"/>
    </row>
    <row r="648" spans="1:15" x14ac:dyDescent="0.25">
      <c r="A648" s="107" t="s">
        <v>1058</v>
      </c>
      <c r="B648" s="108">
        <f t="shared" si="45"/>
        <v>42057</v>
      </c>
      <c r="C648">
        <f t="shared" si="46"/>
        <v>2015</v>
      </c>
      <c r="D648">
        <f t="shared" si="47"/>
        <v>2</v>
      </c>
      <c r="E648" s="75">
        <v>4279</v>
      </c>
      <c r="F648" s="75">
        <v>4181</v>
      </c>
      <c r="G648" s="75">
        <v>96</v>
      </c>
      <c r="H648" s="104">
        <v>97.709745267585888</v>
      </c>
      <c r="I648" s="104">
        <v>2.2435148399158682</v>
      </c>
      <c r="K648" s="72">
        <f t="shared" si="48"/>
        <v>4.265185490714126E-4</v>
      </c>
      <c r="M648" s="72">
        <f t="shared" si="49"/>
        <v>7.013071078369982E-4</v>
      </c>
      <c r="N648" s="68"/>
      <c r="O648" s="72"/>
    </row>
    <row r="649" spans="1:15" x14ac:dyDescent="0.25">
      <c r="A649" s="107" t="s">
        <v>1059</v>
      </c>
      <c r="B649" s="108">
        <f t="shared" si="45"/>
        <v>42058</v>
      </c>
      <c r="C649">
        <f t="shared" si="46"/>
        <v>2015</v>
      </c>
      <c r="D649">
        <f t="shared" si="47"/>
        <v>2</v>
      </c>
      <c r="E649" s="75">
        <v>7460</v>
      </c>
      <c r="F649" s="75">
        <v>7418</v>
      </c>
      <c r="G649" s="75">
        <v>42</v>
      </c>
      <c r="H649" s="104">
        <v>99.436997319034859</v>
      </c>
      <c r="I649" s="104">
        <v>0.5630026809651475</v>
      </c>
      <c r="K649" s="72">
        <f t="shared" si="48"/>
        <v>7.43591581227562E-4</v>
      </c>
      <c r="M649" s="72">
        <f t="shared" si="49"/>
        <v>7.013071078369982E-4</v>
      </c>
      <c r="N649" s="68"/>
      <c r="O649" s="72"/>
    </row>
    <row r="650" spans="1:15" x14ac:dyDescent="0.25">
      <c r="A650" s="107" t="s">
        <v>1060</v>
      </c>
      <c r="B650" s="108">
        <f t="shared" si="45"/>
        <v>42059</v>
      </c>
      <c r="C650">
        <f t="shared" si="46"/>
        <v>2015</v>
      </c>
      <c r="D650">
        <f t="shared" si="47"/>
        <v>2</v>
      </c>
      <c r="E650" s="75">
        <v>7406</v>
      </c>
      <c r="F650" s="75">
        <v>7360</v>
      </c>
      <c r="G650" s="75">
        <v>46</v>
      </c>
      <c r="H650" s="104">
        <v>99.378881987577643</v>
      </c>
      <c r="I650" s="104">
        <v>0.6211180124223602</v>
      </c>
      <c r="K650" s="72">
        <f t="shared" si="48"/>
        <v>7.3820901482189337E-4</v>
      </c>
      <c r="M650" s="72">
        <f t="shared" si="49"/>
        <v>7.013071078369982E-4</v>
      </c>
      <c r="N650" s="68"/>
      <c r="O650" s="72"/>
    </row>
    <row r="651" spans="1:15" x14ac:dyDescent="0.25">
      <c r="A651" s="107" t="s">
        <v>1061</v>
      </c>
      <c r="B651" s="108">
        <f t="shared" si="45"/>
        <v>42060</v>
      </c>
      <c r="C651">
        <f t="shared" si="46"/>
        <v>2015</v>
      </c>
      <c r="D651">
        <f t="shared" si="47"/>
        <v>2</v>
      </c>
      <c r="E651" s="75">
        <v>10750</v>
      </c>
      <c r="F651" s="75">
        <v>10635</v>
      </c>
      <c r="G651" s="75">
        <v>115</v>
      </c>
      <c r="H651" s="104">
        <v>98.930232558139537</v>
      </c>
      <c r="I651" s="104">
        <v>1.069767441860465</v>
      </c>
      <c r="K651" s="72">
        <f t="shared" si="48"/>
        <v>1.0715294233507094E-3</v>
      </c>
      <c r="M651" s="72">
        <f t="shared" si="49"/>
        <v>7.013071078369982E-4</v>
      </c>
      <c r="N651" s="68"/>
      <c r="O651" s="72"/>
    </row>
    <row r="652" spans="1:15" x14ac:dyDescent="0.25">
      <c r="A652" s="107" t="s">
        <v>1062</v>
      </c>
      <c r="B652" s="108">
        <f t="shared" si="45"/>
        <v>42061</v>
      </c>
      <c r="C652">
        <f t="shared" si="46"/>
        <v>2015</v>
      </c>
      <c r="D652">
        <f t="shared" si="47"/>
        <v>2</v>
      </c>
      <c r="E652" s="75">
        <v>9904</v>
      </c>
      <c r="F652" s="75">
        <v>9833</v>
      </c>
      <c r="G652" s="75">
        <v>71</v>
      </c>
      <c r="H652" s="104">
        <v>99.283117932148627</v>
      </c>
      <c r="I652" s="104">
        <v>0.71688206785137321</v>
      </c>
      <c r="K652" s="72">
        <f t="shared" si="48"/>
        <v>9.8720254966190015E-4</v>
      </c>
      <c r="M652" s="72">
        <f t="shared" si="49"/>
        <v>7.013071078369982E-4</v>
      </c>
      <c r="N652" s="68"/>
      <c r="O652" s="72"/>
    </row>
    <row r="653" spans="1:15" x14ac:dyDescent="0.25">
      <c r="A653" s="107" t="s">
        <v>1063</v>
      </c>
      <c r="B653" s="108">
        <f t="shared" ref="B653:B716" si="50">DATE(YEAR(A653),MONTH(A653),DAY(A653))</f>
        <v>42062</v>
      </c>
      <c r="C653">
        <f t="shared" ref="C653:C716" si="51">+YEAR(A653)</f>
        <v>2015</v>
      </c>
      <c r="D653">
        <f t="shared" ref="D653:D716" si="52">MONTH(A653)</f>
        <v>2</v>
      </c>
      <c r="E653" s="75">
        <v>9866</v>
      </c>
      <c r="F653" s="75">
        <v>9710</v>
      </c>
      <c r="G653" s="75">
        <v>156</v>
      </c>
      <c r="H653" s="104">
        <v>98.418812081897428</v>
      </c>
      <c r="I653" s="104">
        <v>1.581187918102575</v>
      </c>
      <c r="K653" s="72">
        <f t="shared" ref="K653:K716" si="53">+E653/SUMIF($C$12:$C$2321,C653,$E$12:$E$2321)</f>
        <v>9.8341481774679991E-4</v>
      </c>
      <c r="M653" s="72">
        <f t="shared" ref="M653:M716" si="54">AVERAGEIFS($K$12:$K$2321,$C$12:$C$2321,C653,$D$12:$D$2321,D653)</f>
        <v>7.013071078369982E-4</v>
      </c>
      <c r="N653" s="68"/>
      <c r="O653" s="72"/>
    </row>
    <row r="654" spans="1:15" x14ac:dyDescent="0.25">
      <c r="A654" s="107" t="s">
        <v>1064</v>
      </c>
      <c r="B654" s="108">
        <f t="shared" si="50"/>
        <v>42063</v>
      </c>
      <c r="C654">
        <f t="shared" si="51"/>
        <v>2015</v>
      </c>
      <c r="D654">
        <f t="shared" si="52"/>
        <v>2</v>
      </c>
      <c r="E654" s="75">
        <v>6319</v>
      </c>
      <c r="F654" s="75">
        <v>6147</v>
      </c>
      <c r="G654" s="75">
        <v>172</v>
      </c>
      <c r="H654" s="104">
        <v>97.278050324418416</v>
      </c>
      <c r="I654" s="104">
        <v>2.72194967558158</v>
      </c>
      <c r="K654" s="72">
        <f t="shared" si="53"/>
        <v>6.2985994661889609E-4</v>
      </c>
      <c r="M654" s="72">
        <f t="shared" si="54"/>
        <v>7.013071078369982E-4</v>
      </c>
      <c r="N654" s="68"/>
      <c r="O654" s="72"/>
    </row>
    <row r="655" spans="1:15" x14ac:dyDescent="0.25">
      <c r="A655" s="107" t="s">
        <v>1065</v>
      </c>
      <c r="B655" s="108">
        <f t="shared" si="50"/>
        <v>42064</v>
      </c>
      <c r="C655">
        <f t="shared" si="51"/>
        <v>2015</v>
      </c>
      <c r="D655">
        <f t="shared" si="52"/>
        <v>3</v>
      </c>
      <c r="E655" s="75">
        <v>2878</v>
      </c>
      <c r="F655" s="75">
        <v>2760</v>
      </c>
      <c r="G655" s="75">
        <v>118</v>
      </c>
      <c r="H655" s="104">
        <v>95.89993050729673</v>
      </c>
      <c r="I655" s="104">
        <v>4.1000694927032661</v>
      </c>
      <c r="K655" s="72">
        <f t="shared" si="53"/>
        <v>2.8687085399100855E-4</v>
      </c>
      <c r="M655" s="72">
        <f t="shared" si="54"/>
        <v>1.1061849195993935E-3</v>
      </c>
      <c r="N655" s="68"/>
      <c r="O655" s="72"/>
    </row>
    <row r="656" spans="1:15" x14ac:dyDescent="0.25">
      <c r="A656" s="107" t="s">
        <v>1066</v>
      </c>
      <c r="B656" s="108">
        <f t="shared" si="50"/>
        <v>42065</v>
      </c>
      <c r="C656">
        <f t="shared" si="51"/>
        <v>2015</v>
      </c>
      <c r="D656">
        <f t="shared" si="52"/>
        <v>3</v>
      </c>
      <c r="E656" s="75">
        <v>7283</v>
      </c>
      <c r="F656" s="75">
        <v>7194</v>
      </c>
      <c r="G656" s="75">
        <v>88</v>
      </c>
      <c r="H656" s="104">
        <v>98.777976108746401</v>
      </c>
      <c r="I656" s="104">
        <v>1.208293285733901</v>
      </c>
      <c r="K656" s="72">
        <f t="shared" si="53"/>
        <v>7.2594872467564807E-4</v>
      </c>
      <c r="M656" s="72">
        <f t="shared" si="54"/>
        <v>1.1061849195993935E-3</v>
      </c>
      <c r="N656" s="68"/>
      <c r="O656" s="72"/>
    </row>
    <row r="657" spans="1:15" x14ac:dyDescent="0.25">
      <c r="A657" s="107" t="s">
        <v>1067</v>
      </c>
      <c r="B657" s="108">
        <f t="shared" si="50"/>
        <v>42066</v>
      </c>
      <c r="C657">
        <f t="shared" si="51"/>
        <v>2015</v>
      </c>
      <c r="D657">
        <f t="shared" si="52"/>
        <v>3</v>
      </c>
      <c r="E657" s="75">
        <v>6532</v>
      </c>
      <c r="F657" s="75">
        <v>6479</v>
      </c>
      <c r="G657" s="75">
        <v>51</v>
      </c>
      <c r="H657" s="104">
        <v>99.188609920391912</v>
      </c>
      <c r="I657" s="104">
        <v>0.78077158603796692</v>
      </c>
      <c r="K657" s="72">
        <f t="shared" si="53"/>
        <v>6.5109118077458922E-4</v>
      </c>
      <c r="M657" s="72">
        <f t="shared" si="54"/>
        <v>1.1061849195993935E-3</v>
      </c>
      <c r="N657" s="68"/>
      <c r="O657" s="72"/>
    </row>
    <row r="658" spans="1:15" x14ac:dyDescent="0.25">
      <c r="A658" s="107" t="s">
        <v>1068</v>
      </c>
      <c r="B658" s="108">
        <f t="shared" si="50"/>
        <v>42067</v>
      </c>
      <c r="C658">
        <f t="shared" si="51"/>
        <v>2015</v>
      </c>
      <c r="D658">
        <f t="shared" si="52"/>
        <v>3</v>
      </c>
      <c r="E658" s="75">
        <v>7515</v>
      </c>
      <c r="F658" s="75">
        <v>7465</v>
      </c>
      <c r="G658" s="75">
        <v>50</v>
      </c>
      <c r="H658" s="104">
        <v>99.334664005322693</v>
      </c>
      <c r="I658" s="104">
        <v>0.66533599467731208</v>
      </c>
      <c r="K658" s="72">
        <f t="shared" si="53"/>
        <v>7.4907382478889121E-4</v>
      </c>
      <c r="M658" s="72">
        <f t="shared" si="54"/>
        <v>1.1061849195993935E-3</v>
      </c>
      <c r="N658" s="68"/>
      <c r="O658" s="72"/>
    </row>
    <row r="659" spans="1:15" x14ac:dyDescent="0.25">
      <c r="A659" s="107" t="s">
        <v>1069</v>
      </c>
      <c r="B659" s="108">
        <f t="shared" si="50"/>
        <v>42068</v>
      </c>
      <c r="C659">
        <f t="shared" si="51"/>
        <v>2015</v>
      </c>
      <c r="D659">
        <f t="shared" si="52"/>
        <v>3</v>
      </c>
      <c r="E659" s="75">
        <v>1637</v>
      </c>
      <c r="F659" s="75">
        <v>1633</v>
      </c>
      <c r="G659" s="75">
        <v>4</v>
      </c>
      <c r="H659" s="104">
        <v>99.755650580329871</v>
      </c>
      <c r="I659" s="104">
        <v>0.2443494196701283</v>
      </c>
      <c r="K659" s="72">
        <f t="shared" si="53"/>
        <v>1.6317150381628943E-4</v>
      </c>
      <c r="M659" s="72">
        <f t="shared" si="54"/>
        <v>1.1061849195993935E-3</v>
      </c>
      <c r="N659" s="68"/>
      <c r="O659" s="72"/>
    </row>
    <row r="660" spans="1:15" x14ac:dyDescent="0.25">
      <c r="A660" s="107" t="s">
        <v>1070</v>
      </c>
      <c r="B660" s="108">
        <f t="shared" si="50"/>
        <v>42069</v>
      </c>
      <c r="C660">
        <f t="shared" si="51"/>
        <v>2015</v>
      </c>
      <c r="D660">
        <f t="shared" si="52"/>
        <v>3</v>
      </c>
      <c r="E660" s="75">
        <v>5162</v>
      </c>
      <c r="F660" s="75">
        <v>5121</v>
      </c>
      <c r="G660" s="75">
        <v>41</v>
      </c>
      <c r="H660" s="104">
        <v>99.205734211545916</v>
      </c>
      <c r="I660" s="104">
        <v>0.79426578845408757</v>
      </c>
      <c r="K660" s="72">
        <f t="shared" si="53"/>
        <v>5.1453347751966158E-4</v>
      </c>
      <c r="M660" s="72">
        <f t="shared" si="54"/>
        <v>1.1061849195993935E-3</v>
      </c>
      <c r="N660" s="68"/>
      <c r="O660" s="72"/>
    </row>
    <row r="661" spans="1:15" x14ac:dyDescent="0.25">
      <c r="A661" s="107" t="s">
        <v>1071</v>
      </c>
      <c r="B661" s="108">
        <f t="shared" si="50"/>
        <v>42070</v>
      </c>
      <c r="C661">
        <f t="shared" si="51"/>
        <v>2015</v>
      </c>
      <c r="D661">
        <f t="shared" si="52"/>
        <v>3</v>
      </c>
      <c r="E661" s="75">
        <v>5590</v>
      </c>
      <c r="F661" s="75">
        <v>5372</v>
      </c>
      <c r="G661" s="75">
        <v>218</v>
      </c>
      <c r="H661" s="104">
        <v>96.100178890876563</v>
      </c>
      <c r="I661" s="104">
        <v>3.899821109123434</v>
      </c>
      <c r="K661" s="72">
        <f t="shared" si="53"/>
        <v>5.5719530014236888E-4</v>
      </c>
      <c r="M661" s="72">
        <f t="shared" si="54"/>
        <v>1.1061849195993935E-3</v>
      </c>
      <c r="N661" s="68"/>
      <c r="O661" s="72"/>
    </row>
    <row r="662" spans="1:15" x14ac:dyDescent="0.25">
      <c r="A662" s="107" t="s">
        <v>1072</v>
      </c>
      <c r="B662" s="108">
        <f t="shared" si="50"/>
        <v>42071</v>
      </c>
      <c r="C662">
        <f t="shared" si="51"/>
        <v>2015</v>
      </c>
      <c r="D662">
        <f t="shared" si="52"/>
        <v>3</v>
      </c>
      <c r="E662" s="75">
        <v>7898</v>
      </c>
      <c r="F662" s="75">
        <v>7450</v>
      </c>
      <c r="G662" s="75">
        <v>448</v>
      </c>
      <c r="H662" s="104">
        <v>94.327677893137505</v>
      </c>
      <c r="I662" s="104">
        <v>5.6723221068624969</v>
      </c>
      <c r="K662" s="72">
        <f t="shared" si="53"/>
        <v>7.8725017540687465E-4</v>
      </c>
      <c r="M662" s="72">
        <f t="shared" si="54"/>
        <v>1.1061849195993935E-3</v>
      </c>
      <c r="N662" s="68"/>
      <c r="O662" s="72"/>
    </row>
    <row r="663" spans="1:15" x14ac:dyDescent="0.25">
      <c r="A663" s="107" t="s">
        <v>1073</v>
      </c>
      <c r="B663" s="108">
        <f t="shared" si="50"/>
        <v>42072</v>
      </c>
      <c r="C663">
        <f t="shared" si="51"/>
        <v>2015</v>
      </c>
      <c r="D663">
        <f t="shared" si="52"/>
        <v>3</v>
      </c>
      <c r="E663" s="75">
        <v>14876</v>
      </c>
      <c r="F663" s="75">
        <v>14363</v>
      </c>
      <c r="G663" s="75">
        <v>507</v>
      </c>
      <c r="H663" s="104">
        <v>96.55149233664963</v>
      </c>
      <c r="I663" s="104">
        <v>3.4081742403872011</v>
      </c>
      <c r="K663" s="72">
        <f t="shared" si="53"/>
        <v>1.4827973676060607E-3</v>
      </c>
      <c r="M663" s="72">
        <f t="shared" si="54"/>
        <v>1.1061849195993935E-3</v>
      </c>
      <c r="N663" s="68"/>
      <c r="O663" s="72"/>
    </row>
    <row r="664" spans="1:15" x14ac:dyDescent="0.25">
      <c r="A664" s="107" t="s">
        <v>1074</v>
      </c>
      <c r="B664" s="108">
        <f t="shared" si="50"/>
        <v>42073</v>
      </c>
      <c r="C664">
        <f t="shared" si="51"/>
        <v>2015</v>
      </c>
      <c r="D664">
        <f t="shared" si="52"/>
        <v>3</v>
      </c>
      <c r="E664" s="75">
        <v>11780</v>
      </c>
      <c r="F664" s="75">
        <v>11465</v>
      </c>
      <c r="G664" s="75">
        <v>315</v>
      </c>
      <c r="H664" s="104">
        <v>97.325976230899826</v>
      </c>
      <c r="I664" s="104">
        <v>2.6740237691001698</v>
      </c>
      <c r="K664" s="72">
        <f t="shared" si="53"/>
        <v>1.1741968936810564E-3</v>
      </c>
      <c r="M664" s="72">
        <f t="shared" si="54"/>
        <v>1.1061849195993935E-3</v>
      </c>
      <c r="N664" s="68"/>
      <c r="O664" s="72"/>
    </row>
    <row r="665" spans="1:15" x14ac:dyDescent="0.25">
      <c r="A665" s="107" t="s">
        <v>1075</v>
      </c>
      <c r="B665" s="108">
        <f t="shared" si="50"/>
        <v>42074</v>
      </c>
      <c r="C665">
        <f t="shared" si="51"/>
        <v>2015</v>
      </c>
      <c r="D665">
        <f t="shared" si="52"/>
        <v>3</v>
      </c>
      <c r="E665" s="75">
        <v>19559</v>
      </c>
      <c r="F665" s="75">
        <v>18721</v>
      </c>
      <c r="G665" s="75">
        <v>831</v>
      </c>
      <c r="H665" s="104">
        <v>95.715527378700344</v>
      </c>
      <c r="I665" s="104">
        <v>4.2486834705250782</v>
      </c>
      <c r="K665" s="72">
        <f t="shared" si="53"/>
        <v>1.9495854875643279E-3</v>
      </c>
      <c r="M665" s="72">
        <f t="shared" si="54"/>
        <v>1.1061849195993935E-3</v>
      </c>
      <c r="N665" s="68"/>
      <c r="O665" s="72"/>
    </row>
    <row r="666" spans="1:15" x14ac:dyDescent="0.25">
      <c r="A666" s="107" t="s">
        <v>1076</v>
      </c>
      <c r="B666" s="108">
        <f t="shared" si="50"/>
        <v>42075</v>
      </c>
      <c r="C666">
        <f t="shared" si="51"/>
        <v>2015</v>
      </c>
      <c r="D666">
        <f t="shared" si="52"/>
        <v>3</v>
      </c>
      <c r="E666" s="75">
        <v>17529</v>
      </c>
      <c r="F666" s="75">
        <v>16969</v>
      </c>
      <c r="G666" s="75">
        <v>558</v>
      </c>
      <c r="H666" s="104">
        <v>96.805294084089226</v>
      </c>
      <c r="I666" s="104">
        <v>3.1832962519253809</v>
      </c>
      <c r="K666" s="72">
        <f t="shared" si="53"/>
        <v>1.7472408615734497E-3</v>
      </c>
      <c r="M666" s="72">
        <f t="shared" si="54"/>
        <v>1.1061849195993935E-3</v>
      </c>
      <c r="N666" s="68"/>
      <c r="O666" s="72"/>
    </row>
    <row r="667" spans="1:15" x14ac:dyDescent="0.25">
      <c r="A667" s="107" t="s">
        <v>1077</v>
      </c>
      <c r="B667" s="108">
        <f t="shared" si="50"/>
        <v>42076</v>
      </c>
      <c r="C667">
        <f t="shared" si="51"/>
        <v>2015</v>
      </c>
      <c r="D667">
        <f t="shared" si="52"/>
        <v>3</v>
      </c>
      <c r="E667" s="75">
        <v>16144</v>
      </c>
      <c r="F667" s="75">
        <v>15460</v>
      </c>
      <c r="G667" s="75">
        <v>682</v>
      </c>
      <c r="H667" s="104">
        <v>95.763131813676907</v>
      </c>
      <c r="I667" s="104">
        <v>4.2244796828543114</v>
      </c>
      <c r="K667" s="72">
        <f t="shared" si="53"/>
        <v>1.6091880009836141E-3</v>
      </c>
      <c r="M667" s="72">
        <f t="shared" si="54"/>
        <v>1.1061849195993935E-3</v>
      </c>
      <c r="N667" s="68"/>
      <c r="O667" s="72"/>
    </row>
    <row r="668" spans="1:15" x14ac:dyDescent="0.25">
      <c r="A668" s="107" t="s">
        <v>1078</v>
      </c>
      <c r="B668" s="108">
        <f t="shared" si="50"/>
        <v>42077</v>
      </c>
      <c r="C668">
        <f t="shared" si="51"/>
        <v>2015</v>
      </c>
      <c r="D668">
        <f t="shared" si="52"/>
        <v>3</v>
      </c>
      <c r="E668" s="75">
        <v>3906</v>
      </c>
      <c r="F668" s="75">
        <v>3758</v>
      </c>
      <c r="G668" s="75">
        <v>147</v>
      </c>
      <c r="H668" s="104">
        <v>96.210957501280078</v>
      </c>
      <c r="I668" s="104">
        <v>3.763440860215054</v>
      </c>
      <c r="K668" s="72">
        <f t="shared" si="53"/>
        <v>3.8933897001003451E-4</v>
      </c>
      <c r="M668" s="72">
        <f t="shared" si="54"/>
        <v>1.1061849195993935E-3</v>
      </c>
      <c r="N668" s="68"/>
      <c r="O668" s="72"/>
    </row>
    <row r="669" spans="1:15" x14ac:dyDescent="0.25">
      <c r="A669" s="107" t="s">
        <v>1079</v>
      </c>
      <c r="B669" s="108">
        <f t="shared" si="50"/>
        <v>42078</v>
      </c>
      <c r="C669">
        <f t="shared" si="51"/>
        <v>2015</v>
      </c>
      <c r="D669">
        <f t="shared" si="52"/>
        <v>3</v>
      </c>
      <c r="E669" s="75">
        <v>8837</v>
      </c>
      <c r="F669" s="75">
        <v>8252</v>
      </c>
      <c r="G669" s="75">
        <v>583</v>
      </c>
      <c r="H669" s="104">
        <v>93.380106370940368</v>
      </c>
      <c r="I669" s="104">
        <v>6.5972615140884914</v>
      </c>
      <c r="K669" s="72">
        <f t="shared" si="53"/>
        <v>8.8084702457211336E-4</v>
      </c>
      <c r="M669" s="72">
        <f t="shared" si="54"/>
        <v>1.1061849195993935E-3</v>
      </c>
      <c r="N669" s="68"/>
      <c r="O669" s="72"/>
    </row>
    <row r="670" spans="1:15" x14ac:dyDescent="0.25">
      <c r="A670" s="107" t="s">
        <v>1080</v>
      </c>
      <c r="B670" s="108">
        <f t="shared" si="50"/>
        <v>42079</v>
      </c>
      <c r="C670">
        <f t="shared" si="51"/>
        <v>2015</v>
      </c>
      <c r="D670">
        <f t="shared" si="52"/>
        <v>3</v>
      </c>
      <c r="E670" s="75">
        <v>16784</v>
      </c>
      <c r="F670" s="75">
        <v>16064</v>
      </c>
      <c r="G670" s="75">
        <v>719</v>
      </c>
      <c r="H670" s="104">
        <v>95.710200190657773</v>
      </c>
      <c r="I670" s="104">
        <v>4.2838417540514779</v>
      </c>
      <c r="K670" s="72">
        <f t="shared" si="53"/>
        <v>1.672981380606354E-3</v>
      </c>
      <c r="M670" s="72">
        <f t="shared" si="54"/>
        <v>1.1061849195993935E-3</v>
      </c>
      <c r="N670" s="68"/>
      <c r="O670" s="72"/>
    </row>
    <row r="671" spans="1:15" x14ac:dyDescent="0.25">
      <c r="A671" s="107" t="s">
        <v>1081</v>
      </c>
      <c r="B671" s="108">
        <f t="shared" si="50"/>
        <v>42080</v>
      </c>
      <c r="C671">
        <f t="shared" si="51"/>
        <v>2015</v>
      </c>
      <c r="D671">
        <f t="shared" si="52"/>
        <v>3</v>
      </c>
      <c r="E671" s="75">
        <v>14857</v>
      </c>
      <c r="F671" s="75">
        <v>14361</v>
      </c>
      <c r="G671" s="75">
        <v>493</v>
      </c>
      <c r="H671" s="104">
        <v>96.661506360638086</v>
      </c>
      <c r="I671" s="104">
        <v>3.3183011375109381</v>
      </c>
      <c r="K671" s="72">
        <f t="shared" si="53"/>
        <v>1.4809035016485107E-3</v>
      </c>
      <c r="M671" s="72">
        <f t="shared" si="54"/>
        <v>1.1061849195993935E-3</v>
      </c>
      <c r="N671" s="68"/>
      <c r="O671" s="72"/>
    </row>
    <row r="672" spans="1:15" x14ac:dyDescent="0.25">
      <c r="A672" s="107" t="s">
        <v>1082</v>
      </c>
      <c r="B672" s="108">
        <f t="shared" si="50"/>
        <v>42081</v>
      </c>
      <c r="C672">
        <f t="shared" si="51"/>
        <v>2015</v>
      </c>
      <c r="D672">
        <f t="shared" si="52"/>
        <v>3</v>
      </c>
      <c r="E672" s="75">
        <v>13842</v>
      </c>
      <c r="F672" s="75">
        <v>13544</v>
      </c>
      <c r="G672" s="75">
        <v>297</v>
      </c>
      <c r="H672" s="104">
        <v>97.847131917352982</v>
      </c>
      <c r="I672" s="104">
        <v>2.145643693107933</v>
      </c>
      <c r="K672" s="72">
        <f t="shared" si="53"/>
        <v>1.3797311886530716E-3</v>
      </c>
      <c r="M672" s="72">
        <f t="shared" si="54"/>
        <v>1.1061849195993935E-3</v>
      </c>
      <c r="N672" s="68"/>
      <c r="O672" s="72"/>
    </row>
    <row r="673" spans="1:15" x14ac:dyDescent="0.25">
      <c r="A673" s="107" t="s">
        <v>1083</v>
      </c>
      <c r="B673" s="108">
        <f t="shared" si="50"/>
        <v>42082</v>
      </c>
      <c r="C673">
        <f t="shared" si="51"/>
        <v>2015</v>
      </c>
      <c r="D673">
        <f t="shared" si="52"/>
        <v>3</v>
      </c>
      <c r="E673" s="75">
        <v>15446</v>
      </c>
      <c r="F673" s="75">
        <v>14935</v>
      </c>
      <c r="G673" s="75">
        <v>508</v>
      </c>
      <c r="H673" s="104">
        <v>96.691700116535031</v>
      </c>
      <c r="I673" s="104">
        <v>3.2888773792567649</v>
      </c>
      <c r="K673" s="72">
        <f t="shared" si="53"/>
        <v>1.5396133463325635E-3</v>
      </c>
      <c r="M673" s="72">
        <f t="shared" si="54"/>
        <v>1.1061849195993935E-3</v>
      </c>
      <c r="N673" s="68"/>
      <c r="O673" s="72"/>
    </row>
    <row r="674" spans="1:15" x14ac:dyDescent="0.25">
      <c r="A674" s="107" t="s">
        <v>1084</v>
      </c>
      <c r="B674" s="108">
        <f t="shared" si="50"/>
        <v>42083</v>
      </c>
      <c r="C674">
        <f t="shared" si="51"/>
        <v>2015</v>
      </c>
      <c r="D674">
        <f t="shared" si="52"/>
        <v>3</v>
      </c>
      <c r="E674" s="75">
        <v>8049</v>
      </c>
      <c r="F674" s="75">
        <v>7883</v>
      </c>
      <c r="G674" s="75">
        <v>166</v>
      </c>
      <c r="H674" s="104">
        <v>97.937632003975651</v>
      </c>
      <c r="I674" s="104">
        <v>2.0623679960243511</v>
      </c>
      <c r="K674" s="72">
        <f t="shared" si="53"/>
        <v>8.0230142591161484E-4</v>
      </c>
      <c r="M674" s="72">
        <f t="shared" si="54"/>
        <v>1.1061849195993935E-3</v>
      </c>
      <c r="N674" s="68"/>
      <c r="O674" s="72"/>
    </row>
    <row r="675" spans="1:15" x14ac:dyDescent="0.25">
      <c r="A675" s="107" t="s">
        <v>1085</v>
      </c>
      <c r="B675" s="108">
        <f t="shared" si="50"/>
        <v>42084</v>
      </c>
      <c r="C675">
        <f t="shared" si="51"/>
        <v>2015</v>
      </c>
      <c r="D675">
        <f t="shared" si="52"/>
        <v>3</v>
      </c>
      <c r="E675" s="75">
        <v>9336</v>
      </c>
      <c r="F675" s="75">
        <v>8509</v>
      </c>
      <c r="G675" s="75">
        <v>827</v>
      </c>
      <c r="H675" s="104">
        <v>91.141816623821768</v>
      </c>
      <c r="I675" s="104">
        <v>8.8581833761782356</v>
      </c>
      <c r="K675" s="72">
        <f t="shared" si="53"/>
        <v>9.3058592524671838E-4</v>
      </c>
      <c r="M675" s="72">
        <f t="shared" si="54"/>
        <v>1.1061849195993935E-3</v>
      </c>
      <c r="N675" s="68"/>
      <c r="O675" s="72"/>
    </row>
    <row r="676" spans="1:15" x14ac:dyDescent="0.25">
      <c r="A676" s="107" t="s">
        <v>1086</v>
      </c>
      <c r="B676" s="108">
        <f t="shared" si="50"/>
        <v>42085</v>
      </c>
      <c r="C676">
        <f t="shared" si="51"/>
        <v>2015</v>
      </c>
      <c r="D676">
        <f t="shared" si="52"/>
        <v>3</v>
      </c>
      <c r="E676" s="75">
        <v>9675</v>
      </c>
      <c r="F676" s="75">
        <v>8743</v>
      </c>
      <c r="G676" s="75">
        <v>932</v>
      </c>
      <c r="H676" s="104">
        <v>90.366925064599485</v>
      </c>
      <c r="I676" s="104">
        <v>9.6330749354005167</v>
      </c>
      <c r="K676" s="72">
        <f t="shared" si="53"/>
        <v>9.6437648101563842E-4</v>
      </c>
      <c r="M676" s="72">
        <f t="shared" si="54"/>
        <v>1.1061849195993935E-3</v>
      </c>
      <c r="N676" s="68"/>
      <c r="O676" s="72"/>
    </row>
    <row r="677" spans="1:15" x14ac:dyDescent="0.25">
      <c r="A677" s="107" t="s">
        <v>1087</v>
      </c>
      <c r="B677" s="108">
        <f t="shared" si="50"/>
        <v>42086</v>
      </c>
      <c r="C677">
        <f t="shared" si="51"/>
        <v>2015</v>
      </c>
      <c r="D677">
        <f t="shared" si="52"/>
        <v>3</v>
      </c>
      <c r="E677" s="75">
        <v>13537</v>
      </c>
      <c r="F677" s="75">
        <v>13165</v>
      </c>
      <c r="G677" s="75">
        <v>371</v>
      </c>
      <c r="H677" s="104">
        <v>97.251976065597987</v>
      </c>
      <c r="I677" s="104">
        <v>2.740636773288025</v>
      </c>
      <c r="K677" s="72">
        <f t="shared" si="53"/>
        <v>1.3493296561766096E-3</v>
      </c>
      <c r="M677" s="72">
        <f t="shared" si="54"/>
        <v>1.1061849195993935E-3</v>
      </c>
      <c r="N677" s="68"/>
      <c r="O677" s="72"/>
    </row>
    <row r="678" spans="1:15" x14ac:dyDescent="0.25">
      <c r="A678" s="107" t="s">
        <v>1088</v>
      </c>
      <c r="B678" s="108">
        <f t="shared" si="50"/>
        <v>42087</v>
      </c>
      <c r="C678">
        <f t="shared" si="51"/>
        <v>2015</v>
      </c>
      <c r="D678">
        <f t="shared" si="52"/>
        <v>3</v>
      </c>
      <c r="E678" s="75">
        <v>16162</v>
      </c>
      <c r="F678" s="75">
        <v>15610</v>
      </c>
      <c r="G678" s="75">
        <v>550</v>
      </c>
      <c r="H678" s="104">
        <v>96.584581116198493</v>
      </c>
      <c r="I678" s="104">
        <v>3.4030441777007798</v>
      </c>
      <c r="K678" s="72">
        <f t="shared" si="53"/>
        <v>1.6109821897855037E-3</v>
      </c>
      <c r="M678" s="72">
        <f t="shared" si="54"/>
        <v>1.1061849195993935E-3</v>
      </c>
      <c r="N678" s="68"/>
      <c r="O678" s="72"/>
    </row>
    <row r="679" spans="1:15" x14ac:dyDescent="0.25">
      <c r="A679" s="107" t="s">
        <v>1089</v>
      </c>
      <c r="B679" s="108">
        <f t="shared" si="50"/>
        <v>42088</v>
      </c>
      <c r="C679">
        <f t="shared" si="51"/>
        <v>2015</v>
      </c>
      <c r="D679">
        <f t="shared" si="52"/>
        <v>3</v>
      </c>
      <c r="E679" s="75">
        <v>14670</v>
      </c>
      <c r="F679" s="75">
        <v>14215</v>
      </c>
      <c r="G679" s="75">
        <v>453</v>
      </c>
      <c r="H679" s="104">
        <v>96.8984321745058</v>
      </c>
      <c r="I679" s="104">
        <v>3.0879345603271982</v>
      </c>
      <c r="K679" s="72">
        <f t="shared" si="53"/>
        <v>1.4622638735399913E-3</v>
      </c>
      <c r="M679" s="72">
        <f t="shared" si="54"/>
        <v>1.1061849195993935E-3</v>
      </c>
      <c r="N679" s="68"/>
      <c r="O679" s="72"/>
    </row>
    <row r="680" spans="1:15" x14ac:dyDescent="0.25">
      <c r="A680" s="107" t="s">
        <v>1090</v>
      </c>
      <c r="B680" s="108">
        <f t="shared" si="50"/>
        <v>42089</v>
      </c>
      <c r="C680">
        <f t="shared" si="51"/>
        <v>2015</v>
      </c>
      <c r="D680">
        <f t="shared" si="52"/>
        <v>3</v>
      </c>
      <c r="E680" s="75">
        <v>14955</v>
      </c>
      <c r="F680" s="75">
        <v>14614</v>
      </c>
      <c r="G680" s="75">
        <v>337</v>
      </c>
      <c r="H680" s="104">
        <v>97.719826145101976</v>
      </c>
      <c r="I680" s="104">
        <v>2.2534269475091939</v>
      </c>
      <c r="K680" s="72">
        <f t="shared" si="53"/>
        <v>1.4906718629032426E-3</v>
      </c>
      <c r="M680" s="72">
        <f t="shared" si="54"/>
        <v>1.1061849195993935E-3</v>
      </c>
      <c r="N680" s="68"/>
      <c r="O680" s="72"/>
    </row>
    <row r="681" spans="1:15" x14ac:dyDescent="0.25">
      <c r="A681" s="107" t="s">
        <v>1091</v>
      </c>
      <c r="B681" s="108">
        <f t="shared" si="50"/>
        <v>42090</v>
      </c>
      <c r="C681">
        <f t="shared" si="51"/>
        <v>2015</v>
      </c>
      <c r="D681">
        <f t="shared" si="52"/>
        <v>3</v>
      </c>
      <c r="E681" s="75">
        <v>14103</v>
      </c>
      <c r="F681" s="75">
        <v>13647</v>
      </c>
      <c r="G681" s="75">
        <v>454</v>
      </c>
      <c r="H681" s="104">
        <v>96.766645394596893</v>
      </c>
      <c r="I681" s="104">
        <v>3.219173225554846</v>
      </c>
      <c r="K681" s="72">
        <f t="shared" si="53"/>
        <v>1.4057469262804701E-3</v>
      </c>
      <c r="M681" s="72">
        <f t="shared" si="54"/>
        <v>1.1061849195993935E-3</v>
      </c>
      <c r="N681" s="68"/>
      <c r="O681" s="72"/>
    </row>
    <row r="682" spans="1:15" x14ac:dyDescent="0.25">
      <c r="A682" s="107" t="s">
        <v>1092</v>
      </c>
      <c r="B682" s="108">
        <f t="shared" si="50"/>
        <v>42091</v>
      </c>
      <c r="C682">
        <f t="shared" si="51"/>
        <v>2015</v>
      </c>
      <c r="D682">
        <f t="shared" si="52"/>
        <v>3</v>
      </c>
      <c r="E682" s="75">
        <v>1181</v>
      </c>
      <c r="F682" s="75">
        <v>1169</v>
      </c>
      <c r="G682" s="75">
        <v>11</v>
      </c>
      <c r="H682" s="104">
        <v>98.983911939034712</v>
      </c>
      <c r="I682" s="104">
        <v>0.93141405588484338</v>
      </c>
      <c r="K682" s="72">
        <f t="shared" si="53"/>
        <v>1.1771872083508723E-4</v>
      </c>
      <c r="M682" s="72">
        <f t="shared" si="54"/>
        <v>1.1061849195993935E-3</v>
      </c>
      <c r="N682" s="68"/>
      <c r="O682" s="72"/>
    </row>
    <row r="683" spans="1:15" x14ac:dyDescent="0.25">
      <c r="A683" s="107" t="s">
        <v>1093</v>
      </c>
      <c r="B683" s="108">
        <f t="shared" si="50"/>
        <v>42092</v>
      </c>
      <c r="C683">
        <f t="shared" si="51"/>
        <v>2015</v>
      </c>
      <c r="D683">
        <f t="shared" si="52"/>
        <v>3</v>
      </c>
      <c r="E683" s="75">
        <v>10338</v>
      </c>
      <c r="F683" s="75">
        <v>9372</v>
      </c>
      <c r="G683" s="75">
        <v>966</v>
      </c>
      <c r="H683" s="104">
        <v>90.655832849680792</v>
      </c>
      <c r="I683" s="104">
        <v>9.3441671503192101</v>
      </c>
      <c r="K683" s="72">
        <f t="shared" si="53"/>
        <v>1.0304624352185706E-3</v>
      </c>
      <c r="M683" s="72">
        <f t="shared" si="54"/>
        <v>1.1061849195993935E-3</v>
      </c>
      <c r="N683" s="68"/>
      <c r="O683" s="72"/>
    </row>
    <row r="684" spans="1:15" x14ac:dyDescent="0.25">
      <c r="A684" s="107" t="s">
        <v>1094</v>
      </c>
      <c r="B684" s="108">
        <f t="shared" si="50"/>
        <v>42093</v>
      </c>
      <c r="C684">
        <f t="shared" si="51"/>
        <v>2015</v>
      </c>
      <c r="D684">
        <f t="shared" si="52"/>
        <v>3</v>
      </c>
      <c r="E684" s="75">
        <v>18951</v>
      </c>
      <c r="F684" s="75">
        <v>18179</v>
      </c>
      <c r="G684" s="75">
        <v>772</v>
      </c>
      <c r="H684" s="104">
        <v>95.926336341090177</v>
      </c>
      <c r="I684" s="104">
        <v>4.0736636589098199</v>
      </c>
      <c r="K684" s="72">
        <f t="shared" si="53"/>
        <v>1.888981776922725E-3</v>
      </c>
      <c r="M684" s="72">
        <f t="shared" si="54"/>
        <v>1.1061849195993935E-3</v>
      </c>
      <c r="N684" s="68"/>
      <c r="O684" s="72"/>
    </row>
    <row r="685" spans="1:15" x14ac:dyDescent="0.25">
      <c r="A685" s="107" t="s">
        <v>1095</v>
      </c>
      <c r="B685" s="108">
        <f t="shared" si="50"/>
        <v>42094</v>
      </c>
      <c r="C685">
        <f t="shared" si="51"/>
        <v>2015</v>
      </c>
      <c r="D685">
        <f t="shared" si="52"/>
        <v>3</v>
      </c>
      <c r="E685" s="75">
        <v>15016</v>
      </c>
      <c r="F685" s="75">
        <v>14541</v>
      </c>
      <c r="G685" s="75">
        <v>475</v>
      </c>
      <c r="H685" s="104">
        <v>96.836707511987214</v>
      </c>
      <c r="I685" s="104">
        <v>3.163292488012786</v>
      </c>
      <c r="K685" s="72">
        <f t="shared" si="53"/>
        <v>1.496752169398535E-3</v>
      </c>
      <c r="M685" s="72">
        <f t="shared" si="54"/>
        <v>1.1061849195993935E-3</v>
      </c>
      <c r="N685" s="68"/>
      <c r="O685" s="72"/>
    </row>
    <row r="686" spans="1:15" x14ac:dyDescent="0.25">
      <c r="A686" s="107" t="s">
        <v>1096</v>
      </c>
      <c r="B686" s="108">
        <f t="shared" si="50"/>
        <v>42095</v>
      </c>
      <c r="C686">
        <f t="shared" si="51"/>
        <v>2015</v>
      </c>
      <c r="D686">
        <f t="shared" si="52"/>
        <v>4</v>
      </c>
      <c r="E686" s="75">
        <v>21256</v>
      </c>
      <c r="F686" s="75">
        <v>20299</v>
      </c>
      <c r="G686" s="75">
        <v>957</v>
      </c>
      <c r="H686" s="104">
        <v>95.497741814076022</v>
      </c>
      <c r="I686" s="104">
        <v>4.5022581859239743</v>
      </c>
      <c r="K686" s="72">
        <f t="shared" si="53"/>
        <v>2.1187376207202494E-3</v>
      </c>
      <c r="M686" s="72">
        <f t="shared" si="54"/>
        <v>2.3064031242541866E-3</v>
      </c>
      <c r="N686" s="68"/>
      <c r="O686" s="72"/>
    </row>
    <row r="687" spans="1:15" x14ac:dyDescent="0.25">
      <c r="A687" s="107" t="s">
        <v>1097</v>
      </c>
      <c r="B687" s="108">
        <f t="shared" si="50"/>
        <v>42096</v>
      </c>
      <c r="C687">
        <f t="shared" si="51"/>
        <v>2015</v>
      </c>
      <c r="D687">
        <f t="shared" si="52"/>
        <v>4</v>
      </c>
      <c r="E687" s="75">
        <v>25974</v>
      </c>
      <c r="F687" s="75">
        <v>23768</v>
      </c>
      <c r="G687" s="75">
        <v>2206</v>
      </c>
      <c r="H687" s="104">
        <v>91.506891506891506</v>
      </c>
      <c r="I687" s="104">
        <v>8.4931084931084939</v>
      </c>
      <c r="K687" s="72">
        <f t="shared" si="53"/>
        <v>2.5890144411266349E-3</v>
      </c>
      <c r="M687" s="72">
        <f t="shared" si="54"/>
        <v>2.3064031242541866E-3</v>
      </c>
      <c r="N687" s="68"/>
      <c r="O687" s="72"/>
    </row>
    <row r="688" spans="1:15" x14ac:dyDescent="0.25">
      <c r="A688" s="107" t="s">
        <v>1098</v>
      </c>
      <c r="B688" s="108">
        <f t="shared" si="50"/>
        <v>42097</v>
      </c>
      <c r="C688">
        <f t="shared" si="51"/>
        <v>2015</v>
      </c>
      <c r="D688">
        <f t="shared" si="52"/>
        <v>4</v>
      </c>
      <c r="E688" s="75">
        <v>15712</v>
      </c>
      <c r="F688" s="75">
        <v>14704</v>
      </c>
      <c r="G688" s="75">
        <v>1008</v>
      </c>
      <c r="H688" s="104">
        <v>93.584521384928721</v>
      </c>
      <c r="I688" s="104">
        <v>6.415478615071283</v>
      </c>
      <c r="K688" s="72">
        <f t="shared" si="53"/>
        <v>1.5661274697382648E-3</v>
      </c>
      <c r="M688" s="72">
        <f t="shared" si="54"/>
        <v>2.3064031242541866E-3</v>
      </c>
      <c r="N688" s="68"/>
      <c r="O688" s="72"/>
    </row>
    <row r="689" spans="1:15" x14ac:dyDescent="0.25">
      <c r="A689" s="107" t="s">
        <v>1099</v>
      </c>
      <c r="B689" s="108">
        <f t="shared" si="50"/>
        <v>42098</v>
      </c>
      <c r="C689">
        <f t="shared" si="51"/>
        <v>2015</v>
      </c>
      <c r="D689">
        <f t="shared" si="52"/>
        <v>4</v>
      </c>
      <c r="E689" s="75">
        <v>15263</v>
      </c>
      <c r="F689" s="75">
        <v>12622</v>
      </c>
      <c r="G689" s="75">
        <v>2641</v>
      </c>
      <c r="H689" s="104">
        <v>82.696717552250547</v>
      </c>
      <c r="I689" s="104">
        <v>17.30328244774946</v>
      </c>
      <c r="K689" s="72">
        <f t="shared" si="53"/>
        <v>1.5213724268466863E-3</v>
      </c>
      <c r="M689" s="72">
        <f t="shared" si="54"/>
        <v>2.3064031242541866E-3</v>
      </c>
      <c r="N689" s="68"/>
      <c r="O689" s="72"/>
    </row>
    <row r="690" spans="1:15" x14ac:dyDescent="0.25">
      <c r="A690" s="107" t="s">
        <v>1100</v>
      </c>
      <c r="B690" s="108">
        <f t="shared" si="50"/>
        <v>42099</v>
      </c>
      <c r="C690">
        <f t="shared" si="51"/>
        <v>2015</v>
      </c>
      <c r="D690">
        <f t="shared" si="52"/>
        <v>4</v>
      </c>
      <c r="E690" s="75">
        <v>14696</v>
      </c>
      <c r="F690" s="75">
        <v>11672</v>
      </c>
      <c r="G690" s="75">
        <v>3024</v>
      </c>
      <c r="H690" s="104">
        <v>79.422972237343501</v>
      </c>
      <c r="I690" s="104">
        <v>20.57702776265651</v>
      </c>
      <c r="K690" s="72">
        <f t="shared" si="53"/>
        <v>1.4648554795871651E-3</v>
      </c>
      <c r="M690" s="72">
        <f t="shared" si="54"/>
        <v>2.3064031242541866E-3</v>
      </c>
      <c r="N690" s="68"/>
      <c r="O690" s="72"/>
    </row>
    <row r="691" spans="1:15" x14ac:dyDescent="0.25">
      <c r="A691" s="107" t="s">
        <v>1101</v>
      </c>
      <c r="B691" s="108">
        <f t="shared" si="50"/>
        <v>42100</v>
      </c>
      <c r="C691">
        <f t="shared" si="51"/>
        <v>2015</v>
      </c>
      <c r="D691">
        <f t="shared" si="52"/>
        <v>4</v>
      </c>
      <c r="E691" s="75">
        <v>25123</v>
      </c>
      <c r="F691" s="75">
        <v>22583</v>
      </c>
      <c r="G691" s="75">
        <v>2540</v>
      </c>
      <c r="H691" s="104">
        <v>89.88974246706205</v>
      </c>
      <c r="I691" s="104">
        <v>10.11025753293795</v>
      </c>
      <c r="K691" s="72">
        <f t="shared" si="53"/>
        <v>2.5041891816595229E-3</v>
      </c>
      <c r="M691" s="72">
        <f t="shared" si="54"/>
        <v>2.3064031242541866E-3</v>
      </c>
      <c r="N691" s="68"/>
      <c r="O691" s="72"/>
    </row>
    <row r="692" spans="1:15" x14ac:dyDescent="0.25">
      <c r="A692" s="107" t="s">
        <v>1102</v>
      </c>
      <c r="B692" s="108">
        <f t="shared" si="50"/>
        <v>42101</v>
      </c>
      <c r="C692">
        <f t="shared" si="51"/>
        <v>2015</v>
      </c>
      <c r="D692">
        <f t="shared" si="52"/>
        <v>4</v>
      </c>
      <c r="E692" s="75">
        <v>17316</v>
      </c>
      <c r="F692" s="75">
        <v>16556</v>
      </c>
      <c r="G692" s="75">
        <v>760</v>
      </c>
      <c r="H692" s="104">
        <v>95.610995610995616</v>
      </c>
      <c r="I692" s="104">
        <v>4.3890043890043886</v>
      </c>
      <c r="K692" s="72">
        <f t="shared" si="53"/>
        <v>1.7260096274177566E-3</v>
      </c>
      <c r="M692" s="72">
        <f t="shared" si="54"/>
        <v>2.3064031242541866E-3</v>
      </c>
      <c r="N692" s="68"/>
      <c r="O692" s="72"/>
    </row>
    <row r="693" spans="1:15" x14ac:dyDescent="0.25">
      <c r="A693" s="107" t="s">
        <v>1103</v>
      </c>
      <c r="B693" s="108">
        <f t="shared" si="50"/>
        <v>42102</v>
      </c>
      <c r="C693">
        <f t="shared" si="51"/>
        <v>2015</v>
      </c>
      <c r="D693">
        <f t="shared" si="52"/>
        <v>4</v>
      </c>
      <c r="E693" s="75">
        <v>18949</v>
      </c>
      <c r="F693" s="75">
        <v>18212</v>
      </c>
      <c r="G693" s="75">
        <v>737</v>
      </c>
      <c r="H693" s="104">
        <v>96.110612697239958</v>
      </c>
      <c r="I693" s="104">
        <v>3.8893873027600399</v>
      </c>
      <c r="K693" s="72">
        <f t="shared" si="53"/>
        <v>1.8887824226114039E-3</v>
      </c>
      <c r="M693" s="72">
        <f t="shared" si="54"/>
        <v>2.3064031242541866E-3</v>
      </c>
      <c r="N693" s="68"/>
      <c r="O693" s="72"/>
    </row>
    <row r="694" spans="1:15" x14ac:dyDescent="0.25">
      <c r="A694" s="107" t="s">
        <v>1104</v>
      </c>
      <c r="B694" s="108">
        <f t="shared" si="50"/>
        <v>42103</v>
      </c>
      <c r="C694">
        <f t="shared" si="51"/>
        <v>2015</v>
      </c>
      <c r="D694">
        <f t="shared" si="52"/>
        <v>4</v>
      </c>
      <c r="E694" s="75">
        <v>17508</v>
      </c>
      <c r="F694" s="75">
        <v>17023</v>
      </c>
      <c r="G694" s="75">
        <v>485</v>
      </c>
      <c r="H694" s="104">
        <v>97.229837788439568</v>
      </c>
      <c r="I694" s="104">
        <v>2.7701622115604301</v>
      </c>
      <c r="K694" s="72">
        <f t="shared" si="53"/>
        <v>1.7451476413045785E-3</v>
      </c>
      <c r="M694" s="72">
        <f t="shared" si="54"/>
        <v>2.3064031242541866E-3</v>
      </c>
      <c r="N694" s="68"/>
      <c r="O694" s="72"/>
    </row>
    <row r="695" spans="1:15" x14ac:dyDescent="0.25">
      <c r="A695" s="107" t="s">
        <v>1105</v>
      </c>
      <c r="B695" s="108">
        <f t="shared" si="50"/>
        <v>42104</v>
      </c>
      <c r="C695">
        <f t="shared" si="51"/>
        <v>2015</v>
      </c>
      <c r="D695">
        <f t="shared" si="52"/>
        <v>4</v>
      </c>
      <c r="E695" s="75">
        <v>17370</v>
      </c>
      <c r="F695" s="75">
        <v>16589</v>
      </c>
      <c r="G695" s="75">
        <v>781</v>
      </c>
      <c r="H695" s="104">
        <v>95.503742084052959</v>
      </c>
      <c r="I695" s="104">
        <v>4.4962579159470346</v>
      </c>
      <c r="K695" s="72">
        <f t="shared" si="53"/>
        <v>1.7313921938234254E-3</v>
      </c>
      <c r="M695" s="72">
        <f t="shared" si="54"/>
        <v>2.3064031242541866E-3</v>
      </c>
      <c r="N695" s="68"/>
      <c r="O695" s="72"/>
    </row>
    <row r="696" spans="1:15" x14ac:dyDescent="0.25">
      <c r="A696" s="107" t="s">
        <v>1106</v>
      </c>
      <c r="B696" s="108">
        <f t="shared" si="50"/>
        <v>42105</v>
      </c>
      <c r="C696">
        <f t="shared" si="51"/>
        <v>2015</v>
      </c>
      <c r="D696">
        <f t="shared" si="52"/>
        <v>4</v>
      </c>
      <c r="E696" s="75">
        <v>20132</v>
      </c>
      <c r="F696" s="75">
        <v>16497</v>
      </c>
      <c r="G696" s="75">
        <v>3635</v>
      </c>
      <c r="H696" s="104">
        <v>81.94416848797934</v>
      </c>
      <c r="I696" s="104">
        <v>18.05583151202066</v>
      </c>
      <c r="K696" s="72">
        <f t="shared" si="53"/>
        <v>2.0067004977578121E-3</v>
      </c>
      <c r="M696" s="72">
        <f t="shared" si="54"/>
        <v>2.3064031242541866E-3</v>
      </c>
      <c r="N696" s="68"/>
      <c r="O696" s="72"/>
    </row>
    <row r="697" spans="1:15" x14ac:dyDescent="0.25">
      <c r="A697" s="107" t="s">
        <v>1107</v>
      </c>
      <c r="B697" s="108">
        <f t="shared" si="50"/>
        <v>42106</v>
      </c>
      <c r="C697">
        <f t="shared" si="51"/>
        <v>2015</v>
      </c>
      <c r="D697">
        <f t="shared" si="52"/>
        <v>4</v>
      </c>
      <c r="E697" s="75">
        <v>21469</v>
      </c>
      <c r="F697" s="75">
        <v>16849</v>
      </c>
      <c r="G697" s="75">
        <v>4620</v>
      </c>
      <c r="H697" s="104">
        <v>78.480599934789694</v>
      </c>
      <c r="I697" s="104">
        <v>21.519400065210299</v>
      </c>
      <c r="K697" s="72">
        <f t="shared" si="53"/>
        <v>2.1399688548759425E-3</v>
      </c>
      <c r="M697" s="72">
        <f t="shared" si="54"/>
        <v>2.3064031242541866E-3</v>
      </c>
      <c r="N697" s="68"/>
      <c r="O697" s="72"/>
    </row>
    <row r="698" spans="1:15" x14ac:dyDescent="0.25">
      <c r="A698" s="107" t="s">
        <v>1108</v>
      </c>
      <c r="B698" s="108">
        <f t="shared" si="50"/>
        <v>42107</v>
      </c>
      <c r="C698">
        <f t="shared" si="51"/>
        <v>2015</v>
      </c>
      <c r="D698">
        <f t="shared" si="52"/>
        <v>4</v>
      </c>
      <c r="E698" s="75">
        <v>26595</v>
      </c>
      <c r="F698" s="75">
        <v>24942</v>
      </c>
      <c r="G698" s="75">
        <v>1653</v>
      </c>
      <c r="H698" s="104">
        <v>93.784545967287087</v>
      </c>
      <c r="I698" s="104">
        <v>6.2154540327129162</v>
      </c>
      <c r="K698" s="72">
        <f t="shared" si="53"/>
        <v>2.6509139547918246E-3</v>
      </c>
      <c r="M698" s="72">
        <f t="shared" si="54"/>
        <v>2.3064031242541866E-3</v>
      </c>
      <c r="N698" s="68"/>
      <c r="O698" s="72"/>
    </row>
    <row r="699" spans="1:15" x14ac:dyDescent="0.25">
      <c r="A699" s="107" t="s">
        <v>1109</v>
      </c>
      <c r="B699" s="108">
        <f t="shared" si="50"/>
        <v>42108</v>
      </c>
      <c r="C699">
        <f t="shared" si="51"/>
        <v>2015</v>
      </c>
      <c r="D699">
        <f t="shared" si="52"/>
        <v>4</v>
      </c>
      <c r="E699" s="75">
        <v>24136</v>
      </c>
      <c r="F699" s="75">
        <v>23083</v>
      </c>
      <c r="G699" s="75">
        <v>1053</v>
      </c>
      <c r="H699" s="104">
        <v>95.637222406363932</v>
      </c>
      <c r="I699" s="104">
        <v>4.3627775936360624</v>
      </c>
      <c r="K699" s="72">
        <f t="shared" si="53"/>
        <v>2.4058078290225787E-3</v>
      </c>
      <c r="M699" s="72">
        <f t="shared" si="54"/>
        <v>2.3064031242541866E-3</v>
      </c>
      <c r="N699" s="68"/>
      <c r="O699" s="72"/>
    </row>
    <row r="700" spans="1:15" x14ac:dyDescent="0.25">
      <c r="A700" s="107" t="s">
        <v>1110</v>
      </c>
      <c r="B700" s="108">
        <f t="shared" si="50"/>
        <v>42109</v>
      </c>
      <c r="C700">
        <f t="shared" si="51"/>
        <v>2015</v>
      </c>
      <c r="D700">
        <f t="shared" si="52"/>
        <v>4</v>
      </c>
      <c r="E700" s="75">
        <v>29680</v>
      </c>
      <c r="F700" s="75">
        <v>27757</v>
      </c>
      <c r="G700" s="75">
        <v>1923</v>
      </c>
      <c r="H700" s="104">
        <v>93.520889487870619</v>
      </c>
      <c r="I700" s="104">
        <v>6.4791105121293802</v>
      </c>
      <c r="K700" s="72">
        <f t="shared" si="53"/>
        <v>2.9584179800045633E-3</v>
      </c>
      <c r="M700" s="72">
        <f t="shared" si="54"/>
        <v>2.3064031242541866E-3</v>
      </c>
      <c r="N700" s="68"/>
      <c r="O700" s="72"/>
    </row>
    <row r="701" spans="1:15" x14ac:dyDescent="0.25">
      <c r="A701" s="107" t="s">
        <v>1111</v>
      </c>
      <c r="B701" s="108">
        <f t="shared" si="50"/>
        <v>42110</v>
      </c>
      <c r="C701">
        <f t="shared" si="51"/>
        <v>2015</v>
      </c>
      <c r="D701">
        <f t="shared" si="52"/>
        <v>4</v>
      </c>
      <c r="E701" s="75">
        <v>28876</v>
      </c>
      <c r="F701" s="75">
        <v>26979</v>
      </c>
      <c r="G701" s="75">
        <v>1897</v>
      </c>
      <c r="H701" s="104">
        <v>93.430530544396731</v>
      </c>
      <c r="I701" s="104">
        <v>6.5694694556032696</v>
      </c>
      <c r="K701" s="72">
        <f t="shared" si="53"/>
        <v>2.8782775468534963E-3</v>
      </c>
      <c r="M701" s="72">
        <f t="shared" si="54"/>
        <v>2.3064031242541866E-3</v>
      </c>
      <c r="N701" s="68"/>
      <c r="O701" s="72"/>
    </row>
    <row r="702" spans="1:15" x14ac:dyDescent="0.25">
      <c r="A702" s="107" t="s">
        <v>1112</v>
      </c>
      <c r="B702" s="108">
        <f t="shared" si="50"/>
        <v>42111</v>
      </c>
      <c r="C702">
        <f t="shared" si="51"/>
        <v>2015</v>
      </c>
      <c r="D702">
        <f t="shared" si="52"/>
        <v>4</v>
      </c>
      <c r="E702" s="75">
        <v>25780</v>
      </c>
      <c r="F702" s="75">
        <v>24067</v>
      </c>
      <c r="G702" s="75">
        <v>1713</v>
      </c>
      <c r="H702" s="104">
        <v>93.355314197051982</v>
      </c>
      <c r="I702" s="104">
        <v>6.6446858029480218</v>
      </c>
      <c r="K702" s="72">
        <f t="shared" si="53"/>
        <v>2.5696770729284921E-3</v>
      </c>
      <c r="M702" s="72">
        <f t="shared" si="54"/>
        <v>2.3064031242541866E-3</v>
      </c>
      <c r="N702" s="68"/>
      <c r="O702" s="72"/>
    </row>
    <row r="703" spans="1:15" x14ac:dyDescent="0.25">
      <c r="A703" s="107" t="s">
        <v>1113</v>
      </c>
      <c r="B703" s="108">
        <f t="shared" si="50"/>
        <v>42112</v>
      </c>
      <c r="C703">
        <f t="shared" si="51"/>
        <v>2015</v>
      </c>
      <c r="D703">
        <f t="shared" si="52"/>
        <v>4</v>
      </c>
      <c r="E703" s="75">
        <v>30343</v>
      </c>
      <c r="F703" s="75">
        <v>21768</v>
      </c>
      <c r="G703" s="75">
        <v>8575</v>
      </c>
      <c r="H703" s="104">
        <v>71.739775236463103</v>
      </c>
      <c r="I703" s="104">
        <v>28.26022476353689</v>
      </c>
      <c r="K703" s="72">
        <f t="shared" si="53"/>
        <v>3.0245039342074952E-3</v>
      </c>
      <c r="M703" s="72">
        <f t="shared" si="54"/>
        <v>2.3064031242541866E-3</v>
      </c>
      <c r="N703" s="68"/>
      <c r="O703" s="72"/>
    </row>
    <row r="704" spans="1:15" x14ac:dyDescent="0.25">
      <c r="A704" s="107" t="s">
        <v>1114</v>
      </c>
      <c r="B704" s="108">
        <f t="shared" si="50"/>
        <v>42113</v>
      </c>
      <c r="C704">
        <f t="shared" si="51"/>
        <v>2015</v>
      </c>
      <c r="D704">
        <f t="shared" si="52"/>
        <v>4</v>
      </c>
      <c r="E704" s="75">
        <v>22913</v>
      </c>
      <c r="F704" s="75">
        <v>17897</v>
      </c>
      <c r="G704" s="75">
        <v>5016</v>
      </c>
      <c r="H704" s="104">
        <v>78.108497359577527</v>
      </c>
      <c r="I704" s="104">
        <v>21.89150264042247</v>
      </c>
      <c r="K704" s="72">
        <f t="shared" si="53"/>
        <v>2.2839026676497493E-3</v>
      </c>
      <c r="M704" s="72">
        <f t="shared" si="54"/>
        <v>2.3064031242541866E-3</v>
      </c>
      <c r="N704" s="68"/>
      <c r="O704" s="72"/>
    </row>
    <row r="705" spans="1:15" x14ac:dyDescent="0.25">
      <c r="A705" s="107" t="s">
        <v>1115</v>
      </c>
      <c r="B705" s="108">
        <f t="shared" si="50"/>
        <v>42114</v>
      </c>
      <c r="C705">
        <f t="shared" si="51"/>
        <v>2015</v>
      </c>
      <c r="D705">
        <f t="shared" si="52"/>
        <v>4</v>
      </c>
      <c r="E705" s="75">
        <v>11835</v>
      </c>
      <c r="F705" s="75">
        <v>11445</v>
      </c>
      <c r="G705" s="75">
        <v>390</v>
      </c>
      <c r="H705" s="104">
        <v>96.704689480354887</v>
      </c>
      <c r="I705" s="104">
        <v>3.29531051964512</v>
      </c>
      <c r="K705" s="72">
        <f t="shared" si="53"/>
        <v>1.1796791372423857E-3</v>
      </c>
      <c r="M705" s="72">
        <f t="shared" si="54"/>
        <v>2.3064031242541866E-3</v>
      </c>
      <c r="N705" s="68"/>
      <c r="O705" s="72"/>
    </row>
    <row r="706" spans="1:15" x14ac:dyDescent="0.25">
      <c r="A706" s="107" t="s">
        <v>1116</v>
      </c>
      <c r="B706" s="108">
        <f t="shared" si="50"/>
        <v>42115</v>
      </c>
      <c r="C706">
        <f t="shared" si="51"/>
        <v>2015</v>
      </c>
      <c r="D706">
        <f t="shared" si="52"/>
        <v>4</v>
      </c>
      <c r="E706" s="75">
        <v>26556</v>
      </c>
      <c r="F706" s="75">
        <v>24597</v>
      </c>
      <c r="G706" s="75">
        <v>1958</v>
      </c>
      <c r="H706" s="104">
        <v>92.623136014460016</v>
      </c>
      <c r="I706" s="104">
        <v>7.373098358186474</v>
      </c>
      <c r="K706" s="72">
        <f t="shared" si="53"/>
        <v>2.6470265457210641E-3</v>
      </c>
      <c r="M706" s="72">
        <f t="shared" si="54"/>
        <v>2.3064031242541866E-3</v>
      </c>
      <c r="N706" s="68"/>
      <c r="O706" s="72"/>
    </row>
    <row r="707" spans="1:15" x14ac:dyDescent="0.25">
      <c r="A707" s="107" t="s">
        <v>1117</v>
      </c>
      <c r="B707" s="108">
        <f t="shared" si="50"/>
        <v>42116</v>
      </c>
      <c r="C707">
        <f t="shared" si="51"/>
        <v>2015</v>
      </c>
      <c r="D707">
        <f t="shared" si="52"/>
        <v>4</v>
      </c>
      <c r="E707" s="75">
        <v>23381</v>
      </c>
      <c r="F707" s="75">
        <v>22081</v>
      </c>
      <c r="G707" s="75">
        <v>1300</v>
      </c>
      <c r="H707" s="104">
        <v>94.439929857576658</v>
      </c>
      <c r="I707" s="104">
        <v>5.560070142423335</v>
      </c>
      <c r="K707" s="72">
        <f t="shared" si="53"/>
        <v>2.3305515764988779E-3</v>
      </c>
      <c r="M707" s="72">
        <f t="shared" si="54"/>
        <v>2.3064031242541866E-3</v>
      </c>
      <c r="N707" s="68"/>
      <c r="O707" s="72"/>
    </row>
    <row r="708" spans="1:15" x14ac:dyDescent="0.25">
      <c r="A708" s="107" t="s">
        <v>1118</v>
      </c>
      <c r="B708" s="108">
        <f t="shared" si="50"/>
        <v>42117</v>
      </c>
      <c r="C708">
        <f t="shared" si="51"/>
        <v>2015</v>
      </c>
      <c r="D708">
        <f t="shared" si="52"/>
        <v>4</v>
      </c>
      <c r="E708" s="75">
        <v>23439</v>
      </c>
      <c r="F708" s="75">
        <v>22297</v>
      </c>
      <c r="G708" s="75">
        <v>1142</v>
      </c>
      <c r="H708" s="104">
        <v>95.127778488843376</v>
      </c>
      <c r="I708" s="104">
        <v>4.8722215111566189</v>
      </c>
      <c r="K708" s="72">
        <f t="shared" si="53"/>
        <v>2.3363328515271886E-3</v>
      </c>
      <c r="M708" s="72">
        <f t="shared" si="54"/>
        <v>2.3064031242541866E-3</v>
      </c>
      <c r="N708" s="68"/>
      <c r="O708" s="72"/>
    </row>
    <row r="709" spans="1:15" x14ac:dyDescent="0.25">
      <c r="A709" s="107" t="s">
        <v>1119</v>
      </c>
      <c r="B709" s="108">
        <f t="shared" si="50"/>
        <v>42118</v>
      </c>
      <c r="C709">
        <f t="shared" si="51"/>
        <v>2015</v>
      </c>
      <c r="D709">
        <f t="shared" si="52"/>
        <v>4</v>
      </c>
      <c r="E709" s="75">
        <v>22199</v>
      </c>
      <c r="F709" s="75">
        <v>20932</v>
      </c>
      <c r="G709" s="75">
        <v>1267</v>
      </c>
      <c r="H709" s="104">
        <v>94.292535699806294</v>
      </c>
      <c r="I709" s="104">
        <v>5.7074643001937027</v>
      </c>
      <c r="K709" s="72">
        <f t="shared" si="53"/>
        <v>2.2127331785081299E-3</v>
      </c>
      <c r="M709" s="72">
        <f t="shared" si="54"/>
        <v>2.3064031242541866E-3</v>
      </c>
      <c r="N709" s="68"/>
      <c r="O709" s="72"/>
    </row>
    <row r="710" spans="1:15" x14ac:dyDescent="0.25">
      <c r="A710" s="107" t="s">
        <v>1120</v>
      </c>
      <c r="B710" s="108">
        <f t="shared" si="50"/>
        <v>42119</v>
      </c>
      <c r="C710">
        <f t="shared" si="51"/>
        <v>2015</v>
      </c>
      <c r="D710">
        <f t="shared" si="52"/>
        <v>4</v>
      </c>
      <c r="E710" s="75">
        <v>22250</v>
      </c>
      <c r="F710" s="75">
        <v>17388</v>
      </c>
      <c r="G710" s="75">
        <v>4862</v>
      </c>
      <c r="H710" s="104">
        <v>78.148314606741579</v>
      </c>
      <c r="I710" s="104">
        <v>21.851685393258428</v>
      </c>
      <c r="K710" s="72">
        <f t="shared" si="53"/>
        <v>2.2178167134468173E-3</v>
      </c>
      <c r="M710" s="72">
        <f t="shared" si="54"/>
        <v>2.3064031242541866E-3</v>
      </c>
      <c r="N710" s="68"/>
      <c r="O710" s="72"/>
    </row>
    <row r="711" spans="1:15" x14ac:dyDescent="0.25">
      <c r="A711" s="107" t="s">
        <v>1121</v>
      </c>
      <c r="B711" s="108">
        <f t="shared" si="50"/>
        <v>42120</v>
      </c>
      <c r="C711">
        <f t="shared" si="51"/>
        <v>2015</v>
      </c>
      <c r="D711">
        <f t="shared" si="52"/>
        <v>4</v>
      </c>
      <c r="E711" s="75">
        <v>22846</v>
      </c>
      <c r="F711" s="75">
        <v>17685</v>
      </c>
      <c r="G711" s="75">
        <v>5161</v>
      </c>
      <c r="H711" s="104">
        <v>77.409612185940645</v>
      </c>
      <c r="I711" s="104">
        <v>22.590387814059351</v>
      </c>
      <c r="K711" s="72">
        <f t="shared" si="53"/>
        <v>2.2772242982204934E-3</v>
      </c>
      <c r="M711" s="72">
        <f t="shared" si="54"/>
        <v>2.3064031242541866E-3</v>
      </c>
      <c r="N711" s="68"/>
      <c r="O711" s="72"/>
    </row>
    <row r="712" spans="1:15" x14ac:dyDescent="0.25">
      <c r="A712" s="107" t="s">
        <v>1122</v>
      </c>
      <c r="B712" s="108">
        <f t="shared" si="50"/>
        <v>42121</v>
      </c>
      <c r="C712">
        <f t="shared" si="51"/>
        <v>2015</v>
      </c>
      <c r="D712">
        <f t="shared" si="52"/>
        <v>4</v>
      </c>
      <c r="E712" s="75">
        <v>26940</v>
      </c>
      <c r="F712" s="75">
        <v>24829</v>
      </c>
      <c r="G712" s="75">
        <v>2111</v>
      </c>
      <c r="H712" s="104">
        <v>92.164068299925759</v>
      </c>
      <c r="I712" s="104">
        <v>7.835931700074239</v>
      </c>
      <c r="K712" s="72">
        <f t="shared" si="53"/>
        <v>2.685302573494708E-3</v>
      </c>
      <c r="M712" s="72">
        <f t="shared" si="54"/>
        <v>2.3064031242541866E-3</v>
      </c>
      <c r="N712" s="68"/>
      <c r="O712" s="72"/>
    </row>
    <row r="713" spans="1:15" x14ac:dyDescent="0.25">
      <c r="A713" s="107" t="s">
        <v>1123</v>
      </c>
      <c r="B713" s="108">
        <f t="shared" si="50"/>
        <v>42122</v>
      </c>
      <c r="C713">
        <f t="shared" si="51"/>
        <v>2015</v>
      </c>
      <c r="D713">
        <f t="shared" si="52"/>
        <v>4</v>
      </c>
      <c r="E713" s="75">
        <v>31475</v>
      </c>
      <c r="F713" s="75">
        <v>28815</v>
      </c>
      <c r="G713" s="75">
        <v>2660</v>
      </c>
      <c r="H713" s="104">
        <v>91.548848292295474</v>
      </c>
      <c r="I713" s="104">
        <v>8.4511517077045273</v>
      </c>
      <c r="K713" s="72">
        <f t="shared" si="53"/>
        <v>3.1373384744152167E-3</v>
      </c>
      <c r="M713" s="72">
        <f t="shared" si="54"/>
        <v>2.3064031242541866E-3</v>
      </c>
      <c r="N713" s="68"/>
      <c r="O713" s="72"/>
    </row>
    <row r="714" spans="1:15" x14ac:dyDescent="0.25">
      <c r="A714" s="107" t="s">
        <v>1124</v>
      </c>
      <c r="B714" s="108">
        <f t="shared" si="50"/>
        <v>42123</v>
      </c>
      <c r="C714">
        <f t="shared" si="51"/>
        <v>2015</v>
      </c>
      <c r="D714">
        <f t="shared" si="52"/>
        <v>4</v>
      </c>
      <c r="E714" s="75">
        <v>33369</v>
      </c>
      <c r="F714" s="75">
        <v>30214</v>
      </c>
      <c r="G714" s="75">
        <v>3155</v>
      </c>
      <c r="H714" s="104">
        <v>90.545116725104137</v>
      </c>
      <c r="I714" s="104">
        <v>9.4548832748958613</v>
      </c>
      <c r="K714" s="72">
        <f t="shared" si="53"/>
        <v>3.3261270072362623E-3</v>
      </c>
      <c r="M714" s="72">
        <f t="shared" si="54"/>
        <v>2.3064031242541866E-3</v>
      </c>
      <c r="N714" s="68"/>
      <c r="O714" s="72"/>
    </row>
    <row r="715" spans="1:15" x14ac:dyDescent="0.25">
      <c r="A715" s="107" t="s">
        <v>1125</v>
      </c>
      <c r="B715" s="108">
        <f t="shared" si="50"/>
        <v>42124</v>
      </c>
      <c r="C715">
        <f t="shared" si="51"/>
        <v>2015</v>
      </c>
      <c r="D715">
        <f t="shared" si="52"/>
        <v>4</v>
      </c>
      <c r="E715" s="75">
        <v>30781</v>
      </c>
      <c r="F715" s="75">
        <v>28257</v>
      </c>
      <c r="G715" s="75">
        <v>2524</v>
      </c>
      <c r="H715" s="104">
        <v>91.800136447808711</v>
      </c>
      <c r="I715" s="104">
        <v>8.199863552191287</v>
      </c>
      <c r="K715" s="72">
        <f t="shared" si="53"/>
        <v>3.068162528386808E-3</v>
      </c>
      <c r="M715" s="72">
        <f t="shared" si="54"/>
        <v>2.3064031242541866E-3</v>
      </c>
      <c r="N715" s="68"/>
      <c r="O715" s="72"/>
    </row>
    <row r="716" spans="1:15" x14ac:dyDescent="0.25">
      <c r="A716" s="107" t="s">
        <v>1126</v>
      </c>
      <c r="B716" s="108">
        <f t="shared" si="50"/>
        <v>42125</v>
      </c>
      <c r="C716">
        <f t="shared" si="51"/>
        <v>2015</v>
      </c>
      <c r="D716">
        <f t="shared" si="52"/>
        <v>5</v>
      </c>
      <c r="E716" s="75">
        <v>29348</v>
      </c>
      <c r="F716" s="75">
        <v>26433</v>
      </c>
      <c r="G716" s="75">
        <v>2915</v>
      </c>
      <c r="H716" s="104">
        <v>90.06746626686656</v>
      </c>
      <c r="I716" s="104">
        <v>9.9325337331334325</v>
      </c>
      <c r="K716" s="72">
        <f t="shared" si="53"/>
        <v>2.9253251643252668E-3</v>
      </c>
      <c r="M716" s="72">
        <f t="shared" si="54"/>
        <v>3.1838844907165669E-3</v>
      </c>
      <c r="N716" s="68"/>
      <c r="O716" s="72"/>
    </row>
    <row r="717" spans="1:15" x14ac:dyDescent="0.25">
      <c r="A717" s="107" t="s">
        <v>1127</v>
      </c>
      <c r="B717" s="108">
        <f t="shared" ref="B717:B780" si="55">DATE(YEAR(A717),MONTH(A717),DAY(A717))</f>
        <v>42126</v>
      </c>
      <c r="C717">
        <f t="shared" ref="C717:C780" si="56">+YEAR(A717)</f>
        <v>2015</v>
      </c>
      <c r="D717">
        <f t="shared" ref="D717:D780" si="57">MONTH(A717)</f>
        <v>5</v>
      </c>
      <c r="E717" s="75">
        <v>27085</v>
      </c>
      <c r="F717" s="75">
        <v>19825</v>
      </c>
      <c r="G717" s="75">
        <v>7260</v>
      </c>
      <c r="H717" s="104">
        <v>73.195495661805424</v>
      </c>
      <c r="I717" s="104">
        <v>26.804504338194569</v>
      </c>
      <c r="K717" s="72">
        <f t="shared" ref="K717:K780" si="58">+E717/SUMIF($C$12:$C$2321,C717,$E$12:$E$2321)</f>
        <v>2.6997557610654848E-3</v>
      </c>
      <c r="M717" s="72">
        <f t="shared" ref="M717:M780" si="59">AVERAGEIFS($K$12:$K$2321,$C$12:$C$2321,C717,$D$12:$D$2321,D717)</f>
        <v>3.1838844907165669E-3</v>
      </c>
      <c r="N717" s="68"/>
      <c r="O717" s="72"/>
    </row>
    <row r="718" spans="1:15" x14ac:dyDescent="0.25">
      <c r="A718" s="107" t="s">
        <v>1128</v>
      </c>
      <c r="B718" s="108">
        <f t="shared" si="55"/>
        <v>42127</v>
      </c>
      <c r="C718">
        <f t="shared" si="56"/>
        <v>2015</v>
      </c>
      <c r="D718">
        <f t="shared" si="57"/>
        <v>5</v>
      </c>
      <c r="E718" s="75">
        <v>29052</v>
      </c>
      <c r="F718" s="75">
        <v>20409</v>
      </c>
      <c r="G718" s="75">
        <v>8643</v>
      </c>
      <c r="H718" s="104">
        <v>70.249896736885589</v>
      </c>
      <c r="I718" s="104">
        <v>29.750103263114411</v>
      </c>
      <c r="K718" s="72">
        <f t="shared" si="58"/>
        <v>2.8958207262497495E-3</v>
      </c>
      <c r="M718" s="72">
        <f t="shared" si="59"/>
        <v>3.1838844907165669E-3</v>
      </c>
      <c r="N718" s="68"/>
      <c r="O718" s="72"/>
    </row>
    <row r="719" spans="1:15" x14ac:dyDescent="0.25">
      <c r="A719" s="107" t="s">
        <v>1129</v>
      </c>
      <c r="B719" s="108">
        <f t="shared" si="55"/>
        <v>42128</v>
      </c>
      <c r="C719">
        <f t="shared" si="56"/>
        <v>2015</v>
      </c>
      <c r="D719">
        <f t="shared" si="57"/>
        <v>5</v>
      </c>
      <c r="E719" s="75">
        <v>33703</v>
      </c>
      <c r="F719" s="75">
        <v>29064</v>
      </c>
      <c r="G719" s="75">
        <v>4639</v>
      </c>
      <c r="H719" s="104">
        <v>86.235646678337247</v>
      </c>
      <c r="I719" s="104">
        <v>13.76435332166276</v>
      </c>
      <c r="K719" s="72">
        <f t="shared" si="58"/>
        <v>3.3594191772268796E-3</v>
      </c>
      <c r="M719" s="72">
        <f t="shared" si="59"/>
        <v>3.1838844907165669E-3</v>
      </c>
      <c r="N719" s="68"/>
      <c r="O719" s="72"/>
    </row>
    <row r="720" spans="1:15" x14ac:dyDescent="0.25">
      <c r="A720" s="107" t="s">
        <v>1130</v>
      </c>
      <c r="B720" s="108">
        <f t="shared" si="55"/>
        <v>42129</v>
      </c>
      <c r="C720">
        <f t="shared" si="56"/>
        <v>2015</v>
      </c>
      <c r="D720">
        <f t="shared" si="57"/>
        <v>5</v>
      </c>
      <c r="E720" s="75">
        <v>34600</v>
      </c>
      <c r="F720" s="75">
        <v>31317</v>
      </c>
      <c r="G720" s="75">
        <v>3283</v>
      </c>
      <c r="H720" s="104">
        <v>90.511560693641613</v>
      </c>
      <c r="I720" s="104">
        <v>9.4884393063583818</v>
      </c>
      <c r="K720" s="72">
        <f t="shared" si="58"/>
        <v>3.4488295858543763E-3</v>
      </c>
      <c r="M720" s="72">
        <f t="shared" si="59"/>
        <v>3.1838844907165669E-3</v>
      </c>
      <c r="N720" s="68"/>
      <c r="O720" s="72"/>
    </row>
    <row r="721" spans="1:15" x14ac:dyDescent="0.25">
      <c r="A721" s="107" t="s">
        <v>1131</v>
      </c>
      <c r="B721" s="108">
        <f t="shared" si="55"/>
        <v>42130</v>
      </c>
      <c r="C721">
        <f t="shared" si="56"/>
        <v>2015</v>
      </c>
      <c r="D721">
        <f t="shared" si="57"/>
        <v>5</v>
      </c>
      <c r="E721" s="75">
        <v>31455</v>
      </c>
      <c r="F721" s="75">
        <v>28806</v>
      </c>
      <c r="G721" s="75">
        <v>2649</v>
      </c>
      <c r="H721" s="104">
        <v>91.578445398187881</v>
      </c>
      <c r="I721" s="104">
        <v>8.4215546018121117</v>
      </c>
      <c r="K721" s="72">
        <f t="shared" si="58"/>
        <v>3.135344931302006E-3</v>
      </c>
      <c r="M721" s="72">
        <f t="shared" si="59"/>
        <v>3.1838844907165669E-3</v>
      </c>
      <c r="N721" s="68"/>
      <c r="O721" s="72"/>
    </row>
    <row r="722" spans="1:15" x14ac:dyDescent="0.25">
      <c r="A722" s="107" t="s">
        <v>1132</v>
      </c>
      <c r="B722" s="108">
        <f t="shared" si="55"/>
        <v>42131</v>
      </c>
      <c r="C722">
        <f t="shared" si="56"/>
        <v>2015</v>
      </c>
      <c r="D722">
        <f t="shared" si="57"/>
        <v>5</v>
      </c>
      <c r="E722" s="75">
        <v>36127</v>
      </c>
      <c r="F722" s="75">
        <v>32094</v>
      </c>
      <c r="G722" s="75">
        <v>4033</v>
      </c>
      <c r="H722" s="104">
        <v>88.8366042018435</v>
      </c>
      <c r="I722" s="104">
        <v>11.1633957981565</v>
      </c>
      <c r="K722" s="72">
        <f t="shared" si="58"/>
        <v>3.6010366025480073E-3</v>
      </c>
      <c r="M722" s="72">
        <f t="shared" si="59"/>
        <v>3.1838844907165669E-3</v>
      </c>
      <c r="N722" s="68"/>
      <c r="O722" s="72"/>
    </row>
    <row r="723" spans="1:15" x14ac:dyDescent="0.25">
      <c r="A723" s="107" t="s">
        <v>1133</v>
      </c>
      <c r="B723" s="108">
        <f t="shared" si="55"/>
        <v>42132</v>
      </c>
      <c r="C723">
        <f t="shared" si="56"/>
        <v>2015</v>
      </c>
      <c r="D723">
        <f t="shared" si="57"/>
        <v>5</v>
      </c>
      <c r="E723" s="75">
        <v>35528</v>
      </c>
      <c r="F723" s="75">
        <v>30759</v>
      </c>
      <c r="G723" s="75">
        <v>4769</v>
      </c>
      <c r="H723" s="104">
        <v>86.576784507993693</v>
      </c>
      <c r="I723" s="104">
        <v>13.4232154920063</v>
      </c>
      <c r="K723" s="72">
        <f t="shared" si="58"/>
        <v>3.5413299863073493E-3</v>
      </c>
      <c r="M723" s="72">
        <f t="shared" si="59"/>
        <v>3.1838844907165669E-3</v>
      </c>
      <c r="N723" s="68"/>
      <c r="O723" s="72"/>
    </row>
    <row r="724" spans="1:15" x14ac:dyDescent="0.25">
      <c r="A724" s="107" t="s">
        <v>1134</v>
      </c>
      <c r="B724" s="108">
        <f t="shared" si="55"/>
        <v>42133</v>
      </c>
      <c r="C724">
        <f t="shared" si="56"/>
        <v>2015</v>
      </c>
      <c r="D724">
        <f t="shared" si="57"/>
        <v>5</v>
      </c>
      <c r="E724" s="75">
        <v>25374</v>
      </c>
      <c r="F724" s="75">
        <v>19248</v>
      </c>
      <c r="G724" s="75">
        <v>6126</v>
      </c>
      <c r="H724" s="104">
        <v>75.85717663750296</v>
      </c>
      <c r="I724" s="104">
        <v>24.14282336249704</v>
      </c>
      <c r="K724" s="72">
        <f t="shared" si="58"/>
        <v>2.5292081477303161E-3</v>
      </c>
      <c r="M724" s="72">
        <f t="shared" si="59"/>
        <v>3.1838844907165669E-3</v>
      </c>
      <c r="N724" s="68"/>
      <c r="O724" s="72"/>
    </row>
    <row r="725" spans="1:15" x14ac:dyDescent="0.25">
      <c r="A725" s="107" t="s">
        <v>1135</v>
      </c>
      <c r="B725" s="108">
        <f t="shared" si="55"/>
        <v>42134</v>
      </c>
      <c r="C725">
        <f t="shared" si="56"/>
        <v>2015</v>
      </c>
      <c r="D725">
        <f t="shared" si="57"/>
        <v>5</v>
      </c>
      <c r="E725" s="75">
        <v>27461</v>
      </c>
      <c r="F725" s="75">
        <v>20038</v>
      </c>
      <c r="G725" s="75">
        <v>7423</v>
      </c>
      <c r="H725" s="104">
        <v>72.968937766286729</v>
      </c>
      <c r="I725" s="104">
        <v>27.031062233713271</v>
      </c>
      <c r="K725" s="72">
        <f t="shared" si="58"/>
        <v>2.7372343715938445E-3</v>
      </c>
      <c r="M725" s="72">
        <f t="shared" si="59"/>
        <v>3.1838844907165669E-3</v>
      </c>
      <c r="N725" s="68"/>
      <c r="O725" s="72"/>
    </row>
    <row r="726" spans="1:15" x14ac:dyDescent="0.25">
      <c r="A726" s="107" t="s">
        <v>1136</v>
      </c>
      <c r="B726" s="108">
        <f t="shared" si="55"/>
        <v>42135</v>
      </c>
      <c r="C726">
        <f t="shared" si="56"/>
        <v>2015</v>
      </c>
      <c r="D726">
        <f t="shared" si="57"/>
        <v>5</v>
      </c>
      <c r="E726" s="75">
        <v>33389</v>
      </c>
      <c r="F726" s="75">
        <v>29201</v>
      </c>
      <c r="G726" s="75">
        <v>4188</v>
      </c>
      <c r="H726" s="104">
        <v>87.456946898679206</v>
      </c>
      <c r="I726" s="104">
        <v>12.54305310132079</v>
      </c>
      <c r="K726" s="72">
        <f t="shared" si="58"/>
        <v>3.328120550349473E-3</v>
      </c>
      <c r="M726" s="72">
        <f t="shared" si="59"/>
        <v>3.1838844907165669E-3</v>
      </c>
      <c r="N726" s="68"/>
      <c r="O726" s="72"/>
    </row>
    <row r="727" spans="1:15" x14ac:dyDescent="0.25">
      <c r="A727" s="107" t="s">
        <v>1137</v>
      </c>
      <c r="B727" s="108">
        <f t="shared" si="55"/>
        <v>42136</v>
      </c>
      <c r="C727">
        <f t="shared" si="56"/>
        <v>2015</v>
      </c>
      <c r="D727">
        <f t="shared" si="57"/>
        <v>5</v>
      </c>
      <c r="E727" s="75">
        <v>36102</v>
      </c>
      <c r="F727" s="75">
        <v>31771</v>
      </c>
      <c r="G727" s="75">
        <v>4331</v>
      </c>
      <c r="H727" s="104">
        <v>88.003434712758292</v>
      </c>
      <c r="I727" s="104">
        <v>11.996565287241699</v>
      </c>
      <c r="K727" s="72">
        <f t="shared" si="58"/>
        <v>3.5985446736564938E-3</v>
      </c>
      <c r="M727" s="72">
        <f t="shared" si="59"/>
        <v>3.1838844907165669E-3</v>
      </c>
      <c r="N727" s="68"/>
      <c r="O727" s="72"/>
    </row>
    <row r="728" spans="1:15" x14ac:dyDescent="0.25">
      <c r="A728" s="107" t="s">
        <v>1138</v>
      </c>
      <c r="B728" s="108">
        <f t="shared" si="55"/>
        <v>42137</v>
      </c>
      <c r="C728">
        <f t="shared" si="56"/>
        <v>2015</v>
      </c>
      <c r="D728">
        <f t="shared" si="57"/>
        <v>5</v>
      </c>
      <c r="E728" s="75">
        <v>34253</v>
      </c>
      <c r="F728" s="75">
        <v>30556</v>
      </c>
      <c r="G728" s="75">
        <v>3697</v>
      </c>
      <c r="H728" s="104">
        <v>89.20678480717018</v>
      </c>
      <c r="I728" s="104">
        <v>10.79321519282982</v>
      </c>
      <c r="K728" s="72">
        <f t="shared" si="58"/>
        <v>3.414241612840172E-3</v>
      </c>
      <c r="M728" s="72">
        <f t="shared" si="59"/>
        <v>3.1838844907165669E-3</v>
      </c>
      <c r="N728" s="68"/>
      <c r="O728" s="72"/>
    </row>
    <row r="729" spans="1:15" x14ac:dyDescent="0.25">
      <c r="A729" s="107" t="s">
        <v>1139</v>
      </c>
      <c r="B729" s="108">
        <f t="shared" si="55"/>
        <v>42138</v>
      </c>
      <c r="C729">
        <f t="shared" si="56"/>
        <v>2015</v>
      </c>
      <c r="D729">
        <f t="shared" si="57"/>
        <v>5</v>
      </c>
      <c r="E729" s="75">
        <v>41735</v>
      </c>
      <c r="F729" s="75">
        <v>31999</v>
      </c>
      <c r="G729" s="75">
        <v>9736</v>
      </c>
      <c r="H729" s="104">
        <v>76.671858152629682</v>
      </c>
      <c r="I729" s="104">
        <v>23.328141847370311</v>
      </c>
      <c r="K729" s="72">
        <f t="shared" si="58"/>
        <v>4.1600260914922658E-3</v>
      </c>
      <c r="M729" s="72">
        <f t="shared" si="59"/>
        <v>3.1838844907165669E-3</v>
      </c>
      <c r="N729" s="68"/>
      <c r="O729" s="72"/>
    </row>
    <row r="730" spans="1:15" x14ac:dyDescent="0.25">
      <c r="A730" s="107" t="s">
        <v>1140</v>
      </c>
      <c r="B730" s="108">
        <f t="shared" si="55"/>
        <v>42139</v>
      </c>
      <c r="C730">
        <f t="shared" si="56"/>
        <v>2015</v>
      </c>
      <c r="D730">
        <f t="shared" si="57"/>
        <v>5</v>
      </c>
      <c r="E730" s="75">
        <v>35663</v>
      </c>
      <c r="F730" s="75">
        <v>30338</v>
      </c>
      <c r="G730" s="75">
        <v>5325</v>
      </c>
      <c r="H730" s="104">
        <v>85.068558449934102</v>
      </c>
      <c r="I730" s="104">
        <v>14.931441550065889</v>
      </c>
      <c r="K730" s="72">
        <f t="shared" si="58"/>
        <v>3.554786402321521E-3</v>
      </c>
      <c r="M730" s="72">
        <f t="shared" si="59"/>
        <v>3.1838844907165669E-3</v>
      </c>
      <c r="N730" s="68"/>
      <c r="O730" s="72"/>
    </row>
    <row r="731" spans="1:15" x14ac:dyDescent="0.25">
      <c r="A731" s="107" t="s">
        <v>1141</v>
      </c>
      <c r="B731" s="108">
        <f t="shared" si="55"/>
        <v>42140</v>
      </c>
      <c r="C731">
        <f t="shared" si="56"/>
        <v>2015</v>
      </c>
      <c r="D731">
        <f t="shared" si="57"/>
        <v>5</v>
      </c>
      <c r="E731" s="75">
        <v>24516</v>
      </c>
      <c r="F731" s="75">
        <v>18136</v>
      </c>
      <c r="G731" s="75">
        <v>6380</v>
      </c>
      <c r="H731" s="104">
        <v>73.976178821993798</v>
      </c>
      <c r="I731" s="104">
        <v>26.023821178006202</v>
      </c>
      <c r="K731" s="72">
        <f t="shared" si="58"/>
        <v>2.4436851481735807E-3</v>
      </c>
      <c r="M731" s="72">
        <f t="shared" si="59"/>
        <v>3.1838844907165669E-3</v>
      </c>
      <c r="N731" s="68"/>
      <c r="O731" s="72"/>
    </row>
    <row r="732" spans="1:15" x14ac:dyDescent="0.25">
      <c r="A732" s="107" t="s">
        <v>1142</v>
      </c>
      <c r="B732" s="108">
        <f t="shared" si="55"/>
        <v>42141</v>
      </c>
      <c r="C732">
        <f t="shared" si="56"/>
        <v>2015</v>
      </c>
      <c r="D732">
        <f t="shared" si="57"/>
        <v>5</v>
      </c>
      <c r="E732" s="75">
        <v>31841</v>
      </c>
      <c r="F732" s="75">
        <v>21589</v>
      </c>
      <c r="G732" s="75">
        <v>10252</v>
      </c>
      <c r="H732" s="104">
        <v>67.802518765114158</v>
      </c>
      <c r="I732" s="104">
        <v>32.197481234885842</v>
      </c>
      <c r="K732" s="72">
        <f t="shared" si="58"/>
        <v>3.1738203133869708E-3</v>
      </c>
      <c r="M732" s="72">
        <f t="shared" si="59"/>
        <v>3.1838844907165669E-3</v>
      </c>
      <c r="N732" s="68"/>
      <c r="O732" s="72"/>
    </row>
    <row r="733" spans="1:15" x14ac:dyDescent="0.25">
      <c r="A733" s="107" t="s">
        <v>1143</v>
      </c>
      <c r="B733" s="108">
        <f t="shared" si="55"/>
        <v>42142</v>
      </c>
      <c r="C733">
        <f t="shared" si="56"/>
        <v>2015</v>
      </c>
      <c r="D733">
        <f t="shared" si="57"/>
        <v>5</v>
      </c>
      <c r="E733" s="75">
        <v>32186</v>
      </c>
      <c r="F733" s="75">
        <v>28200</v>
      </c>
      <c r="G733" s="75">
        <v>3986</v>
      </c>
      <c r="H733" s="104">
        <v>87.615733548747897</v>
      </c>
      <c r="I733" s="104">
        <v>12.384266451252101</v>
      </c>
      <c r="K733" s="72">
        <f t="shared" si="58"/>
        <v>3.2082089320898542E-3</v>
      </c>
      <c r="M733" s="72">
        <f t="shared" si="59"/>
        <v>3.1838844907165669E-3</v>
      </c>
      <c r="N733" s="68"/>
      <c r="O733" s="72"/>
    </row>
    <row r="734" spans="1:15" x14ac:dyDescent="0.25">
      <c r="A734" s="107" t="s">
        <v>1144</v>
      </c>
      <c r="B734" s="108">
        <f t="shared" si="55"/>
        <v>42143</v>
      </c>
      <c r="C734">
        <f t="shared" si="56"/>
        <v>2015</v>
      </c>
      <c r="D734">
        <f t="shared" si="57"/>
        <v>5</v>
      </c>
      <c r="E734" s="75">
        <v>34595</v>
      </c>
      <c r="F734" s="75">
        <v>31202</v>
      </c>
      <c r="G734" s="75">
        <v>3393</v>
      </c>
      <c r="H734" s="104">
        <v>90.192224309871364</v>
      </c>
      <c r="I734" s="104">
        <v>9.807775690128631</v>
      </c>
      <c r="K734" s="72">
        <f t="shared" si="58"/>
        <v>3.4483312000760736E-3</v>
      </c>
      <c r="M734" s="72">
        <f t="shared" si="59"/>
        <v>3.1838844907165669E-3</v>
      </c>
      <c r="N734" s="68"/>
      <c r="O734" s="72"/>
    </row>
    <row r="735" spans="1:15" x14ac:dyDescent="0.25">
      <c r="A735" s="107" t="s">
        <v>1145</v>
      </c>
      <c r="B735" s="108">
        <f t="shared" si="55"/>
        <v>42144</v>
      </c>
      <c r="C735">
        <f t="shared" si="56"/>
        <v>2015</v>
      </c>
      <c r="D735">
        <f t="shared" si="57"/>
        <v>5</v>
      </c>
      <c r="E735" s="75">
        <v>34546</v>
      </c>
      <c r="F735" s="75">
        <v>31097</v>
      </c>
      <c r="G735" s="75">
        <v>3449</v>
      </c>
      <c r="H735" s="104">
        <v>90.016210270364155</v>
      </c>
      <c r="I735" s="104">
        <v>9.9837897296358484</v>
      </c>
      <c r="K735" s="72">
        <f t="shared" si="58"/>
        <v>3.4434470194487075E-3</v>
      </c>
      <c r="M735" s="72">
        <f t="shared" si="59"/>
        <v>3.1838844907165669E-3</v>
      </c>
      <c r="N735" s="68"/>
      <c r="O735" s="72"/>
    </row>
    <row r="736" spans="1:15" x14ac:dyDescent="0.25">
      <c r="A736" s="107" t="s">
        <v>1146</v>
      </c>
      <c r="B736" s="108">
        <f t="shared" si="55"/>
        <v>42145</v>
      </c>
      <c r="C736">
        <f t="shared" si="56"/>
        <v>2015</v>
      </c>
      <c r="D736">
        <f t="shared" si="57"/>
        <v>5</v>
      </c>
      <c r="E736" s="75">
        <v>31796</v>
      </c>
      <c r="F736" s="75">
        <v>28993</v>
      </c>
      <c r="G736" s="75">
        <v>2803</v>
      </c>
      <c r="H736" s="104">
        <v>91.184425713926274</v>
      </c>
      <c r="I736" s="104">
        <v>8.8155742860737192</v>
      </c>
      <c r="K736" s="72">
        <f t="shared" si="58"/>
        <v>3.1693348413822471E-3</v>
      </c>
      <c r="M736" s="72">
        <f t="shared" si="59"/>
        <v>3.1838844907165669E-3</v>
      </c>
      <c r="N736" s="68"/>
      <c r="O736" s="72"/>
    </row>
    <row r="737" spans="1:15" x14ac:dyDescent="0.25">
      <c r="A737" s="107" t="s">
        <v>1147</v>
      </c>
      <c r="B737" s="108">
        <f t="shared" si="55"/>
        <v>42146</v>
      </c>
      <c r="C737">
        <f t="shared" si="56"/>
        <v>2015</v>
      </c>
      <c r="D737">
        <f t="shared" si="57"/>
        <v>5</v>
      </c>
      <c r="E737" s="75">
        <v>32585</v>
      </c>
      <c r="F737" s="75">
        <v>28124</v>
      </c>
      <c r="G737" s="75">
        <v>4461</v>
      </c>
      <c r="H737" s="104">
        <v>86.309651680220966</v>
      </c>
      <c r="I737" s="104">
        <v>13.690348319779041</v>
      </c>
      <c r="K737" s="72">
        <f t="shared" si="58"/>
        <v>3.2479801171984061E-3</v>
      </c>
      <c r="M737" s="72">
        <f t="shared" si="59"/>
        <v>3.1838844907165669E-3</v>
      </c>
      <c r="N737" s="68"/>
      <c r="O737" s="72"/>
    </row>
    <row r="738" spans="1:15" x14ac:dyDescent="0.25">
      <c r="A738" s="107" t="s">
        <v>1148</v>
      </c>
      <c r="B738" s="108">
        <f t="shared" si="55"/>
        <v>42147</v>
      </c>
      <c r="C738">
        <f t="shared" si="56"/>
        <v>2015</v>
      </c>
      <c r="D738">
        <f t="shared" si="57"/>
        <v>5</v>
      </c>
      <c r="E738" s="75">
        <v>24561</v>
      </c>
      <c r="F738" s="75">
        <v>16302</v>
      </c>
      <c r="G738" s="75">
        <v>8259</v>
      </c>
      <c r="H738" s="104">
        <v>66.373518993526318</v>
      </c>
      <c r="I738" s="104">
        <v>33.626481006473668</v>
      </c>
      <c r="K738" s="72">
        <f t="shared" si="58"/>
        <v>2.4481706201783045E-3</v>
      </c>
      <c r="M738" s="72">
        <f t="shared" si="59"/>
        <v>3.1838844907165669E-3</v>
      </c>
      <c r="N738" s="68"/>
      <c r="O738" s="72"/>
    </row>
    <row r="739" spans="1:15" x14ac:dyDescent="0.25">
      <c r="A739" s="107" t="s">
        <v>1149</v>
      </c>
      <c r="B739" s="108">
        <f t="shared" si="55"/>
        <v>42148</v>
      </c>
      <c r="C739">
        <f t="shared" si="56"/>
        <v>2015</v>
      </c>
      <c r="D739">
        <f t="shared" si="57"/>
        <v>5</v>
      </c>
      <c r="E739" s="75">
        <v>25849</v>
      </c>
      <c r="F739" s="75">
        <v>15238</v>
      </c>
      <c r="G739" s="75">
        <v>10611</v>
      </c>
      <c r="H739" s="104">
        <v>58.950056095013338</v>
      </c>
      <c r="I739" s="104">
        <v>41.049943904986662</v>
      </c>
      <c r="K739" s="72">
        <f t="shared" si="58"/>
        <v>2.5765547966690684E-3</v>
      </c>
      <c r="M739" s="72">
        <f t="shared" si="59"/>
        <v>3.1838844907165669E-3</v>
      </c>
      <c r="N739" s="68"/>
      <c r="O739" s="72"/>
    </row>
    <row r="740" spans="1:15" x14ac:dyDescent="0.25">
      <c r="A740" s="107" t="s">
        <v>1150</v>
      </c>
      <c r="B740" s="108">
        <f t="shared" si="55"/>
        <v>42149</v>
      </c>
      <c r="C740">
        <f t="shared" si="56"/>
        <v>2015</v>
      </c>
      <c r="D740">
        <f t="shared" si="57"/>
        <v>5</v>
      </c>
      <c r="E740" s="75">
        <v>28929</v>
      </c>
      <c r="F740" s="75">
        <v>18502</v>
      </c>
      <c r="G740" s="75">
        <v>10427</v>
      </c>
      <c r="H740" s="104">
        <v>63.956583359258872</v>
      </c>
      <c r="I740" s="104">
        <v>36.043416640741128</v>
      </c>
      <c r="K740" s="72">
        <f t="shared" si="58"/>
        <v>2.8835604361035043E-3</v>
      </c>
      <c r="M740" s="72">
        <f t="shared" si="59"/>
        <v>3.1838844907165669E-3</v>
      </c>
      <c r="N740" s="68"/>
      <c r="O740" s="72"/>
    </row>
    <row r="741" spans="1:15" x14ac:dyDescent="0.25">
      <c r="A741" s="107" t="s">
        <v>1151</v>
      </c>
      <c r="B741" s="108">
        <f t="shared" si="55"/>
        <v>42150</v>
      </c>
      <c r="C741">
        <f t="shared" si="56"/>
        <v>2015</v>
      </c>
      <c r="D741">
        <f t="shared" si="57"/>
        <v>5</v>
      </c>
      <c r="E741" s="75">
        <v>36542</v>
      </c>
      <c r="F741" s="75">
        <v>31731</v>
      </c>
      <c r="G741" s="75">
        <v>4811</v>
      </c>
      <c r="H741" s="104">
        <v>86.834327623009145</v>
      </c>
      <c r="I741" s="104">
        <v>13.165672376990861</v>
      </c>
      <c r="K741" s="72">
        <f t="shared" si="58"/>
        <v>3.6424026221471275E-3</v>
      </c>
      <c r="M741" s="72">
        <f t="shared" si="59"/>
        <v>3.1838844907165669E-3</v>
      </c>
      <c r="N741" s="68"/>
      <c r="O741" s="72"/>
    </row>
    <row r="742" spans="1:15" x14ac:dyDescent="0.25">
      <c r="A742" s="107" t="s">
        <v>1152</v>
      </c>
      <c r="B742" s="108">
        <f t="shared" si="55"/>
        <v>42151</v>
      </c>
      <c r="C742">
        <f t="shared" si="56"/>
        <v>2015</v>
      </c>
      <c r="D742">
        <f t="shared" si="57"/>
        <v>5</v>
      </c>
      <c r="E742" s="75">
        <v>34347</v>
      </c>
      <c r="F742" s="75">
        <v>30802</v>
      </c>
      <c r="G742" s="75">
        <v>3545</v>
      </c>
      <c r="H742" s="104">
        <v>89.678865694238212</v>
      </c>
      <c r="I742" s="104">
        <v>10.321134305761779</v>
      </c>
      <c r="K742" s="72">
        <f t="shared" si="58"/>
        <v>3.4236112654722618E-3</v>
      </c>
      <c r="M742" s="72">
        <f t="shared" si="59"/>
        <v>3.1838844907165669E-3</v>
      </c>
      <c r="N742" s="68"/>
      <c r="O742" s="72"/>
    </row>
    <row r="743" spans="1:15" x14ac:dyDescent="0.25">
      <c r="A743" s="107" t="s">
        <v>1153</v>
      </c>
      <c r="B743" s="108">
        <f t="shared" si="55"/>
        <v>42152</v>
      </c>
      <c r="C743">
        <f t="shared" si="56"/>
        <v>2015</v>
      </c>
      <c r="D743">
        <f t="shared" si="57"/>
        <v>5</v>
      </c>
      <c r="E743" s="75">
        <v>36643</v>
      </c>
      <c r="F743" s="75">
        <v>32736</v>
      </c>
      <c r="G743" s="75">
        <v>3907</v>
      </c>
      <c r="H743" s="104">
        <v>89.337663400922409</v>
      </c>
      <c r="I743" s="104">
        <v>10.662336599077589</v>
      </c>
      <c r="K743" s="72">
        <f t="shared" si="58"/>
        <v>3.6524700148688415E-3</v>
      </c>
      <c r="M743" s="72">
        <f t="shared" si="59"/>
        <v>3.1838844907165669E-3</v>
      </c>
      <c r="N743" s="68"/>
      <c r="O743" s="72"/>
    </row>
    <row r="744" spans="1:15" x14ac:dyDescent="0.25">
      <c r="A744" s="107" t="s">
        <v>1154</v>
      </c>
      <c r="B744" s="108">
        <f t="shared" si="55"/>
        <v>42153</v>
      </c>
      <c r="C744">
        <f t="shared" si="56"/>
        <v>2015</v>
      </c>
      <c r="D744">
        <f t="shared" si="57"/>
        <v>5</v>
      </c>
      <c r="E744" s="75">
        <v>38530</v>
      </c>
      <c r="F744" s="75">
        <v>33362</v>
      </c>
      <c r="G744" s="75">
        <v>5168</v>
      </c>
      <c r="H744" s="104">
        <v>86.587075006488448</v>
      </c>
      <c r="I744" s="104">
        <v>13.412924993511551</v>
      </c>
      <c r="K744" s="72">
        <f t="shared" si="58"/>
        <v>3.8405608076002634E-3</v>
      </c>
      <c r="M744" s="72">
        <f t="shared" si="59"/>
        <v>3.1838844907165669E-3</v>
      </c>
      <c r="N744" s="68"/>
      <c r="O744" s="72"/>
    </row>
    <row r="745" spans="1:15" x14ac:dyDescent="0.25">
      <c r="A745" s="107" t="s">
        <v>1155</v>
      </c>
      <c r="B745" s="108">
        <f t="shared" si="55"/>
        <v>42154</v>
      </c>
      <c r="C745">
        <f t="shared" si="56"/>
        <v>2015</v>
      </c>
      <c r="D745">
        <f t="shared" si="57"/>
        <v>5</v>
      </c>
      <c r="E745" s="75">
        <v>31851</v>
      </c>
      <c r="F745" s="75">
        <v>23005</v>
      </c>
      <c r="G745" s="75">
        <v>8846</v>
      </c>
      <c r="H745" s="104">
        <v>72.226931650497633</v>
      </c>
      <c r="I745" s="104">
        <v>27.77306834950237</v>
      </c>
      <c r="K745" s="72">
        <f t="shared" si="58"/>
        <v>3.1748170849435764E-3</v>
      </c>
      <c r="M745" s="72">
        <f t="shared" si="59"/>
        <v>3.1838844907165669E-3</v>
      </c>
      <c r="N745" s="68"/>
      <c r="O745" s="72"/>
    </row>
    <row r="746" spans="1:15" x14ac:dyDescent="0.25">
      <c r="A746" s="107" t="s">
        <v>1156</v>
      </c>
      <c r="B746" s="108">
        <f t="shared" si="55"/>
        <v>42155</v>
      </c>
      <c r="C746">
        <f t="shared" si="56"/>
        <v>2015</v>
      </c>
      <c r="D746">
        <f t="shared" si="57"/>
        <v>5</v>
      </c>
      <c r="E746" s="75">
        <v>20009</v>
      </c>
      <c r="F746" s="75">
        <v>15271</v>
      </c>
      <c r="G746" s="75">
        <v>4738</v>
      </c>
      <c r="H746" s="104">
        <v>76.320655704932776</v>
      </c>
      <c r="I746" s="104">
        <v>23.679344295067221</v>
      </c>
      <c r="K746" s="72">
        <f t="shared" si="58"/>
        <v>1.9944402076115669E-3</v>
      </c>
      <c r="M746" s="72">
        <f t="shared" si="59"/>
        <v>3.1838844907165669E-3</v>
      </c>
      <c r="N746" s="68"/>
      <c r="O746" s="72"/>
    </row>
    <row r="747" spans="1:15" x14ac:dyDescent="0.25">
      <c r="A747" s="107" t="s">
        <v>1157</v>
      </c>
      <c r="B747" s="108">
        <f t="shared" si="55"/>
        <v>42156</v>
      </c>
      <c r="C747">
        <f t="shared" si="56"/>
        <v>2015</v>
      </c>
      <c r="D747">
        <f t="shared" si="57"/>
        <v>6</v>
      </c>
      <c r="E747" s="75">
        <v>15389</v>
      </c>
      <c r="F747" s="75">
        <v>14551</v>
      </c>
      <c r="G747" s="75">
        <v>838</v>
      </c>
      <c r="H747" s="104">
        <v>94.554551952693487</v>
      </c>
      <c r="I747" s="104">
        <v>5.4454480473065177</v>
      </c>
      <c r="K747" s="72">
        <f t="shared" si="58"/>
        <v>1.5339317484599133E-3</v>
      </c>
      <c r="M747" s="72">
        <f t="shared" si="59"/>
        <v>3.1508546967227847E-3</v>
      </c>
      <c r="N747" s="68"/>
      <c r="O747" s="72"/>
    </row>
    <row r="748" spans="1:15" x14ac:dyDescent="0.25">
      <c r="A748" s="107" t="s">
        <v>1158</v>
      </c>
      <c r="B748" s="108">
        <f t="shared" si="55"/>
        <v>42157</v>
      </c>
      <c r="C748">
        <f t="shared" si="56"/>
        <v>2015</v>
      </c>
      <c r="D748">
        <f t="shared" si="57"/>
        <v>6</v>
      </c>
      <c r="E748" s="75">
        <v>12103</v>
      </c>
      <c r="F748" s="75">
        <v>11624</v>
      </c>
      <c r="G748" s="75">
        <v>479</v>
      </c>
      <c r="H748" s="104">
        <v>96.042303561100553</v>
      </c>
      <c r="I748" s="104">
        <v>3.957696438899446</v>
      </c>
      <c r="K748" s="72">
        <f t="shared" si="58"/>
        <v>1.206392614959408E-3</v>
      </c>
      <c r="M748" s="72">
        <f t="shared" si="59"/>
        <v>3.1508546967227847E-3</v>
      </c>
      <c r="N748" s="68"/>
      <c r="O748" s="72"/>
    </row>
    <row r="749" spans="1:15" x14ac:dyDescent="0.25">
      <c r="A749" s="107" t="s">
        <v>1159</v>
      </c>
      <c r="B749" s="108">
        <f t="shared" si="55"/>
        <v>42158</v>
      </c>
      <c r="C749">
        <f t="shared" si="56"/>
        <v>2015</v>
      </c>
      <c r="D749">
        <f t="shared" si="57"/>
        <v>6</v>
      </c>
      <c r="E749" s="75">
        <v>34822</v>
      </c>
      <c r="F749" s="75">
        <v>31406</v>
      </c>
      <c r="G749" s="75">
        <v>3416</v>
      </c>
      <c r="H749" s="104">
        <v>90.190109700763884</v>
      </c>
      <c r="I749" s="104">
        <v>9.8098902992361143</v>
      </c>
      <c r="K749" s="72">
        <f t="shared" si="58"/>
        <v>3.4709579144110141E-3</v>
      </c>
      <c r="M749" s="72">
        <f t="shared" si="59"/>
        <v>3.1508546967227847E-3</v>
      </c>
      <c r="N749" s="68"/>
      <c r="O749" s="72"/>
    </row>
    <row r="750" spans="1:15" x14ac:dyDescent="0.25">
      <c r="A750" s="107" t="s">
        <v>1160</v>
      </c>
      <c r="B750" s="108">
        <f t="shared" si="55"/>
        <v>42159</v>
      </c>
      <c r="C750">
        <f t="shared" si="56"/>
        <v>2015</v>
      </c>
      <c r="D750">
        <f t="shared" si="57"/>
        <v>6</v>
      </c>
      <c r="E750" s="75">
        <v>33062</v>
      </c>
      <c r="F750" s="75">
        <v>30335</v>
      </c>
      <c r="G750" s="75">
        <v>2727</v>
      </c>
      <c r="H750" s="104">
        <v>91.751860141552228</v>
      </c>
      <c r="I750" s="104">
        <v>8.2481398584477645</v>
      </c>
      <c r="K750" s="72">
        <f t="shared" si="58"/>
        <v>3.2955261204484793E-3</v>
      </c>
      <c r="M750" s="72">
        <f t="shared" si="59"/>
        <v>3.1508546967227847E-3</v>
      </c>
      <c r="N750" s="68"/>
      <c r="O750" s="72"/>
    </row>
    <row r="751" spans="1:15" x14ac:dyDescent="0.25">
      <c r="A751" s="107" t="s">
        <v>1161</v>
      </c>
      <c r="B751" s="108">
        <f t="shared" si="55"/>
        <v>42160</v>
      </c>
      <c r="C751">
        <f t="shared" si="56"/>
        <v>2015</v>
      </c>
      <c r="D751">
        <f t="shared" si="57"/>
        <v>6</v>
      </c>
      <c r="E751" s="75">
        <v>31461</v>
      </c>
      <c r="F751" s="75">
        <v>28440</v>
      </c>
      <c r="G751" s="75">
        <v>3021</v>
      </c>
      <c r="H751" s="104">
        <v>90.397635167350046</v>
      </c>
      <c r="I751" s="104">
        <v>9.6023648326499469</v>
      </c>
      <c r="K751" s="72">
        <f t="shared" si="58"/>
        <v>3.1359429942359692E-3</v>
      </c>
      <c r="M751" s="72">
        <f t="shared" si="59"/>
        <v>3.1508546967227847E-3</v>
      </c>
      <c r="N751" s="68"/>
      <c r="O751" s="72"/>
    </row>
    <row r="752" spans="1:15" x14ac:dyDescent="0.25">
      <c r="A752" s="107" t="s">
        <v>1162</v>
      </c>
      <c r="B752" s="108">
        <f t="shared" si="55"/>
        <v>42161</v>
      </c>
      <c r="C752">
        <f t="shared" si="56"/>
        <v>2015</v>
      </c>
      <c r="D752">
        <f t="shared" si="57"/>
        <v>6</v>
      </c>
      <c r="E752" s="75">
        <v>26515</v>
      </c>
      <c r="F752" s="75">
        <v>19858</v>
      </c>
      <c r="G752" s="75">
        <v>6657</v>
      </c>
      <c r="H752" s="104">
        <v>74.893456534037341</v>
      </c>
      <c r="I752" s="104">
        <v>25.106543465962659</v>
      </c>
      <c r="K752" s="72">
        <f t="shared" si="58"/>
        <v>2.6429397823389822E-3</v>
      </c>
      <c r="M752" s="72">
        <f t="shared" si="59"/>
        <v>3.1508546967227847E-3</v>
      </c>
      <c r="N752" s="68"/>
      <c r="O752" s="72"/>
    </row>
    <row r="753" spans="1:15" x14ac:dyDescent="0.25">
      <c r="A753" s="107" t="s">
        <v>1163</v>
      </c>
      <c r="B753" s="108">
        <f t="shared" si="55"/>
        <v>42162</v>
      </c>
      <c r="C753">
        <f t="shared" si="56"/>
        <v>2015</v>
      </c>
      <c r="D753">
        <f t="shared" si="57"/>
        <v>6</v>
      </c>
      <c r="E753" s="75">
        <v>30978</v>
      </c>
      <c r="F753" s="75">
        <v>21847</v>
      </c>
      <c r="G753" s="75">
        <v>9131</v>
      </c>
      <c r="H753" s="104">
        <v>70.524243011169219</v>
      </c>
      <c r="I753" s="104">
        <v>29.475756988830781</v>
      </c>
      <c r="K753" s="72">
        <f t="shared" si="58"/>
        <v>3.0877989280519327E-3</v>
      </c>
      <c r="M753" s="72">
        <f t="shared" si="59"/>
        <v>3.1508546967227847E-3</v>
      </c>
      <c r="N753" s="68"/>
      <c r="O753" s="72"/>
    </row>
    <row r="754" spans="1:15" x14ac:dyDescent="0.25">
      <c r="A754" s="107" t="s">
        <v>1164</v>
      </c>
      <c r="B754" s="108">
        <f t="shared" si="55"/>
        <v>42163</v>
      </c>
      <c r="C754">
        <f t="shared" si="56"/>
        <v>2015</v>
      </c>
      <c r="D754">
        <f t="shared" si="57"/>
        <v>6</v>
      </c>
      <c r="E754" s="75">
        <v>33854</v>
      </c>
      <c r="F754" s="75">
        <v>30026</v>
      </c>
      <c r="G754" s="75">
        <v>3828</v>
      </c>
      <c r="H754" s="104">
        <v>88.692621255981564</v>
      </c>
      <c r="I754" s="104">
        <v>11.307378744018431</v>
      </c>
      <c r="K754" s="72">
        <f t="shared" si="58"/>
        <v>3.3744704277316202E-3</v>
      </c>
      <c r="M754" s="72">
        <f t="shared" si="59"/>
        <v>3.1508546967227847E-3</v>
      </c>
      <c r="N754" s="68"/>
      <c r="O754" s="72"/>
    </row>
    <row r="755" spans="1:15" x14ac:dyDescent="0.25">
      <c r="A755" s="107" t="s">
        <v>1165</v>
      </c>
      <c r="B755" s="108">
        <f t="shared" si="55"/>
        <v>42164</v>
      </c>
      <c r="C755">
        <f t="shared" si="56"/>
        <v>2015</v>
      </c>
      <c r="D755">
        <f t="shared" si="57"/>
        <v>6</v>
      </c>
      <c r="E755" s="75">
        <v>35690</v>
      </c>
      <c r="F755" s="75">
        <v>32425</v>
      </c>
      <c r="G755" s="75">
        <v>3265</v>
      </c>
      <c r="H755" s="104">
        <v>90.851779209862713</v>
      </c>
      <c r="I755" s="104">
        <v>9.1482207901372927</v>
      </c>
      <c r="K755" s="72">
        <f t="shared" si="58"/>
        <v>3.557477685524355E-3</v>
      </c>
      <c r="M755" s="72">
        <f t="shared" si="59"/>
        <v>3.1508546967227847E-3</v>
      </c>
      <c r="N755" s="68"/>
      <c r="O755" s="72"/>
    </row>
    <row r="756" spans="1:15" x14ac:dyDescent="0.25">
      <c r="A756" s="107" t="s">
        <v>1166</v>
      </c>
      <c r="B756" s="108">
        <f t="shared" si="55"/>
        <v>42165</v>
      </c>
      <c r="C756">
        <f t="shared" si="56"/>
        <v>2015</v>
      </c>
      <c r="D756">
        <f t="shared" si="57"/>
        <v>6</v>
      </c>
      <c r="E756" s="75">
        <v>39569</v>
      </c>
      <c r="F756" s="75">
        <v>35403</v>
      </c>
      <c r="G756" s="75">
        <v>4166</v>
      </c>
      <c r="H756" s="104">
        <v>89.471556016073194</v>
      </c>
      <c r="I756" s="104">
        <v>10.52844398392681</v>
      </c>
      <c r="K756" s="72">
        <f t="shared" si="58"/>
        <v>3.9441253723315551E-3</v>
      </c>
      <c r="M756" s="72">
        <f t="shared" si="59"/>
        <v>3.1508546967227847E-3</v>
      </c>
      <c r="N756" s="68"/>
      <c r="O756" s="72"/>
    </row>
    <row r="757" spans="1:15" x14ac:dyDescent="0.25">
      <c r="A757" s="107" t="s">
        <v>1167</v>
      </c>
      <c r="B757" s="108">
        <f t="shared" si="55"/>
        <v>42166</v>
      </c>
      <c r="C757">
        <f t="shared" si="56"/>
        <v>2015</v>
      </c>
      <c r="D757">
        <f t="shared" si="57"/>
        <v>6</v>
      </c>
      <c r="E757" s="75">
        <v>37660</v>
      </c>
      <c r="F757" s="75">
        <v>33795</v>
      </c>
      <c r="G757" s="75">
        <v>3865</v>
      </c>
      <c r="H757" s="104">
        <v>89.73712161444503</v>
      </c>
      <c r="I757" s="104">
        <v>10.26287838555497</v>
      </c>
      <c r="K757" s="72">
        <f t="shared" si="58"/>
        <v>3.7538416821756015E-3</v>
      </c>
      <c r="M757" s="72">
        <f t="shared" si="59"/>
        <v>3.1508546967227847E-3</v>
      </c>
      <c r="N757" s="68"/>
      <c r="O757" s="72"/>
    </row>
    <row r="758" spans="1:15" x14ac:dyDescent="0.25">
      <c r="A758" s="107" t="s">
        <v>1168</v>
      </c>
      <c r="B758" s="108">
        <f t="shared" si="55"/>
        <v>42167</v>
      </c>
      <c r="C758">
        <f t="shared" si="56"/>
        <v>2015</v>
      </c>
      <c r="D758">
        <f t="shared" si="57"/>
        <v>6</v>
      </c>
      <c r="E758" s="75">
        <v>35408</v>
      </c>
      <c r="F758" s="75">
        <v>31183</v>
      </c>
      <c r="G758" s="75">
        <v>4225</v>
      </c>
      <c r="H758" s="104">
        <v>88.067668323542705</v>
      </c>
      <c r="I758" s="104">
        <v>11.9323316764573</v>
      </c>
      <c r="K758" s="72">
        <f t="shared" si="58"/>
        <v>3.5293687276280856E-3</v>
      </c>
      <c r="M758" s="72">
        <f t="shared" si="59"/>
        <v>3.1508546967227847E-3</v>
      </c>
      <c r="N758" s="68"/>
      <c r="O758" s="72"/>
    </row>
    <row r="759" spans="1:15" x14ac:dyDescent="0.25">
      <c r="A759" s="107" t="s">
        <v>1169</v>
      </c>
      <c r="B759" s="108">
        <f t="shared" si="55"/>
        <v>42168</v>
      </c>
      <c r="C759">
        <f t="shared" si="56"/>
        <v>2015</v>
      </c>
      <c r="D759">
        <f t="shared" si="57"/>
        <v>6</v>
      </c>
      <c r="E759" s="75">
        <v>30185</v>
      </c>
      <c r="F759" s="75">
        <v>21673</v>
      </c>
      <c r="G759" s="75">
        <v>8512</v>
      </c>
      <c r="H759" s="104">
        <v>71.800563193639221</v>
      </c>
      <c r="I759" s="104">
        <v>28.199436806360779</v>
      </c>
      <c r="K759" s="72">
        <f t="shared" si="58"/>
        <v>3.0087549436131314E-3</v>
      </c>
      <c r="M759" s="72">
        <f t="shared" si="59"/>
        <v>3.1508546967227847E-3</v>
      </c>
      <c r="N759" s="68"/>
      <c r="O759" s="72"/>
    </row>
    <row r="760" spans="1:15" x14ac:dyDescent="0.25">
      <c r="A760" s="107" t="s">
        <v>1170</v>
      </c>
      <c r="B760" s="108">
        <f t="shared" si="55"/>
        <v>42169</v>
      </c>
      <c r="C760">
        <f t="shared" si="56"/>
        <v>2015</v>
      </c>
      <c r="D760">
        <f t="shared" si="57"/>
        <v>6</v>
      </c>
      <c r="E760" s="75">
        <v>28392</v>
      </c>
      <c r="F760" s="75">
        <v>20117</v>
      </c>
      <c r="G760" s="75">
        <v>8275</v>
      </c>
      <c r="H760" s="104">
        <v>70.854466046773737</v>
      </c>
      <c r="I760" s="104">
        <v>29.145533953226259</v>
      </c>
      <c r="K760" s="72">
        <f t="shared" si="58"/>
        <v>2.8300338035137994E-3</v>
      </c>
      <c r="M760" s="72">
        <f t="shared" si="59"/>
        <v>3.1508546967227847E-3</v>
      </c>
      <c r="N760" s="68"/>
      <c r="O760" s="72"/>
    </row>
    <row r="761" spans="1:15" x14ac:dyDescent="0.25">
      <c r="A761" s="107" t="s">
        <v>1171</v>
      </c>
      <c r="B761" s="108">
        <f t="shared" si="55"/>
        <v>42170</v>
      </c>
      <c r="C761">
        <f t="shared" si="56"/>
        <v>2015</v>
      </c>
      <c r="D761">
        <f t="shared" si="57"/>
        <v>6</v>
      </c>
      <c r="E761" s="75">
        <v>25246</v>
      </c>
      <c r="F761" s="75">
        <v>22811</v>
      </c>
      <c r="G761" s="75">
        <v>2435</v>
      </c>
      <c r="H761" s="104">
        <v>90.354907708151785</v>
      </c>
      <c r="I761" s="104">
        <v>9.6450922918482132</v>
      </c>
      <c r="K761" s="72">
        <f t="shared" si="58"/>
        <v>2.5164494718057681E-3</v>
      </c>
      <c r="M761" s="72">
        <f t="shared" si="59"/>
        <v>3.1508546967227847E-3</v>
      </c>
      <c r="N761" s="68"/>
      <c r="O761" s="72"/>
    </row>
    <row r="762" spans="1:15" x14ac:dyDescent="0.25">
      <c r="A762" s="107" t="s">
        <v>1172</v>
      </c>
      <c r="B762" s="108">
        <f t="shared" si="55"/>
        <v>42171</v>
      </c>
      <c r="C762">
        <f t="shared" si="56"/>
        <v>2015</v>
      </c>
      <c r="D762">
        <f t="shared" si="57"/>
        <v>6</v>
      </c>
      <c r="E762" s="75">
        <v>32368</v>
      </c>
      <c r="F762" s="75">
        <v>29017</v>
      </c>
      <c r="G762" s="75">
        <v>3351</v>
      </c>
      <c r="H762" s="104">
        <v>89.647182402372721</v>
      </c>
      <c r="I762" s="104">
        <v>10.35281759762729</v>
      </c>
      <c r="K762" s="72">
        <f t="shared" si="58"/>
        <v>3.2263501744200706E-3</v>
      </c>
      <c r="M762" s="72">
        <f t="shared" si="59"/>
        <v>3.1508546967227847E-3</v>
      </c>
      <c r="N762" s="68"/>
      <c r="O762" s="72"/>
    </row>
    <row r="763" spans="1:15" x14ac:dyDescent="0.25">
      <c r="A763" s="107" t="s">
        <v>1173</v>
      </c>
      <c r="B763" s="108">
        <f t="shared" si="55"/>
        <v>42172</v>
      </c>
      <c r="C763">
        <f t="shared" si="56"/>
        <v>2015</v>
      </c>
      <c r="D763">
        <f t="shared" si="57"/>
        <v>6</v>
      </c>
      <c r="E763" s="75">
        <v>38314</v>
      </c>
      <c r="F763" s="75">
        <v>34233</v>
      </c>
      <c r="G763" s="75">
        <v>4081</v>
      </c>
      <c r="H763" s="104">
        <v>89.348541003288616</v>
      </c>
      <c r="I763" s="104">
        <v>10.651458996711391</v>
      </c>
      <c r="K763" s="72">
        <f t="shared" si="58"/>
        <v>3.8190305419775888E-3</v>
      </c>
      <c r="M763" s="72">
        <f t="shared" si="59"/>
        <v>3.1508546967227847E-3</v>
      </c>
      <c r="N763" s="68"/>
      <c r="O763" s="72"/>
    </row>
    <row r="764" spans="1:15" x14ac:dyDescent="0.25">
      <c r="A764" s="107" t="s">
        <v>1174</v>
      </c>
      <c r="B764" s="108">
        <f t="shared" si="55"/>
        <v>42173</v>
      </c>
      <c r="C764">
        <f t="shared" si="56"/>
        <v>2015</v>
      </c>
      <c r="D764">
        <f t="shared" si="57"/>
        <v>6</v>
      </c>
      <c r="E764" s="75">
        <v>35732</v>
      </c>
      <c r="F764" s="75">
        <v>32470</v>
      </c>
      <c r="G764" s="75">
        <v>3262</v>
      </c>
      <c r="H764" s="104">
        <v>90.870928019702234</v>
      </c>
      <c r="I764" s="104">
        <v>9.1290719802977716</v>
      </c>
      <c r="K764" s="72">
        <f t="shared" si="58"/>
        <v>3.5616641260620974E-3</v>
      </c>
      <c r="M764" s="72">
        <f t="shared" si="59"/>
        <v>3.1508546967227847E-3</v>
      </c>
      <c r="N764" s="68"/>
      <c r="O764" s="72"/>
    </row>
    <row r="765" spans="1:15" x14ac:dyDescent="0.25">
      <c r="A765" s="107" t="s">
        <v>1175</v>
      </c>
      <c r="B765" s="108">
        <f t="shared" si="55"/>
        <v>42174</v>
      </c>
      <c r="C765">
        <f t="shared" si="56"/>
        <v>2015</v>
      </c>
      <c r="D765">
        <f t="shared" si="57"/>
        <v>6</v>
      </c>
      <c r="E765" s="75">
        <v>37683</v>
      </c>
      <c r="F765" s="75">
        <v>32608</v>
      </c>
      <c r="G765" s="75">
        <v>5075</v>
      </c>
      <c r="H765" s="104">
        <v>86.53238861024866</v>
      </c>
      <c r="I765" s="104">
        <v>13.467611389751349</v>
      </c>
      <c r="K765" s="72">
        <f t="shared" si="58"/>
        <v>3.7561342567557937E-3</v>
      </c>
      <c r="M765" s="72">
        <f t="shared" si="59"/>
        <v>3.1508546967227847E-3</v>
      </c>
      <c r="N765" s="68"/>
      <c r="O765" s="72"/>
    </row>
    <row r="766" spans="1:15" x14ac:dyDescent="0.25">
      <c r="A766" s="107" t="s">
        <v>1176</v>
      </c>
      <c r="B766" s="108">
        <f t="shared" si="55"/>
        <v>42175</v>
      </c>
      <c r="C766">
        <f t="shared" si="56"/>
        <v>2015</v>
      </c>
      <c r="D766">
        <f t="shared" si="57"/>
        <v>6</v>
      </c>
      <c r="E766" s="75">
        <v>23778</v>
      </c>
      <c r="F766" s="75">
        <v>17978</v>
      </c>
      <c r="G766" s="75">
        <v>5800</v>
      </c>
      <c r="H766" s="104">
        <v>75.60770460089158</v>
      </c>
      <c r="I766" s="104">
        <v>24.39229539910842</v>
      </c>
      <c r="K766" s="72">
        <f t="shared" si="58"/>
        <v>2.3701234072961088E-3</v>
      </c>
      <c r="M766" s="72">
        <f t="shared" si="59"/>
        <v>3.1508546967227847E-3</v>
      </c>
      <c r="N766" s="68"/>
      <c r="O766" s="72"/>
    </row>
    <row r="767" spans="1:15" x14ac:dyDescent="0.25">
      <c r="A767" s="107" t="s">
        <v>1177</v>
      </c>
      <c r="B767" s="108">
        <f t="shared" si="55"/>
        <v>42176</v>
      </c>
      <c r="C767">
        <f t="shared" si="56"/>
        <v>2015</v>
      </c>
      <c r="D767">
        <f t="shared" si="57"/>
        <v>6</v>
      </c>
      <c r="E767" s="75">
        <v>26104</v>
      </c>
      <c r="F767" s="75">
        <v>19257</v>
      </c>
      <c r="G767" s="75">
        <v>6847</v>
      </c>
      <c r="H767" s="104">
        <v>73.770303401777511</v>
      </c>
      <c r="I767" s="104">
        <v>26.2296965982225</v>
      </c>
      <c r="K767" s="72">
        <f t="shared" si="58"/>
        <v>2.6019724713625039E-3</v>
      </c>
      <c r="M767" s="72">
        <f t="shared" si="59"/>
        <v>3.1508546967227847E-3</v>
      </c>
      <c r="N767" s="68"/>
      <c r="O767" s="72"/>
    </row>
    <row r="768" spans="1:15" x14ac:dyDescent="0.25">
      <c r="A768" s="107" t="s">
        <v>1178</v>
      </c>
      <c r="B768" s="108">
        <f t="shared" si="55"/>
        <v>42177</v>
      </c>
      <c r="C768">
        <f t="shared" si="56"/>
        <v>2015</v>
      </c>
      <c r="D768">
        <f t="shared" si="57"/>
        <v>6</v>
      </c>
      <c r="E768" s="75">
        <v>37994</v>
      </c>
      <c r="F768" s="75">
        <v>33174</v>
      </c>
      <c r="G768" s="75">
        <v>4820</v>
      </c>
      <c r="H768" s="104">
        <v>87.313786387324313</v>
      </c>
      <c r="I768" s="104">
        <v>12.686213612675679</v>
      </c>
      <c r="K768" s="72">
        <f t="shared" si="58"/>
        <v>3.7871338521662189E-3</v>
      </c>
      <c r="M768" s="72">
        <f t="shared" si="59"/>
        <v>3.1508546967227847E-3</v>
      </c>
      <c r="N768" s="68"/>
      <c r="O768" s="72"/>
    </row>
    <row r="769" spans="1:15" x14ac:dyDescent="0.25">
      <c r="A769" s="107" t="s">
        <v>1179</v>
      </c>
      <c r="B769" s="108">
        <f t="shared" si="55"/>
        <v>42178</v>
      </c>
      <c r="C769">
        <f t="shared" si="56"/>
        <v>2015</v>
      </c>
      <c r="D769">
        <f t="shared" si="57"/>
        <v>6</v>
      </c>
      <c r="E769" s="75">
        <v>32547</v>
      </c>
      <c r="F769" s="75">
        <v>29287</v>
      </c>
      <c r="G769" s="75">
        <v>3260</v>
      </c>
      <c r="H769" s="104">
        <v>89.983715857068233</v>
      </c>
      <c r="I769" s="104">
        <v>10.01628414293176</v>
      </c>
      <c r="K769" s="72">
        <f t="shared" si="58"/>
        <v>3.244192385283306E-3</v>
      </c>
      <c r="M769" s="72">
        <f t="shared" si="59"/>
        <v>3.1508546967227847E-3</v>
      </c>
      <c r="N769" s="68"/>
      <c r="O769" s="72"/>
    </row>
    <row r="770" spans="1:15" x14ac:dyDescent="0.25">
      <c r="A770" s="107" t="s">
        <v>1180</v>
      </c>
      <c r="B770" s="108">
        <f t="shared" si="55"/>
        <v>42179</v>
      </c>
      <c r="C770">
        <f t="shared" si="56"/>
        <v>2015</v>
      </c>
      <c r="D770">
        <f t="shared" si="57"/>
        <v>6</v>
      </c>
      <c r="E770" s="75">
        <v>41402</v>
      </c>
      <c r="F770" s="75">
        <v>36975</v>
      </c>
      <c r="G770" s="75">
        <v>4427</v>
      </c>
      <c r="H770" s="104">
        <v>89.307279841553552</v>
      </c>
      <c r="I770" s="104">
        <v>10.69272015844645</v>
      </c>
      <c r="K770" s="72">
        <f t="shared" si="58"/>
        <v>4.1268335986573085E-3</v>
      </c>
      <c r="M770" s="72">
        <f t="shared" si="59"/>
        <v>3.1508546967227847E-3</v>
      </c>
      <c r="N770" s="68"/>
      <c r="O770" s="72"/>
    </row>
    <row r="771" spans="1:15" x14ac:dyDescent="0.25">
      <c r="A771" s="107" t="s">
        <v>1181</v>
      </c>
      <c r="B771" s="108">
        <f t="shared" si="55"/>
        <v>42180</v>
      </c>
      <c r="C771">
        <f t="shared" si="56"/>
        <v>2015</v>
      </c>
      <c r="D771">
        <f t="shared" si="57"/>
        <v>6</v>
      </c>
      <c r="E771" s="75">
        <v>40005</v>
      </c>
      <c r="F771" s="75">
        <v>35712</v>
      </c>
      <c r="G771" s="75">
        <v>4293</v>
      </c>
      <c r="H771" s="104">
        <v>89.268841394825643</v>
      </c>
      <c r="I771" s="104">
        <v>10.73115860517435</v>
      </c>
      <c r="K771" s="72">
        <f t="shared" si="58"/>
        <v>3.9875846121995469E-3</v>
      </c>
      <c r="M771" s="72">
        <f t="shared" si="59"/>
        <v>3.1508546967227847E-3</v>
      </c>
      <c r="N771" s="68"/>
      <c r="O771" s="72"/>
    </row>
    <row r="772" spans="1:15" x14ac:dyDescent="0.25">
      <c r="A772" s="107" t="s">
        <v>1182</v>
      </c>
      <c r="B772" s="108">
        <f t="shared" si="55"/>
        <v>42181</v>
      </c>
      <c r="C772">
        <f t="shared" si="56"/>
        <v>2015</v>
      </c>
      <c r="D772">
        <f t="shared" si="57"/>
        <v>6</v>
      </c>
      <c r="E772" s="75">
        <v>38984</v>
      </c>
      <c r="F772" s="75">
        <v>34049</v>
      </c>
      <c r="G772" s="75">
        <v>4935</v>
      </c>
      <c r="H772" s="104">
        <v>87.340960394007794</v>
      </c>
      <c r="I772" s="104">
        <v>12.6590396059922</v>
      </c>
      <c r="K772" s="72">
        <f t="shared" si="58"/>
        <v>3.8858142362701445E-3</v>
      </c>
      <c r="M772" s="72">
        <f t="shared" si="59"/>
        <v>3.1508546967227847E-3</v>
      </c>
      <c r="N772" s="68"/>
      <c r="O772" s="72"/>
    </row>
    <row r="773" spans="1:15" x14ac:dyDescent="0.25">
      <c r="A773" s="107" t="s">
        <v>1183</v>
      </c>
      <c r="B773" s="108">
        <f t="shared" si="55"/>
        <v>42182</v>
      </c>
      <c r="C773">
        <f t="shared" si="56"/>
        <v>2015</v>
      </c>
      <c r="D773">
        <f t="shared" si="57"/>
        <v>6</v>
      </c>
      <c r="E773" s="75">
        <v>15605</v>
      </c>
      <c r="F773" s="75">
        <v>12388</v>
      </c>
      <c r="G773" s="75">
        <v>3217</v>
      </c>
      <c r="H773" s="104">
        <v>79.384812560076895</v>
      </c>
      <c r="I773" s="104">
        <v>20.615187439923101</v>
      </c>
      <c r="K773" s="72">
        <f t="shared" si="58"/>
        <v>1.5554620140825878E-3</v>
      </c>
      <c r="M773" s="72">
        <f t="shared" si="59"/>
        <v>3.1508546967227847E-3</v>
      </c>
      <c r="N773" s="68"/>
      <c r="O773" s="72"/>
    </row>
    <row r="774" spans="1:15" x14ac:dyDescent="0.25">
      <c r="A774" s="107" t="s">
        <v>1184</v>
      </c>
      <c r="B774" s="108">
        <f t="shared" si="55"/>
        <v>42183</v>
      </c>
      <c r="C774">
        <f t="shared" si="56"/>
        <v>2015</v>
      </c>
      <c r="D774">
        <f t="shared" si="57"/>
        <v>6</v>
      </c>
      <c r="E774" s="75">
        <v>20727</v>
      </c>
      <c r="F774" s="75">
        <v>16525</v>
      </c>
      <c r="G774" s="75">
        <v>4202</v>
      </c>
      <c r="H774" s="104">
        <v>79.726926231485507</v>
      </c>
      <c r="I774" s="104">
        <v>20.2730737685145</v>
      </c>
      <c r="K774" s="72">
        <f t="shared" si="58"/>
        <v>2.0660084053758282E-3</v>
      </c>
      <c r="M774" s="72">
        <f t="shared" si="59"/>
        <v>3.1508546967227847E-3</v>
      </c>
      <c r="N774" s="68"/>
      <c r="O774" s="72"/>
    </row>
    <row r="775" spans="1:15" x14ac:dyDescent="0.25">
      <c r="A775" s="107" t="s">
        <v>1185</v>
      </c>
      <c r="B775" s="108">
        <f t="shared" si="55"/>
        <v>42184</v>
      </c>
      <c r="C775">
        <f t="shared" si="56"/>
        <v>2015</v>
      </c>
      <c r="D775">
        <f t="shared" si="57"/>
        <v>6</v>
      </c>
      <c r="E775" s="75">
        <v>38335</v>
      </c>
      <c r="F775" s="75">
        <v>33357</v>
      </c>
      <c r="G775" s="75">
        <v>4978</v>
      </c>
      <c r="H775" s="104">
        <v>87.014477631407331</v>
      </c>
      <c r="I775" s="104">
        <v>12.985522368592671</v>
      </c>
      <c r="K775" s="72">
        <f t="shared" si="58"/>
        <v>3.82112376224646E-3</v>
      </c>
      <c r="M775" s="72">
        <f t="shared" si="59"/>
        <v>3.1508546967227847E-3</v>
      </c>
      <c r="N775" s="68"/>
      <c r="O775" s="72"/>
    </row>
    <row r="776" spans="1:15" x14ac:dyDescent="0.25">
      <c r="A776" s="107" t="s">
        <v>1186</v>
      </c>
      <c r="B776" s="108">
        <f t="shared" si="55"/>
        <v>42185</v>
      </c>
      <c r="C776">
        <f t="shared" si="56"/>
        <v>2015</v>
      </c>
      <c r="D776">
        <f t="shared" si="57"/>
        <v>6</v>
      </c>
      <c r="E776" s="75">
        <v>38406</v>
      </c>
      <c r="F776" s="75">
        <v>34285</v>
      </c>
      <c r="G776" s="75">
        <v>4121</v>
      </c>
      <c r="H776" s="104">
        <v>89.269905743894185</v>
      </c>
      <c r="I776" s="104">
        <v>10.73009425610582</v>
      </c>
      <c r="K776" s="72">
        <f t="shared" si="58"/>
        <v>3.8282008402983577E-3</v>
      </c>
      <c r="M776" s="72">
        <f t="shared" si="59"/>
        <v>3.1508546967227847E-3</v>
      </c>
      <c r="N776" s="68"/>
      <c r="O776" s="72"/>
    </row>
    <row r="777" spans="1:15" x14ac:dyDescent="0.25">
      <c r="A777" s="107" t="s">
        <v>1187</v>
      </c>
      <c r="B777" s="108">
        <f t="shared" si="55"/>
        <v>42186</v>
      </c>
      <c r="C777">
        <f t="shared" si="56"/>
        <v>2015</v>
      </c>
      <c r="D777">
        <f t="shared" si="57"/>
        <v>7</v>
      </c>
      <c r="E777" s="75">
        <v>37795</v>
      </c>
      <c r="F777" s="75">
        <v>33686</v>
      </c>
      <c r="G777" s="75">
        <v>4109</v>
      </c>
      <c r="H777" s="104">
        <v>89.128191559730126</v>
      </c>
      <c r="I777" s="104">
        <v>10.871808440269881</v>
      </c>
      <c r="K777" s="72">
        <f t="shared" si="58"/>
        <v>3.7672980981897732E-3</v>
      </c>
      <c r="M777" s="72">
        <f t="shared" si="59"/>
        <v>3.500214767293439E-3</v>
      </c>
      <c r="N777" s="68"/>
      <c r="O777" s="72"/>
    </row>
    <row r="778" spans="1:15" x14ac:dyDescent="0.25">
      <c r="A778" s="107" t="s">
        <v>1188</v>
      </c>
      <c r="B778" s="108">
        <f t="shared" si="55"/>
        <v>42187</v>
      </c>
      <c r="C778">
        <f t="shared" si="56"/>
        <v>2015</v>
      </c>
      <c r="D778">
        <f t="shared" si="57"/>
        <v>7</v>
      </c>
      <c r="E778" s="75">
        <v>35710</v>
      </c>
      <c r="F778" s="75">
        <v>30881</v>
      </c>
      <c r="G778" s="75">
        <v>4829</v>
      </c>
      <c r="H778" s="104">
        <v>86.477177261271351</v>
      </c>
      <c r="I778" s="104">
        <v>13.522822738728649</v>
      </c>
      <c r="K778" s="72">
        <f t="shared" si="58"/>
        <v>3.5594712286375657E-3</v>
      </c>
      <c r="M778" s="72">
        <f t="shared" si="59"/>
        <v>3.500214767293439E-3</v>
      </c>
      <c r="N778" s="68"/>
      <c r="O778" s="72"/>
    </row>
    <row r="779" spans="1:15" x14ac:dyDescent="0.25">
      <c r="A779" s="107" t="s">
        <v>1189</v>
      </c>
      <c r="B779" s="108">
        <f t="shared" si="55"/>
        <v>42188</v>
      </c>
      <c r="C779">
        <f t="shared" si="56"/>
        <v>2015</v>
      </c>
      <c r="D779">
        <f t="shared" si="57"/>
        <v>7</v>
      </c>
      <c r="E779" s="75">
        <v>27101</v>
      </c>
      <c r="F779" s="75">
        <v>18499</v>
      </c>
      <c r="G779" s="75">
        <v>8602</v>
      </c>
      <c r="H779" s="104">
        <v>68.259473820154241</v>
      </c>
      <c r="I779" s="104">
        <v>31.740526179845759</v>
      </c>
      <c r="K779" s="72">
        <f t="shared" si="58"/>
        <v>2.7013505955560536E-3</v>
      </c>
      <c r="M779" s="72">
        <f t="shared" si="59"/>
        <v>3.500214767293439E-3</v>
      </c>
      <c r="N779" s="68"/>
      <c r="O779" s="72"/>
    </row>
    <row r="780" spans="1:15" x14ac:dyDescent="0.25">
      <c r="A780" s="107" t="s">
        <v>1190</v>
      </c>
      <c r="B780" s="108">
        <f t="shared" si="55"/>
        <v>42189</v>
      </c>
      <c r="C780">
        <f t="shared" si="56"/>
        <v>2015</v>
      </c>
      <c r="D780">
        <f t="shared" si="57"/>
        <v>7</v>
      </c>
      <c r="E780" s="75">
        <v>21795</v>
      </c>
      <c r="F780" s="75">
        <v>12227</v>
      </c>
      <c r="G780" s="75">
        <v>9568</v>
      </c>
      <c r="H780" s="104">
        <v>56.100022941041523</v>
      </c>
      <c r="I780" s="104">
        <v>43.899977058958477</v>
      </c>
      <c r="K780" s="72">
        <f t="shared" si="58"/>
        <v>2.1724636076212753E-3</v>
      </c>
      <c r="M780" s="72">
        <f t="shared" si="59"/>
        <v>3.500214767293439E-3</v>
      </c>
      <c r="N780" s="68"/>
      <c r="O780" s="72"/>
    </row>
    <row r="781" spans="1:15" x14ac:dyDescent="0.25">
      <c r="A781" s="107" t="s">
        <v>1191</v>
      </c>
      <c r="B781" s="108">
        <f t="shared" ref="B781:B844" si="60">DATE(YEAR(A781),MONTH(A781),DAY(A781))</f>
        <v>42190</v>
      </c>
      <c r="C781">
        <f t="shared" ref="C781:C844" si="61">+YEAR(A781)</f>
        <v>2015</v>
      </c>
      <c r="D781">
        <f t="shared" ref="D781:D844" si="62">MONTH(A781)</f>
        <v>7</v>
      </c>
      <c r="E781" s="75">
        <v>26015</v>
      </c>
      <c r="F781" s="75">
        <v>16449</v>
      </c>
      <c r="G781" s="75">
        <v>9566</v>
      </c>
      <c r="H781" s="104">
        <v>63.228906400153747</v>
      </c>
      <c r="I781" s="104">
        <v>36.771093599846253</v>
      </c>
      <c r="K781" s="72">
        <f t="shared" ref="K781:K844" si="63">+E781/SUMIF($C$12:$C$2321,C781,$E$12:$E$2321)</f>
        <v>2.5931012045087168E-3</v>
      </c>
      <c r="M781" s="72">
        <f t="shared" ref="M781:M844" si="64">AVERAGEIFS($K$12:$K$2321,$C$12:$C$2321,C781,$D$12:$D$2321,D781)</f>
        <v>3.500214767293439E-3</v>
      </c>
      <c r="N781" s="68"/>
      <c r="O781" s="72"/>
    </row>
    <row r="782" spans="1:15" x14ac:dyDescent="0.25">
      <c r="A782" s="107" t="s">
        <v>1192</v>
      </c>
      <c r="B782" s="108">
        <f t="shared" si="60"/>
        <v>42191</v>
      </c>
      <c r="C782">
        <f t="shared" si="61"/>
        <v>2015</v>
      </c>
      <c r="D782">
        <f t="shared" si="62"/>
        <v>7</v>
      </c>
      <c r="E782" s="75">
        <v>35369</v>
      </c>
      <c r="F782" s="75">
        <v>30534</v>
      </c>
      <c r="G782" s="75">
        <v>4835</v>
      </c>
      <c r="H782" s="104">
        <v>86.329836862789449</v>
      </c>
      <c r="I782" s="104">
        <v>13.670163137210549</v>
      </c>
      <c r="K782" s="72">
        <f t="shared" si="63"/>
        <v>3.5254813185573246E-3</v>
      </c>
      <c r="M782" s="72">
        <f t="shared" si="64"/>
        <v>3.500214767293439E-3</v>
      </c>
      <c r="N782" s="68"/>
      <c r="O782" s="72"/>
    </row>
    <row r="783" spans="1:15" x14ac:dyDescent="0.25">
      <c r="A783" s="107" t="s">
        <v>1193</v>
      </c>
      <c r="B783" s="108">
        <f t="shared" si="60"/>
        <v>42192</v>
      </c>
      <c r="C783">
        <f t="shared" si="61"/>
        <v>2015</v>
      </c>
      <c r="D783">
        <f t="shared" si="62"/>
        <v>7</v>
      </c>
      <c r="E783" s="75">
        <v>36959</v>
      </c>
      <c r="F783" s="75">
        <v>32921</v>
      </c>
      <c r="G783" s="75">
        <v>4038</v>
      </c>
      <c r="H783" s="104">
        <v>89.07437971806597</v>
      </c>
      <c r="I783" s="104">
        <v>10.925620281934039</v>
      </c>
      <c r="K783" s="72">
        <f t="shared" si="63"/>
        <v>3.6839679960575691E-3</v>
      </c>
      <c r="M783" s="72">
        <f t="shared" si="64"/>
        <v>3.500214767293439E-3</v>
      </c>
      <c r="N783" s="68"/>
      <c r="O783" s="72"/>
    </row>
    <row r="784" spans="1:15" x14ac:dyDescent="0.25">
      <c r="A784" s="107" t="s">
        <v>1194</v>
      </c>
      <c r="B784" s="108">
        <f t="shared" si="60"/>
        <v>42193</v>
      </c>
      <c r="C784">
        <f t="shared" si="61"/>
        <v>2015</v>
      </c>
      <c r="D784">
        <f t="shared" si="62"/>
        <v>7</v>
      </c>
      <c r="E784" s="75">
        <v>35126</v>
      </c>
      <c r="F784" s="75">
        <v>31683</v>
      </c>
      <c r="G784" s="75">
        <v>3443</v>
      </c>
      <c r="H784" s="104">
        <v>90.198143825086831</v>
      </c>
      <c r="I784" s="104">
        <v>9.8018561749131692</v>
      </c>
      <c r="K784" s="72">
        <f t="shared" si="63"/>
        <v>3.5012597697318157E-3</v>
      </c>
      <c r="M784" s="72">
        <f t="shared" si="64"/>
        <v>3.500214767293439E-3</v>
      </c>
      <c r="N784" s="68"/>
      <c r="O784" s="72"/>
    </row>
    <row r="785" spans="1:15" x14ac:dyDescent="0.25">
      <c r="A785" s="107" t="s">
        <v>1195</v>
      </c>
      <c r="B785" s="108">
        <f t="shared" si="60"/>
        <v>42194</v>
      </c>
      <c r="C785">
        <f t="shared" si="61"/>
        <v>2015</v>
      </c>
      <c r="D785">
        <f t="shared" si="62"/>
        <v>7</v>
      </c>
      <c r="E785" s="75">
        <v>32063</v>
      </c>
      <c r="F785" s="75">
        <v>28686</v>
      </c>
      <c r="G785" s="75">
        <v>3377</v>
      </c>
      <c r="H785" s="104">
        <v>89.467610641549456</v>
      </c>
      <c r="I785" s="104">
        <v>10.532389358450549</v>
      </c>
      <c r="K785" s="72">
        <f t="shared" si="63"/>
        <v>3.1959486419436091E-3</v>
      </c>
      <c r="M785" s="72">
        <f t="shared" si="64"/>
        <v>3.500214767293439E-3</v>
      </c>
      <c r="N785" s="68"/>
      <c r="O785" s="72"/>
    </row>
    <row r="786" spans="1:15" x14ac:dyDescent="0.25">
      <c r="A786" s="107" t="s">
        <v>1196</v>
      </c>
      <c r="B786" s="108">
        <f t="shared" si="60"/>
        <v>42195</v>
      </c>
      <c r="C786">
        <f t="shared" si="61"/>
        <v>2015</v>
      </c>
      <c r="D786">
        <f t="shared" si="62"/>
        <v>7</v>
      </c>
      <c r="E786" s="75">
        <v>38703</v>
      </c>
      <c r="F786" s="75">
        <v>33203</v>
      </c>
      <c r="G786" s="75">
        <v>5500</v>
      </c>
      <c r="H786" s="104">
        <v>85.789215306307</v>
      </c>
      <c r="I786" s="104">
        <v>14.21078469369299</v>
      </c>
      <c r="K786" s="72">
        <f t="shared" si="63"/>
        <v>3.8578049555295355E-3</v>
      </c>
      <c r="M786" s="72">
        <f t="shared" si="64"/>
        <v>3.500214767293439E-3</v>
      </c>
      <c r="N786" s="68"/>
      <c r="O786" s="72"/>
    </row>
    <row r="787" spans="1:15" x14ac:dyDescent="0.25">
      <c r="A787" s="107" t="s">
        <v>1197</v>
      </c>
      <c r="B787" s="108">
        <f t="shared" si="60"/>
        <v>42196</v>
      </c>
      <c r="C787">
        <f t="shared" si="61"/>
        <v>2015</v>
      </c>
      <c r="D787">
        <f t="shared" si="62"/>
        <v>7</v>
      </c>
      <c r="E787" s="75">
        <v>31817</v>
      </c>
      <c r="F787" s="75">
        <v>22385</v>
      </c>
      <c r="G787" s="75">
        <v>9432</v>
      </c>
      <c r="H787" s="104">
        <v>70.355470346041429</v>
      </c>
      <c r="I787" s="104">
        <v>29.644529653958571</v>
      </c>
      <c r="K787" s="72">
        <f t="shared" si="63"/>
        <v>3.1714280616511182E-3</v>
      </c>
      <c r="M787" s="72">
        <f t="shared" si="64"/>
        <v>3.500214767293439E-3</v>
      </c>
      <c r="N787" s="68"/>
      <c r="O787" s="72"/>
    </row>
    <row r="788" spans="1:15" x14ac:dyDescent="0.25">
      <c r="A788" s="107" t="s">
        <v>1198</v>
      </c>
      <c r="B788" s="108">
        <f t="shared" si="60"/>
        <v>42197</v>
      </c>
      <c r="C788">
        <f t="shared" si="61"/>
        <v>2015</v>
      </c>
      <c r="D788">
        <f t="shared" si="62"/>
        <v>7</v>
      </c>
      <c r="E788" s="75">
        <v>31135</v>
      </c>
      <c r="F788" s="75">
        <v>22151</v>
      </c>
      <c r="G788" s="75">
        <v>8984</v>
      </c>
      <c r="H788" s="104">
        <v>71.145013650232855</v>
      </c>
      <c r="I788" s="104">
        <v>28.854986349767142</v>
      </c>
      <c r="K788" s="72">
        <f t="shared" si="63"/>
        <v>3.1034482414906361E-3</v>
      </c>
      <c r="M788" s="72">
        <f t="shared" si="64"/>
        <v>3.500214767293439E-3</v>
      </c>
      <c r="N788" s="68"/>
      <c r="O788" s="72"/>
    </row>
    <row r="789" spans="1:15" x14ac:dyDescent="0.25">
      <c r="A789" s="107" t="s">
        <v>1199</v>
      </c>
      <c r="B789" s="108">
        <f t="shared" si="60"/>
        <v>42198</v>
      </c>
      <c r="C789">
        <f t="shared" si="61"/>
        <v>2015</v>
      </c>
      <c r="D789">
        <f t="shared" si="62"/>
        <v>7</v>
      </c>
      <c r="E789" s="75">
        <v>38574</v>
      </c>
      <c r="F789" s="75">
        <v>33737</v>
      </c>
      <c r="G789" s="75">
        <v>4837</v>
      </c>
      <c r="H789" s="104">
        <v>87.460465598589721</v>
      </c>
      <c r="I789" s="104">
        <v>12.539534401410281</v>
      </c>
      <c r="K789" s="72">
        <f t="shared" si="63"/>
        <v>3.8449466024493267E-3</v>
      </c>
      <c r="M789" s="72">
        <f t="shared" si="64"/>
        <v>3.500214767293439E-3</v>
      </c>
      <c r="N789" s="68"/>
      <c r="O789" s="72"/>
    </row>
    <row r="790" spans="1:15" x14ac:dyDescent="0.25">
      <c r="A790" s="107" t="s">
        <v>1200</v>
      </c>
      <c r="B790" s="108">
        <f t="shared" si="60"/>
        <v>42199</v>
      </c>
      <c r="C790">
        <f t="shared" si="61"/>
        <v>2015</v>
      </c>
      <c r="D790">
        <f t="shared" si="62"/>
        <v>7</v>
      </c>
      <c r="E790" s="75">
        <v>35880</v>
      </c>
      <c r="F790" s="75">
        <v>32645</v>
      </c>
      <c r="G790" s="75">
        <v>3235</v>
      </c>
      <c r="H790" s="104">
        <v>90.983835005574136</v>
      </c>
      <c r="I790" s="104">
        <v>9.0161649944258642</v>
      </c>
      <c r="K790" s="72">
        <f t="shared" si="63"/>
        <v>3.576416345099856E-3</v>
      </c>
      <c r="M790" s="72">
        <f t="shared" si="64"/>
        <v>3.500214767293439E-3</v>
      </c>
      <c r="N790" s="68"/>
      <c r="O790" s="72"/>
    </row>
    <row r="791" spans="1:15" x14ac:dyDescent="0.25">
      <c r="A791" s="107" t="s">
        <v>1201</v>
      </c>
      <c r="B791" s="108">
        <f t="shared" si="60"/>
        <v>42200</v>
      </c>
      <c r="C791">
        <f t="shared" si="61"/>
        <v>2015</v>
      </c>
      <c r="D791">
        <f t="shared" si="62"/>
        <v>7</v>
      </c>
      <c r="E791" s="75">
        <v>35052</v>
      </c>
      <c r="F791" s="75">
        <v>31847</v>
      </c>
      <c r="G791" s="75">
        <v>3205</v>
      </c>
      <c r="H791" s="104">
        <v>90.856441857811248</v>
      </c>
      <c r="I791" s="104">
        <v>9.1435581421887484</v>
      </c>
      <c r="K791" s="72">
        <f t="shared" si="63"/>
        <v>3.4938836602129361E-3</v>
      </c>
      <c r="M791" s="72">
        <f t="shared" si="64"/>
        <v>3.500214767293439E-3</v>
      </c>
      <c r="N791" s="68"/>
      <c r="O791" s="72"/>
    </row>
    <row r="792" spans="1:15" x14ac:dyDescent="0.25">
      <c r="A792" s="107" t="s">
        <v>1202</v>
      </c>
      <c r="B792" s="108">
        <f t="shared" si="60"/>
        <v>42201</v>
      </c>
      <c r="C792">
        <f t="shared" si="61"/>
        <v>2015</v>
      </c>
      <c r="D792">
        <f t="shared" si="62"/>
        <v>7</v>
      </c>
      <c r="E792" s="75">
        <v>42459</v>
      </c>
      <c r="F792" s="75">
        <v>37163</v>
      </c>
      <c r="G792" s="75">
        <v>5296</v>
      </c>
      <c r="H792" s="104">
        <v>87.526790550884385</v>
      </c>
      <c r="I792" s="104">
        <v>12.47320944911562</v>
      </c>
      <c r="K792" s="72">
        <f t="shared" si="63"/>
        <v>4.2321923521904904E-3</v>
      </c>
      <c r="M792" s="72">
        <f t="shared" si="64"/>
        <v>3.500214767293439E-3</v>
      </c>
      <c r="N792" s="68"/>
      <c r="O792" s="72"/>
    </row>
    <row r="793" spans="1:15" x14ac:dyDescent="0.25">
      <c r="A793" s="107" t="s">
        <v>1203</v>
      </c>
      <c r="B793" s="108">
        <f t="shared" si="60"/>
        <v>42202</v>
      </c>
      <c r="C793">
        <f t="shared" si="61"/>
        <v>2015</v>
      </c>
      <c r="D793">
        <f t="shared" si="62"/>
        <v>7</v>
      </c>
      <c r="E793" s="75">
        <v>39743</v>
      </c>
      <c r="F793" s="75">
        <v>33943</v>
      </c>
      <c r="G793" s="75">
        <v>5800</v>
      </c>
      <c r="H793" s="104">
        <v>85.40623506026219</v>
      </c>
      <c r="I793" s="104">
        <v>14.59376493973781</v>
      </c>
      <c r="K793" s="72">
        <f t="shared" si="63"/>
        <v>3.9614691974164881E-3</v>
      </c>
      <c r="M793" s="72">
        <f t="shared" si="64"/>
        <v>3.500214767293439E-3</v>
      </c>
      <c r="N793" s="68"/>
      <c r="O793" s="72"/>
    </row>
    <row r="794" spans="1:15" x14ac:dyDescent="0.25">
      <c r="A794" s="107" t="s">
        <v>1204</v>
      </c>
      <c r="B794" s="108">
        <f t="shared" si="60"/>
        <v>42203</v>
      </c>
      <c r="C794">
        <f t="shared" si="61"/>
        <v>2015</v>
      </c>
      <c r="D794">
        <f t="shared" si="62"/>
        <v>7</v>
      </c>
      <c r="E794" s="75">
        <v>28950</v>
      </c>
      <c r="F794" s="75">
        <v>20849</v>
      </c>
      <c r="G794" s="75">
        <v>8101</v>
      </c>
      <c r="H794" s="104">
        <v>72.017271157167528</v>
      </c>
      <c r="I794" s="104">
        <v>27.982728842832469</v>
      </c>
      <c r="K794" s="72">
        <f t="shared" si="63"/>
        <v>2.8856536563723755E-3</v>
      </c>
      <c r="M794" s="72">
        <f t="shared" si="64"/>
        <v>3.500214767293439E-3</v>
      </c>
      <c r="N794" s="68"/>
      <c r="O794" s="72"/>
    </row>
    <row r="795" spans="1:15" x14ac:dyDescent="0.25">
      <c r="A795" s="107" t="s">
        <v>1205</v>
      </c>
      <c r="B795" s="108">
        <f t="shared" si="60"/>
        <v>42204</v>
      </c>
      <c r="C795">
        <f t="shared" si="61"/>
        <v>2015</v>
      </c>
      <c r="D795">
        <f t="shared" si="62"/>
        <v>7</v>
      </c>
      <c r="E795" s="75">
        <v>28632</v>
      </c>
      <c r="F795" s="75">
        <v>20404</v>
      </c>
      <c r="G795" s="75">
        <v>8228</v>
      </c>
      <c r="H795" s="104">
        <v>71.26292260407935</v>
      </c>
      <c r="I795" s="104">
        <v>28.73707739592065</v>
      </c>
      <c r="K795" s="72">
        <f t="shared" si="63"/>
        <v>2.8539563208723265E-3</v>
      </c>
      <c r="M795" s="72">
        <f t="shared" si="64"/>
        <v>3.500214767293439E-3</v>
      </c>
      <c r="N795" s="68"/>
      <c r="O795" s="72"/>
    </row>
    <row r="796" spans="1:15" x14ac:dyDescent="0.25">
      <c r="A796" s="107" t="s">
        <v>1206</v>
      </c>
      <c r="B796" s="108">
        <f t="shared" si="60"/>
        <v>42205</v>
      </c>
      <c r="C796">
        <f t="shared" si="61"/>
        <v>2015</v>
      </c>
      <c r="D796">
        <f t="shared" si="62"/>
        <v>7</v>
      </c>
      <c r="E796" s="75">
        <v>34988</v>
      </c>
      <c r="F796" s="75">
        <v>30800</v>
      </c>
      <c r="G796" s="75">
        <v>4188</v>
      </c>
      <c r="H796" s="104">
        <v>88.030181776609126</v>
      </c>
      <c r="I796" s="104">
        <v>11.969818223390879</v>
      </c>
      <c r="K796" s="72">
        <f t="shared" si="63"/>
        <v>3.4875043222506621E-3</v>
      </c>
      <c r="M796" s="72">
        <f t="shared" si="64"/>
        <v>3.500214767293439E-3</v>
      </c>
      <c r="N796" s="68"/>
      <c r="O796" s="72"/>
    </row>
    <row r="797" spans="1:15" x14ac:dyDescent="0.25">
      <c r="A797" s="107" t="s">
        <v>1207</v>
      </c>
      <c r="B797" s="108">
        <f t="shared" si="60"/>
        <v>42206</v>
      </c>
      <c r="C797">
        <f t="shared" si="61"/>
        <v>2015</v>
      </c>
      <c r="D797">
        <f t="shared" si="62"/>
        <v>7</v>
      </c>
      <c r="E797" s="75">
        <v>38579</v>
      </c>
      <c r="F797" s="75">
        <v>34210</v>
      </c>
      <c r="G797" s="75">
        <v>4368</v>
      </c>
      <c r="H797" s="104">
        <v>88.675185982010944</v>
      </c>
      <c r="I797" s="104">
        <v>11.32222193421291</v>
      </c>
      <c r="K797" s="72">
        <f t="shared" si="63"/>
        <v>3.8454449882276294E-3</v>
      </c>
      <c r="M797" s="72">
        <f t="shared" si="64"/>
        <v>3.500214767293439E-3</v>
      </c>
      <c r="N797" s="68"/>
      <c r="O797" s="72"/>
    </row>
    <row r="798" spans="1:15" x14ac:dyDescent="0.25">
      <c r="A798" s="107" t="s">
        <v>1208</v>
      </c>
      <c r="B798" s="108">
        <f t="shared" si="60"/>
        <v>42207</v>
      </c>
      <c r="C798">
        <f t="shared" si="61"/>
        <v>2015</v>
      </c>
      <c r="D798">
        <f t="shared" si="62"/>
        <v>7</v>
      </c>
      <c r="E798" s="75">
        <v>42655</v>
      </c>
      <c r="F798" s="75">
        <v>37841</v>
      </c>
      <c r="G798" s="75">
        <v>4814</v>
      </c>
      <c r="H798" s="104">
        <v>88.714101512132217</v>
      </c>
      <c r="I798" s="104">
        <v>11.285898487867779</v>
      </c>
      <c r="K798" s="72">
        <f t="shared" si="63"/>
        <v>4.2517290746999547E-3</v>
      </c>
      <c r="M798" s="72">
        <f t="shared" si="64"/>
        <v>3.500214767293439E-3</v>
      </c>
      <c r="N798" s="68"/>
      <c r="O798" s="72"/>
    </row>
    <row r="799" spans="1:15" x14ac:dyDescent="0.25">
      <c r="A799" s="107" t="s">
        <v>1209</v>
      </c>
      <c r="B799" s="108">
        <f t="shared" si="60"/>
        <v>42208</v>
      </c>
      <c r="C799">
        <f t="shared" si="61"/>
        <v>2015</v>
      </c>
      <c r="D799">
        <f t="shared" si="62"/>
        <v>7</v>
      </c>
      <c r="E799" s="75">
        <v>42333</v>
      </c>
      <c r="F799" s="75">
        <v>37187</v>
      </c>
      <c r="G799" s="75">
        <v>5146</v>
      </c>
      <c r="H799" s="104">
        <v>87.843998771643868</v>
      </c>
      <c r="I799" s="104">
        <v>12.15600122835613</v>
      </c>
      <c r="K799" s="72">
        <f t="shared" si="63"/>
        <v>4.2196330305772634E-3</v>
      </c>
      <c r="M799" s="72">
        <f t="shared" si="64"/>
        <v>3.500214767293439E-3</v>
      </c>
      <c r="N799" s="68"/>
      <c r="O799" s="72"/>
    </row>
    <row r="800" spans="1:15" x14ac:dyDescent="0.25">
      <c r="A800" s="107" t="s">
        <v>1210</v>
      </c>
      <c r="B800" s="108">
        <f t="shared" si="60"/>
        <v>42209</v>
      </c>
      <c r="C800">
        <f t="shared" si="61"/>
        <v>2015</v>
      </c>
      <c r="D800">
        <f t="shared" si="62"/>
        <v>7</v>
      </c>
      <c r="E800" s="75">
        <v>40375</v>
      </c>
      <c r="F800" s="75">
        <v>34538</v>
      </c>
      <c r="G800" s="75">
        <v>5837</v>
      </c>
      <c r="H800" s="104">
        <v>85.54303405572756</v>
      </c>
      <c r="I800" s="104">
        <v>14.456965944272451</v>
      </c>
      <c r="K800" s="72">
        <f t="shared" si="63"/>
        <v>4.0244651597939433E-3</v>
      </c>
      <c r="M800" s="72">
        <f t="shared" si="64"/>
        <v>3.500214767293439E-3</v>
      </c>
      <c r="N800" s="68"/>
      <c r="O800" s="72"/>
    </row>
    <row r="801" spans="1:15" x14ac:dyDescent="0.25">
      <c r="A801" s="107" t="s">
        <v>1211</v>
      </c>
      <c r="B801" s="108">
        <f t="shared" si="60"/>
        <v>42210</v>
      </c>
      <c r="C801">
        <f t="shared" si="61"/>
        <v>2015</v>
      </c>
      <c r="D801">
        <f t="shared" si="62"/>
        <v>7</v>
      </c>
      <c r="E801" s="75">
        <v>31690</v>
      </c>
      <c r="F801" s="75">
        <v>21547</v>
      </c>
      <c r="G801" s="75">
        <v>10143</v>
      </c>
      <c r="H801" s="104">
        <v>67.993057746923313</v>
      </c>
      <c r="I801" s="104">
        <v>32.00694225307668</v>
      </c>
      <c r="K801" s="72">
        <f t="shared" si="63"/>
        <v>3.1587690628822307E-3</v>
      </c>
      <c r="M801" s="72">
        <f t="shared" si="64"/>
        <v>3.500214767293439E-3</v>
      </c>
      <c r="N801" s="68"/>
      <c r="O801" s="72"/>
    </row>
    <row r="802" spans="1:15" x14ac:dyDescent="0.25">
      <c r="A802" s="107" t="s">
        <v>1212</v>
      </c>
      <c r="B802" s="108">
        <f t="shared" si="60"/>
        <v>42211</v>
      </c>
      <c r="C802">
        <f t="shared" si="61"/>
        <v>2015</v>
      </c>
      <c r="D802">
        <f t="shared" si="62"/>
        <v>7</v>
      </c>
      <c r="E802" s="75">
        <v>30605</v>
      </c>
      <c r="F802" s="75">
        <v>21318</v>
      </c>
      <c r="G802" s="75">
        <v>9287</v>
      </c>
      <c r="H802" s="104">
        <v>69.65528508413658</v>
      </c>
      <c r="I802" s="104">
        <v>30.34471491586342</v>
      </c>
      <c r="K802" s="72">
        <f t="shared" si="63"/>
        <v>3.0506193489905544E-3</v>
      </c>
      <c r="M802" s="72">
        <f t="shared" si="64"/>
        <v>3.500214767293439E-3</v>
      </c>
      <c r="N802" s="68"/>
      <c r="O802" s="72"/>
    </row>
    <row r="803" spans="1:15" x14ac:dyDescent="0.25">
      <c r="A803" s="107" t="s">
        <v>1213</v>
      </c>
      <c r="B803" s="108">
        <f t="shared" si="60"/>
        <v>42212</v>
      </c>
      <c r="C803">
        <f t="shared" si="61"/>
        <v>2015</v>
      </c>
      <c r="D803">
        <f t="shared" si="62"/>
        <v>7</v>
      </c>
      <c r="E803" s="75">
        <v>38773</v>
      </c>
      <c r="F803" s="75">
        <v>33753</v>
      </c>
      <c r="G803" s="75">
        <v>5020</v>
      </c>
      <c r="H803" s="104">
        <v>87.052846052665515</v>
      </c>
      <c r="I803" s="104">
        <v>12.947153947334479</v>
      </c>
      <c r="K803" s="72">
        <f t="shared" si="63"/>
        <v>3.8647823564257728E-3</v>
      </c>
      <c r="M803" s="72">
        <f t="shared" si="64"/>
        <v>3.500214767293439E-3</v>
      </c>
      <c r="N803" s="68"/>
      <c r="O803" s="72"/>
    </row>
    <row r="804" spans="1:15" x14ac:dyDescent="0.25">
      <c r="A804" s="107" t="s">
        <v>1214</v>
      </c>
      <c r="B804" s="108">
        <f t="shared" si="60"/>
        <v>42213</v>
      </c>
      <c r="C804">
        <f t="shared" si="61"/>
        <v>2015</v>
      </c>
      <c r="D804">
        <f t="shared" si="62"/>
        <v>7</v>
      </c>
      <c r="E804" s="75">
        <v>40441</v>
      </c>
      <c r="F804" s="75">
        <v>35716</v>
      </c>
      <c r="G804" s="75">
        <v>4725</v>
      </c>
      <c r="H804" s="104">
        <v>88.316312653000665</v>
      </c>
      <c r="I804" s="104">
        <v>11.68368734699933</v>
      </c>
      <c r="K804" s="72">
        <f t="shared" si="63"/>
        <v>4.0310438520675387E-3</v>
      </c>
      <c r="M804" s="72">
        <f t="shared" si="64"/>
        <v>3.500214767293439E-3</v>
      </c>
      <c r="N804" s="68"/>
      <c r="O804" s="72"/>
    </row>
    <row r="805" spans="1:15" x14ac:dyDescent="0.25">
      <c r="A805" s="107" t="s">
        <v>1215</v>
      </c>
      <c r="B805" s="108">
        <f t="shared" si="60"/>
        <v>42214</v>
      </c>
      <c r="C805">
        <f t="shared" si="61"/>
        <v>2015</v>
      </c>
      <c r="D805">
        <f t="shared" si="62"/>
        <v>7</v>
      </c>
      <c r="E805" s="75">
        <v>39442</v>
      </c>
      <c r="F805" s="75">
        <v>35279</v>
      </c>
      <c r="G805" s="75">
        <v>4163</v>
      </c>
      <c r="H805" s="104">
        <v>89.445261396480902</v>
      </c>
      <c r="I805" s="104">
        <v>10.554738603519089</v>
      </c>
      <c r="K805" s="72">
        <f t="shared" si="63"/>
        <v>3.9314663735626676E-3</v>
      </c>
      <c r="M805" s="72">
        <f t="shared" si="64"/>
        <v>3.500214767293439E-3</v>
      </c>
      <c r="N805" s="68"/>
      <c r="O805" s="72"/>
    </row>
    <row r="806" spans="1:15" x14ac:dyDescent="0.25">
      <c r="A806" s="107" t="s">
        <v>1216</v>
      </c>
      <c r="B806" s="108">
        <f t="shared" si="60"/>
        <v>42215</v>
      </c>
      <c r="C806">
        <f t="shared" si="61"/>
        <v>2015</v>
      </c>
      <c r="D806">
        <f t="shared" si="62"/>
        <v>7</v>
      </c>
      <c r="E806" s="75">
        <v>31212</v>
      </c>
      <c r="F806" s="75">
        <v>28277</v>
      </c>
      <c r="G806" s="75">
        <v>2935</v>
      </c>
      <c r="H806" s="104">
        <v>90.596565423555049</v>
      </c>
      <c r="I806" s="104">
        <v>9.4034345764449565</v>
      </c>
      <c r="K806" s="72">
        <f t="shared" si="63"/>
        <v>3.111123382476497E-3</v>
      </c>
      <c r="M806" s="72">
        <f t="shared" si="64"/>
        <v>3.500214767293439E-3</v>
      </c>
      <c r="N806" s="68"/>
      <c r="O806" s="72"/>
    </row>
    <row r="807" spans="1:15" x14ac:dyDescent="0.25">
      <c r="A807" s="107" t="s">
        <v>1217</v>
      </c>
      <c r="B807" s="108">
        <f t="shared" si="60"/>
        <v>42216</v>
      </c>
      <c r="C807">
        <f t="shared" si="61"/>
        <v>2015</v>
      </c>
      <c r="D807">
        <f t="shared" si="62"/>
        <v>7</v>
      </c>
      <c r="E807" s="75">
        <v>38610</v>
      </c>
      <c r="F807" s="75">
        <v>33179</v>
      </c>
      <c r="G807" s="75">
        <v>5431</v>
      </c>
      <c r="H807" s="104">
        <v>85.93369593369593</v>
      </c>
      <c r="I807" s="104">
        <v>14.06630406630407</v>
      </c>
      <c r="K807" s="72">
        <f t="shared" si="63"/>
        <v>3.8485349800531062E-3</v>
      </c>
      <c r="M807" s="72">
        <f t="shared" si="64"/>
        <v>3.500214767293439E-3</v>
      </c>
      <c r="N807" s="68"/>
      <c r="O807" s="72"/>
    </row>
    <row r="808" spans="1:15" x14ac:dyDescent="0.25">
      <c r="A808" s="107" t="s">
        <v>1218</v>
      </c>
      <c r="B808" s="108">
        <f t="shared" si="60"/>
        <v>42217</v>
      </c>
      <c r="C808">
        <f t="shared" si="61"/>
        <v>2015</v>
      </c>
      <c r="D808">
        <f t="shared" si="62"/>
        <v>8</v>
      </c>
      <c r="E808" s="75">
        <v>35266</v>
      </c>
      <c r="F808" s="75">
        <v>22848</v>
      </c>
      <c r="G808" s="75">
        <v>12418</v>
      </c>
      <c r="H808" s="104">
        <v>64.787614132592296</v>
      </c>
      <c r="I808" s="104">
        <v>35.212385867407697</v>
      </c>
      <c r="K808" s="72">
        <f t="shared" si="63"/>
        <v>3.5152145715242901E-3</v>
      </c>
      <c r="M808" s="72">
        <f t="shared" si="64"/>
        <v>3.7989246950632248E-3</v>
      </c>
      <c r="N808" s="68"/>
      <c r="O808" s="72"/>
    </row>
    <row r="809" spans="1:15" x14ac:dyDescent="0.25">
      <c r="A809" s="107" t="s">
        <v>1219</v>
      </c>
      <c r="B809" s="108">
        <f t="shared" si="60"/>
        <v>42218</v>
      </c>
      <c r="C809">
        <f t="shared" si="61"/>
        <v>2015</v>
      </c>
      <c r="D809">
        <f t="shared" si="62"/>
        <v>8</v>
      </c>
      <c r="E809" s="75">
        <v>31722</v>
      </c>
      <c r="F809" s="75">
        <v>21698</v>
      </c>
      <c r="G809" s="75">
        <v>10024</v>
      </c>
      <c r="H809" s="104">
        <v>68.400479162726185</v>
      </c>
      <c r="I809" s="104">
        <v>31.599520837273811</v>
      </c>
      <c r="K809" s="72">
        <f t="shared" si="63"/>
        <v>3.1619587318633675E-3</v>
      </c>
      <c r="M809" s="72">
        <f t="shared" si="64"/>
        <v>3.7989246950632248E-3</v>
      </c>
      <c r="N809" s="68"/>
      <c r="O809" s="72"/>
    </row>
    <row r="810" spans="1:15" x14ac:dyDescent="0.25">
      <c r="A810" s="107" t="s">
        <v>1220</v>
      </c>
      <c r="B810" s="108">
        <f t="shared" si="60"/>
        <v>42219</v>
      </c>
      <c r="C810">
        <f t="shared" si="61"/>
        <v>2015</v>
      </c>
      <c r="D810">
        <f t="shared" si="62"/>
        <v>8</v>
      </c>
      <c r="E810" s="75">
        <v>38989</v>
      </c>
      <c r="F810" s="75">
        <v>33594</v>
      </c>
      <c r="G810" s="75">
        <v>5395</v>
      </c>
      <c r="H810" s="104">
        <v>86.162763856472338</v>
      </c>
      <c r="I810" s="104">
        <v>13.83723614352766</v>
      </c>
      <c r="K810" s="72">
        <f t="shared" si="63"/>
        <v>3.8863126220484473E-3</v>
      </c>
      <c r="M810" s="72">
        <f t="shared" si="64"/>
        <v>3.7989246950632248E-3</v>
      </c>
      <c r="N810" s="68"/>
      <c r="O810" s="72"/>
    </row>
    <row r="811" spans="1:15" x14ac:dyDescent="0.25">
      <c r="A811" s="107" t="s">
        <v>1221</v>
      </c>
      <c r="B811" s="108">
        <f t="shared" si="60"/>
        <v>42220</v>
      </c>
      <c r="C811">
        <f t="shared" si="61"/>
        <v>2015</v>
      </c>
      <c r="D811">
        <f t="shared" si="62"/>
        <v>8</v>
      </c>
      <c r="E811" s="75">
        <v>40826</v>
      </c>
      <c r="F811" s="75">
        <v>35584</v>
      </c>
      <c r="G811" s="75">
        <v>5242</v>
      </c>
      <c r="H811" s="104">
        <v>87.160143046098071</v>
      </c>
      <c r="I811" s="104">
        <v>12.839856953901929</v>
      </c>
      <c r="K811" s="72">
        <f t="shared" si="63"/>
        <v>4.0694195569968431E-3</v>
      </c>
      <c r="M811" s="72">
        <f t="shared" si="64"/>
        <v>3.7989246950632248E-3</v>
      </c>
      <c r="N811" s="68"/>
      <c r="O811" s="72"/>
    </row>
    <row r="812" spans="1:15" x14ac:dyDescent="0.25">
      <c r="A812" s="107" t="s">
        <v>1222</v>
      </c>
      <c r="B812" s="108">
        <f t="shared" si="60"/>
        <v>42221</v>
      </c>
      <c r="C812">
        <f t="shared" si="61"/>
        <v>2015</v>
      </c>
      <c r="D812">
        <f t="shared" si="62"/>
        <v>8</v>
      </c>
      <c r="E812" s="75">
        <v>41134</v>
      </c>
      <c r="F812" s="75">
        <v>36266</v>
      </c>
      <c r="G812" s="75">
        <v>4868</v>
      </c>
      <c r="H812" s="104">
        <v>88.165507852384891</v>
      </c>
      <c r="I812" s="104">
        <v>11.83449214761511</v>
      </c>
      <c r="K812" s="72">
        <f t="shared" si="63"/>
        <v>4.1001201209402869E-3</v>
      </c>
      <c r="M812" s="72">
        <f t="shared" si="64"/>
        <v>3.7989246950632248E-3</v>
      </c>
      <c r="N812" s="68"/>
      <c r="O812" s="72"/>
    </row>
    <row r="813" spans="1:15" x14ac:dyDescent="0.25">
      <c r="A813" s="107" t="s">
        <v>1223</v>
      </c>
      <c r="B813" s="108">
        <f t="shared" si="60"/>
        <v>42222</v>
      </c>
      <c r="C813">
        <f t="shared" si="61"/>
        <v>2015</v>
      </c>
      <c r="D813">
        <f t="shared" si="62"/>
        <v>8</v>
      </c>
      <c r="E813" s="75">
        <v>42355</v>
      </c>
      <c r="F813" s="75">
        <v>36674</v>
      </c>
      <c r="G813" s="75">
        <v>5681</v>
      </c>
      <c r="H813" s="104">
        <v>86.587179789871328</v>
      </c>
      <c r="I813" s="104">
        <v>13.41282021012867</v>
      </c>
      <c r="K813" s="72">
        <f t="shared" si="63"/>
        <v>4.2218259280017946E-3</v>
      </c>
      <c r="M813" s="72">
        <f t="shared" si="64"/>
        <v>3.7989246950632248E-3</v>
      </c>
      <c r="N813" s="68"/>
      <c r="O813" s="72"/>
    </row>
    <row r="814" spans="1:15" x14ac:dyDescent="0.25">
      <c r="A814" s="107" t="s">
        <v>1224</v>
      </c>
      <c r="B814" s="108">
        <f t="shared" si="60"/>
        <v>42223</v>
      </c>
      <c r="C814">
        <f t="shared" si="61"/>
        <v>2015</v>
      </c>
      <c r="D814">
        <f t="shared" si="62"/>
        <v>8</v>
      </c>
      <c r="E814" s="75">
        <v>41081</v>
      </c>
      <c r="F814" s="75">
        <v>34600</v>
      </c>
      <c r="G814" s="75">
        <v>6481</v>
      </c>
      <c r="H814" s="104">
        <v>84.223850441810086</v>
      </c>
      <c r="I814" s="104">
        <v>15.776149558189919</v>
      </c>
      <c r="K814" s="72">
        <f t="shared" si="63"/>
        <v>4.0948372316902786E-3</v>
      </c>
      <c r="M814" s="72">
        <f t="shared" si="64"/>
        <v>3.7989246950632248E-3</v>
      </c>
      <c r="N814" s="68"/>
      <c r="O814" s="72"/>
    </row>
    <row r="815" spans="1:15" x14ac:dyDescent="0.25">
      <c r="A815" s="107" t="s">
        <v>1225</v>
      </c>
      <c r="B815" s="108">
        <f t="shared" si="60"/>
        <v>42224</v>
      </c>
      <c r="C815">
        <f t="shared" si="61"/>
        <v>2015</v>
      </c>
      <c r="D815">
        <f t="shared" si="62"/>
        <v>8</v>
      </c>
      <c r="E815" s="75">
        <v>38888</v>
      </c>
      <c r="F815" s="75">
        <v>24171</v>
      </c>
      <c r="G815" s="75">
        <v>14717</v>
      </c>
      <c r="H815" s="104">
        <v>62.155420695330179</v>
      </c>
      <c r="I815" s="104">
        <v>37.844579304669821</v>
      </c>
      <c r="K815" s="72">
        <f t="shared" si="63"/>
        <v>3.8762452293267338E-3</v>
      </c>
      <c r="M815" s="72">
        <f t="shared" si="64"/>
        <v>3.7989246950632248E-3</v>
      </c>
      <c r="N815" s="68"/>
      <c r="O815" s="72"/>
    </row>
    <row r="816" spans="1:15" x14ac:dyDescent="0.25">
      <c r="A816" s="107" t="s">
        <v>1226</v>
      </c>
      <c r="B816" s="108">
        <f t="shared" si="60"/>
        <v>42225</v>
      </c>
      <c r="C816">
        <f t="shared" si="61"/>
        <v>2015</v>
      </c>
      <c r="D816">
        <f t="shared" si="62"/>
        <v>8</v>
      </c>
      <c r="E816" s="75">
        <v>32885</v>
      </c>
      <c r="F816" s="75">
        <v>22058</v>
      </c>
      <c r="G816" s="75">
        <v>10827</v>
      </c>
      <c r="H816" s="104">
        <v>67.076174547666113</v>
      </c>
      <c r="I816" s="104">
        <v>32.923825452333887</v>
      </c>
      <c r="K816" s="72">
        <f t="shared" si="63"/>
        <v>3.2778832638965653E-3</v>
      </c>
      <c r="M816" s="72">
        <f t="shared" si="64"/>
        <v>3.7989246950632248E-3</v>
      </c>
      <c r="N816" s="68"/>
      <c r="O816" s="72"/>
    </row>
    <row r="817" spans="1:15" x14ac:dyDescent="0.25">
      <c r="A817" s="107" t="s">
        <v>1227</v>
      </c>
      <c r="B817" s="108">
        <f t="shared" si="60"/>
        <v>42226</v>
      </c>
      <c r="C817">
        <f t="shared" si="61"/>
        <v>2015</v>
      </c>
      <c r="D817">
        <f t="shared" si="62"/>
        <v>8</v>
      </c>
      <c r="E817" s="75">
        <v>39984</v>
      </c>
      <c r="F817" s="75">
        <v>33850</v>
      </c>
      <c r="G817" s="75">
        <v>6134</v>
      </c>
      <c r="H817" s="104">
        <v>84.658863545418171</v>
      </c>
      <c r="I817" s="104">
        <v>15.341136454581831</v>
      </c>
      <c r="K817" s="72">
        <f t="shared" si="63"/>
        <v>3.9854913919306761E-3</v>
      </c>
      <c r="M817" s="72">
        <f t="shared" si="64"/>
        <v>3.7989246950632248E-3</v>
      </c>
      <c r="N817" s="68"/>
      <c r="O817" s="72"/>
    </row>
    <row r="818" spans="1:15" x14ac:dyDescent="0.25">
      <c r="A818" s="107" t="s">
        <v>1228</v>
      </c>
      <c r="B818" s="108">
        <f t="shared" si="60"/>
        <v>42227</v>
      </c>
      <c r="C818">
        <f t="shared" si="61"/>
        <v>2015</v>
      </c>
      <c r="D818">
        <f t="shared" si="62"/>
        <v>8</v>
      </c>
      <c r="E818" s="75">
        <v>25112</v>
      </c>
      <c r="F818" s="75">
        <v>22407</v>
      </c>
      <c r="G818" s="75">
        <v>2705</v>
      </c>
      <c r="H818" s="104">
        <v>89.228257406817463</v>
      </c>
      <c r="I818" s="104">
        <v>10.771742593182539</v>
      </c>
      <c r="K818" s="72">
        <f t="shared" si="63"/>
        <v>2.5030927329472573E-3</v>
      </c>
      <c r="M818" s="72">
        <f t="shared" si="64"/>
        <v>3.7989246950632248E-3</v>
      </c>
      <c r="N818" s="68"/>
      <c r="O818" s="72"/>
    </row>
    <row r="819" spans="1:15" x14ac:dyDescent="0.25">
      <c r="A819" s="107" t="s">
        <v>1229</v>
      </c>
      <c r="B819" s="108">
        <f t="shared" si="60"/>
        <v>42228</v>
      </c>
      <c r="C819">
        <f t="shared" si="61"/>
        <v>2015</v>
      </c>
      <c r="D819">
        <f t="shared" si="62"/>
        <v>8</v>
      </c>
      <c r="E819" s="75">
        <v>43105</v>
      </c>
      <c r="F819" s="75">
        <v>37666</v>
      </c>
      <c r="G819" s="75">
        <v>5439</v>
      </c>
      <c r="H819" s="104">
        <v>87.381974248927037</v>
      </c>
      <c r="I819" s="104">
        <v>12.61802575107296</v>
      </c>
      <c r="K819" s="72">
        <f t="shared" si="63"/>
        <v>4.2965837947471931E-3</v>
      </c>
      <c r="M819" s="72">
        <f t="shared" si="64"/>
        <v>3.7989246950632248E-3</v>
      </c>
      <c r="N819" s="68"/>
      <c r="O819" s="72"/>
    </row>
    <row r="820" spans="1:15" x14ac:dyDescent="0.25">
      <c r="A820" s="107" t="s">
        <v>1230</v>
      </c>
      <c r="B820" s="108">
        <f t="shared" si="60"/>
        <v>42229</v>
      </c>
      <c r="C820">
        <f t="shared" si="61"/>
        <v>2015</v>
      </c>
      <c r="D820">
        <f t="shared" si="62"/>
        <v>8</v>
      </c>
      <c r="E820" s="75">
        <v>42242</v>
      </c>
      <c r="F820" s="75">
        <v>36740</v>
      </c>
      <c r="G820" s="75">
        <v>5502</v>
      </c>
      <c r="H820" s="104">
        <v>86.975048529899155</v>
      </c>
      <c r="I820" s="104">
        <v>13.02495147010085</v>
      </c>
      <c r="K820" s="72">
        <f t="shared" si="63"/>
        <v>4.2105624094121554E-3</v>
      </c>
      <c r="M820" s="72">
        <f t="shared" si="64"/>
        <v>3.7989246950632248E-3</v>
      </c>
      <c r="N820" s="68"/>
      <c r="O820" s="72"/>
    </row>
    <row r="821" spans="1:15" x14ac:dyDescent="0.25">
      <c r="A821" s="107" t="s">
        <v>1231</v>
      </c>
      <c r="B821" s="108">
        <f t="shared" si="60"/>
        <v>42230</v>
      </c>
      <c r="C821">
        <f t="shared" si="61"/>
        <v>2015</v>
      </c>
      <c r="D821">
        <f t="shared" si="62"/>
        <v>8</v>
      </c>
      <c r="E821" s="75">
        <v>40075</v>
      </c>
      <c r="F821" s="75">
        <v>34018</v>
      </c>
      <c r="G821" s="75">
        <v>6057</v>
      </c>
      <c r="H821" s="104">
        <v>84.885839051777921</v>
      </c>
      <c r="I821" s="104">
        <v>15.11416094822208</v>
      </c>
      <c r="K821" s="72">
        <f t="shared" si="63"/>
        <v>3.9945620130957841E-3</v>
      </c>
      <c r="M821" s="72">
        <f t="shared" si="64"/>
        <v>3.7989246950632248E-3</v>
      </c>
      <c r="N821" s="68"/>
      <c r="O821" s="72"/>
    </row>
    <row r="822" spans="1:15" x14ac:dyDescent="0.25">
      <c r="A822" s="107" t="s">
        <v>1232</v>
      </c>
      <c r="B822" s="108">
        <f t="shared" si="60"/>
        <v>42231</v>
      </c>
      <c r="C822">
        <f t="shared" si="61"/>
        <v>2015</v>
      </c>
      <c r="D822">
        <f t="shared" si="62"/>
        <v>8</v>
      </c>
      <c r="E822" s="75">
        <v>37906</v>
      </c>
      <c r="F822" s="75">
        <v>23887</v>
      </c>
      <c r="G822" s="75">
        <v>14019</v>
      </c>
      <c r="H822" s="104">
        <v>63.016409011765937</v>
      </c>
      <c r="I822" s="104">
        <v>36.983590988234063</v>
      </c>
      <c r="K822" s="72">
        <f t="shared" si="63"/>
        <v>3.7783622624680919E-3</v>
      </c>
      <c r="M822" s="72">
        <f t="shared" si="64"/>
        <v>3.7989246950632248E-3</v>
      </c>
      <c r="N822" s="68"/>
      <c r="O822" s="72"/>
    </row>
    <row r="823" spans="1:15" x14ac:dyDescent="0.25">
      <c r="A823" s="107" t="s">
        <v>1233</v>
      </c>
      <c r="B823" s="108">
        <f t="shared" si="60"/>
        <v>42232</v>
      </c>
      <c r="C823">
        <f t="shared" si="61"/>
        <v>2015</v>
      </c>
      <c r="D823">
        <f t="shared" si="62"/>
        <v>8</v>
      </c>
      <c r="E823" s="75">
        <v>30392</v>
      </c>
      <c r="F823" s="75">
        <v>21173</v>
      </c>
      <c r="G823" s="75">
        <v>9219</v>
      </c>
      <c r="H823" s="104">
        <v>69.666359568307456</v>
      </c>
      <c r="I823" s="104">
        <v>30.333640431692551</v>
      </c>
      <c r="K823" s="72">
        <f t="shared" si="63"/>
        <v>3.0293881148348613E-3</v>
      </c>
      <c r="M823" s="72">
        <f t="shared" si="64"/>
        <v>3.7989246950632248E-3</v>
      </c>
      <c r="N823" s="68"/>
      <c r="O823" s="72"/>
    </row>
    <row r="824" spans="1:15" x14ac:dyDescent="0.25">
      <c r="A824" s="107" t="s">
        <v>1234</v>
      </c>
      <c r="B824" s="108">
        <f t="shared" si="60"/>
        <v>42233</v>
      </c>
      <c r="C824">
        <f t="shared" si="61"/>
        <v>2015</v>
      </c>
      <c r="D824">
        <f t="shared" si="62"/>
        <v>8</v>
      </c>
      <c r="E824" s="75">
        <v>37500</v>
      </c>
      <c r="F824" s="75">
        <v>32301</v>
      </c>
      <c r="G824" s="75">
        <v>5199</v>
      </c>
      <c r="H824" s="104">
        <v>86.135999999999996</v>
      </c>
      <c r="I824" s="104">
        <v>13.864000000000001</v>
      </c>
      <c r="K824" s="72">
        <f t="shared" si="63"/>
        <v>3.7378933372699164E-3</v>
      </c>
      <c r="M824" s="72">
        <f t="shared" si="64"/>
        <v>3.7989246950632248E-3</v>
      </c>
      <c r="N824" s="68"/>
      <c r="O824" s="72"/>
    </row>
    <row r="825" spans="1:15" x14ac:dyDescent="0.25">
      <c r="A825" s="107" t="s">
        <v>1235</v>
      </c>
      <c r="B825" s="108">
        <f t="shared" si="60"/>
        <v>42234</v>
      </c>
      <c r="C825">
        <f t="shared" si="61"/>
        <v>2015</v>
      </c>
      <c r="D825">
        <f t="shared" si="62"/>
        <v>8</v>
      </c>
      <c r="E825" s="75">
        <v>39967</v>
      </c>
      <c r="F825" s="75">
        <v>35269</v>
      </c>
      <c r="G825" s="75">
        <v>4698</v>
      </c>
      <c r="H825" s="104">
        <v>88.24530237445893</v>
      </c>
      <c r="I825" s="104">
        <v>11.75469762554107</v>
      </c>
      <c r="K825" s="72">
        <f t="shared" si="63"/>
        <v>3.9837968802844464E-3</v>
      </c>
      <c r="M825" s="72">
        <f t="shared" si="64"/>
        <v>3.7989246950632248E-3</v>
      </c>
      <c r="N825" s="68"/>
      <c r="O825" s="72"/>
    </row>
    <row r="826" spans="1:15" x14ac:dyDescent="0.25">
      <c r="A826" s="107" t="s">
        <v>1236</v>
      </c>
      <c r="B826" s="108">
        <f t="shared" si="60"/>
        <v>42235</v>
      </c>
      <c r="C826">
        <f t="shared" si="61"/>
        <v>2015</v>
      </c>
      <c r="D826">
        <f t="shared" si="62"/>
        <v>8</v>
      </c>
      <c r="E826" s="75">
        <v>40772</v>
      </c>
      <c r="F826" s="75">
        <v>36115</v>
      </c>
      <c r="G826" s="75">
        <v>4657</v>
      </c>
      <c r="H826" s="104">
        <v>88.57794564897479</v>
      </c>
      <c r="I826" s="104">
        <v>11.42205435102521</v>
      </c>
      <c r="K826" s="72">
        <f t="shared" si="63"/>
        <v>4.0640369905911742E-3</v>
      </c>
      <c r="M826" s="72">
        <f t="shared" si="64"/>
        <v>3.7989246950632248E-3</v>
      </c>
      <c r="N826" s="68"/>
      <c r="O826" s="72"/>
    </row>
    <row r="827" spans="1:15" x14ac:dyDescent="0.25">
      <c r="A827" s="107" t="s">
        <v>1237</v>
      </c>
      <c r="B827" s="108">
        <f t="shared" si="60"/>
        <v>42236</v>
      </c>
      <c r="C827">
        <f t="shared" si="61"/>
        <v>2015</v>
      </c>
      <c r="D827">
        <f t="shared" si="62"/>
        <v>8</v>
      </c>
      <c r="E827" s="75">
        <v>39327</v>
      </c>
      <c r="F827" s="75">
        <v>34640</v>
      </c>
      <c r="G827" s="75">
        <v>4687</v>
      </c>
      <c r="H827" s="104">
        <v>88.081979301751971</v>
      </c>
      <c r="I827" s="104">
        <v>11.91802069824802</v>
      </c>
      <c r="K827" s="72">
        <f t="shared" si="63"/>
        <v>3.9200035006617066E-3</v>
      </c>
      <c r="M827" s="72">
        <f t="shared" si="64"/>
        <v>3.7989246950632248E-3</v>
      </c>
      <c r="N827" s="68"/>
      <c r="O827" s="72"/>
    </row>
    <row r="828" spans="1:15" x14ac:dyDescent="0.25">
      <c r="A828" s="107" t="s">
        <v>1238</v>
      </c>
      <c r="B828" s="108">
        <f t="shared" si="60"/>
        <v>42237</v>
      </c>
      <c r="C828">
        <f t="shared" si="61"/>
        <v>2015</v>
      </c>
      <c r="D828">
        <f t="shared" si="62"/>
        <v>8</v>
      </c>
      <c r="E828" s="75">
        <v>38073</v>
      </c>
      <c r="F828" s="75">
        <v>32642</v>
      </c>
      <c r="G828" s="75">
        <v>5431</v>
      </c>
      <c r="H828" s="104">
        <v>85.735297980195938</v>
      </c>
      <c r="I828" s="104">
        <v>14.26470201980406</v>
      </c>
      <c r="K828" s="72">
        <f t="shared" si="63"/>
        <v>3.7950083474634008E-3</v>
      </c>
      <c r="M828" s="72">
        <f t="shared" si="64"/>
        <v>3.7989246950632248E-3</v>
      </c>
      <c r="N828" s="68"/>
      <c r="O828" s="72"/>
    </row>
    <row r="829" spans="1:15" x14ac:dyDescent="0.25">
      <c r="A829" s="107" t="s">
        <v>1239</v>
      </c>
      <c r="B829" s="108">
        <f t="shared" si="60"/>
        <v>42238</v>
      </c>
      <c r="C829">
        <f t="shared" si="61"/>
        <v>2015</v>
      </c>
      <c r="D829">
        <f t="shared" si="62"/>
        <v>8</v>
      </c>
      <c r="E829" s="75">
        <v>34345</v>
      </c>
      <c r="F829" s="75">
        <v>23288</v>
      </c>
      <c r="G829" s="75">
        <v>11057</v>
      </c>
      <c r="H829" s="104">
        <v>67.806085310816712</v>
      </c>
      <c r="I829" s="104">
        <v>32.193914689183288</v>
      </c>
      <c r="K829" s="72">
        <f t="shared" si="63"/>
        <v>3.4234119111609409E-3</v>
      </c>
      <c r="M829" s="72">
        <f t="shared" si="64"/>
        <v>3.7989246950632248E-3</v>
      </c>
      <c r="N829" s="68"/>
      <c r="O829" s="72"/>
    </row>
    <row r="830" spans="1:15" x14ac:dyDescent="0.25">
      <c r="A830" s="107" t="s">
        <v>1240</v>
      </c>
      <c r="B830" s="108">
        <f t="shared" si="60"/>
        <v>42239</v>
      </c>
      <c r="C830">
        <f t="shared" si="61"/>
        <v>2015</v>
      </c>
      <c r="D830">
        <f t="shared" si="62"/>
        <v>8</v>
      </c>
      <c r="E830" s="75">
        <v>33118</v>
      </c>
      <c r="F830" s="75">
        <v>23215</v>
      </c>
      <c r="G830" s="75">
        <v>9903</v>
      </c>
      <c r="H830" s="104">
        <v>70.097831994685663</v>
      </c>
      <c r="I830" s="104">
        <v>29.90216800531433</v>
      </c>
      <c r="K830" s="72">
        <f t="shared" si="63"/>
        <v>3.3011080411654691E-3</v>
      </c>
      <c r="M830" s="72">
        <f t="shared" si="64"/>
        <v>3.7989246950632248E-3</v>
      </c>
      <c r="N830" s="68"/>
      <c r="O830" s="72"/>
    </row>
    <row r="831" spans="1:15" x14ac:dyDescent="0.25">
      <c r="A831" s="107" t="s">
        <v>1241</v>
      </c>
      <c r="B831" s="108">
        <f t="shared" si="60"/>
        <v>42240</v>
      </c>
      <c r="C831">
        <f t="shared" si="61"/>
        <v>2015</v>
      </c>
      <c r="D831">
        <f t="shared" si="62"/>
        <v>8</v>
      </c>
      <c r="E831" s="75">
        <v>38993</v>
      </c>
      <c r="F831" s="75">
        <v>34031</v>
      </c>
      <c r="G831" s="75">
        <v>4962</v>
      </c>
      <c r="H831" s="104">
        <v>87.274639037776012</v>
      </c>
      <c r="I831" s="104">
        <v>12.72536096222399</v>
      </c>
      <c r="K831" s="72">
        <f t="shared" si="63"/>
        <v>3.8867113306710892E-3</v>
      </c>
      <c r="M831" s="72">
        <f t="shared" si="64"/>
        <v>3.7989246950632248E-3</v>
      </c>
      <c r="N831" s="68"/>
      <c r="O831" s="72"/>
    </row>
    <row r="832" spans="1:15" x14ac:dyDescent="0.25">
      <c r="A832" s="107" t="s">
        <v>1242</v>
      </c>
      <c r="B832" s="108">
        <f t="shared" si="60"/>
        <v>42241</v>
      </c>
      <c r="C832">
        <f t="shared" si="61"/>
        <v>2015</v>
      </c>
      <c r="D832">
        <f t="shared" si="62"/>
        <v>8</v>
      </c>
      <c r="E832" s="75">
        <v>41726</v>
      </c>
      <c r="F832" s="75">
        <v>36880</v>
      </c>
      <c r="G832" s="75">
        <v>4846</v>
      </c>
      <c r="H832" s="104">
        <v>88.386138139289656</v>
      </c>
      <c r="I832" s="104">
        <v>11.613861860710349</v>
      </c>
      <c r="K832" s="72">
        <f t="shared" si="63"/>
        <v>4.1591289970913208E-3</v>
      </c>
      <c r="M832" s="72">
        <f t="shared" si="64"/>
        <v>3.7989246950632248E-3</v>
      </c>
      <c r="N832" s="68"/>
      <c r="O832" s="72"/>
    </row>
    <row r="833" spans="1:15" x14ac:dyDescent="0.25">
      <c r="A833" s="107" t="s">
        <v>1243</v>
      </c>
      <c r="B833" s="108">
        <f t="shared" si="60"/>
        <v>42242</v>
      </c>
      <c r="C833">
        <f t="shared" si="61"/>
        <v>2015</v>
      </c>
      <c r="D833">
        <f t="shared" si="62"/>
        <v>8</v>
      </c>
      <c r="E833" s="75">
        <v>42961</v>
      </c>
      <c r="F833" s="75">
        <v>37995</v>
      </c>
      <c r="G833" s="75">
        <v>4966</v>
      </c>
      <c r="H833" s="104">
        <v>88.440678755150017</v>
      </c>
      <c r="I833" s="104">
        <v>11.559321244849979</v>
      </c>
      <c r="K833" s="72">
        <f t="shared" si="63"/>
        <v>4.2822302843320767E-3</v>
      </c>
      <c r="M833" s="72">
        <f t="shared" si="64"/>
        <v>3.7989246950632248E-3</v>
      </c>
      <c r="N833" s="68"/>
      <c r="O833" s="72"/>
    </row>
    <row r="834" spans="1:15" x14ac:dyDescent="0.25">
      <c r="A834" s="107" t="s">
        <v>1244</v>
      </c>
      <c r="B834" s="108">
        <f t="shared" si="60"/>
        <v>42243</v>
      </c>
      <c r="C834">
        <f t="shared" si="61"/>
        <v>2015</v>
      </c>
      <c r="D834">
        <f t="shared" si="62"/>
        <v>8</v>
      </c>
      <c r="E834" s="75">
        <v>43262</v>
      </c>
      <c r="F834" s="75">
        <v>37996</v>
      </c>
      <c r="G834" s="75">
        <v>5266</v>
      </c>
      <c r="H834" s="104">
        <v>87.827654754750128</v>
      </c>
      <c r="I834" s="104">
        <v>12.17234524524987</v>
      </c>
      <c r="K834" s="72">
        <f t="shared" si="63"/>
        <v>4.3122331081858964E-3</v>
      </c>
      <c r="M834" s="72">
        <f t="shared" si="64"/>
        <v>3.7989246950632248E-3</v>
      </c>
      <c r="N834" s="68"/>
      <c r="O834" s="72"/>
    </row>
    <row r="835" spans="1:15" x14ac:dyDescent="0.25">
      <c r="A835" s="107" t="s">
        <v>1245</v>
      </c>
      <c r="B835" s="108">
        <f t="shared" si="60"/>
        <v>42244</v>
      </c>
      <c r="C835">
        <f t="shared" si="61"/>
        <v>2015</v>
      </c>
      <c r="D835">
        <f t="shared" si="62"/>
        <v>8</v>
      </c>
      <c r="E835" s="75">
        <v>41856</v>
      </c>
      <c r="F835" s="75">
        <v>35786</v>
      </c>
      <c r="G835" s="75">
        <v>6070</v>
      </c>
      <c r="H835" s="104">
        <v>85.497897553516822</v>
      </c>
      <c r="I835" s="104">
        <v>14.50210244648318</v>
      </c>
      <c r="K835" s="72">
        <f t="shared" si="63"/>
        <v>4.1720870273271897E-3</v>
      </c>
      <c r="M835" s="72">
        <f t="shared" si="64"/>
        <v>3.7989246950632248E-3</v>
      </c>
      <c r="N835" s="68"/>
      <c r="O835" s="72"/>
    </row>
    <row r="836" spans="1:15" x14ac:dyDescent="0.25">
      <c r="A836" s="107" t="s">
        <v>1246</v>
      </c>
      <c r="B836" s="108">
        <f t="shared" si="60"/>
        <v>42245</v>
      </c>
      <c r="C836">
        <f t="shared" si="61"/>
        <v>2015</v>
      </c>
      <c r="D836">
        <f t="shared" si="62"/>
        <v>8</v>
      </c>
      <c r="E836" s="75">
        <v>34476</v>
      </c>
      <c r="F836" s="75">
        <v>23964</v>
      </c>
      <c r="G836" s="75">
        <v>10512</v>
      </c>
      <c r="H836" s="104">
        <v>69.509223807866348</v>
      </c>
      <c r="I836" s="104">
        <v>30.490776192133659</v>
      </c>
      <c r="K836" s="72">
        <f t="shared" si="63"/>
        <v>3.4364696185524703E-3</v>
      </c>
      <c r="M836" s="72">
        <f t="shared" si="64"/>
        <v>3.7989246950632248E-3</v>
      </c>
      <c r="N836" s="68"/>
      <c r="O836" s="72"/>
    </row>
    <row r="837" spans="1:15" x14ac:dyDescent="0.25">
      <c r="A837" s="107" t="s">
        <v>1247</v>
      </c>
      <c r="B837" s="108">
        <f t="shared" si="60"/>
        <v>42246</v>
      </c>
      <c r="C837">
        <f t="shared" si="61"/>
        <v>2015</v>
      </c>
      <c r="D837">
        <f t="shared" si="62"/>
        <v>8</v>
      </c>
      <c r="E837" s="75">
        <v>32986</v>
      </c>
      <c r="F837" s="75">
        <v>23231</v>
      </c>
      <c r="G837" s="75">
        <v>9755</v>
      </c>
      <c r="H837" s="104">
        <v>70.426847753592426</v>
      </c>
      <c r="I837" s="104">
        <v>29.57315224640757</v>
      </c>
      <c r="K837" s="72">
        <f t="shared" si="63"/>
        <v>3.2879506566182793E-3</v>
      </c>
      <c r="M837" s="72">
        <f t="shared" si="64"/>
        <v>3.7989246950632248E-3</v>
      </c>
      <c r="N837" s="68"/>
      <c r="O837" s="72"/>
    </row>
    <row r="838" spans="1:15" x14ac:dyDescent="0.25">
      <c r="A838" s="107" t="s">
        <v>1248</v>
      </c>
      <c r="B838" s="108">
        <f t="shared" si="60"/>
        <v>42247</v>
      </c>
      <c r="C838">
        <f t="shared" si="61"/>
        <v>2015</v>
      </c>
      <c r="D838">
        <f t="shared" si="62"/>
        <v>8</v>
      </c>
      <c r="E838" s="75">
        <v>40157</v>
      </c>
      <c r="F838" s="75">
        <v>35204</v>
      </c>
      <c r="G838" s="75">
        <v>4953</v>
      </c>
      <c r="H838" s="104">
        <v>87.665911298154739</v>
      </c>
      <c r="I838" s="104">
        <v>12.334088701845261</v>
      </c>
      <c r="K838" s="72">
        <f t="shared" si="63"/>
        <v>4.0027355398599479E-3</v>
      </c>
      <c r="M838" s="72">
        <f t="shared" si="64"/>
        <v>3.7989246950632248E-3</v>
      </c>
      <c r="N838" s="68"/>
      <c r="O838" s="72"/>
    </row>
    <row r="839" spans="1:15" x14ac:dyDescent="0.25">
      <c r="A839" s="107" t="s">
        <v>1249</v>
      </c>
      <c r="B839" s="108">
        <f t="shared" si="60"/>
        <v>42248</v>
      </c>
      <c r="C839">
        <f t="shared" si="61"/>
        <v>2015</v>
      </c>
      <c r="D839">
        <f t="shared" si="62"/>
        <v>9</v>
      </c>
      <c r="E839" s="75">
        <v>43339</v>
      </c>
      <c r="F839" s="75">
        <v>38477</v>
      </c>
      <c r="G839" s="75">
        <v>4862</v>
      </c>
      <c r="H839" s="104">
        <v>88.781467038925683</v>
      </c>
      <c r="I839" s="104">
        <v>11.21853296107432</v>
      </c>
      <c r="K839" s="72">
        <f t="shared" si="63"/>
        <v>4.3199082491717578E-3</v>
      </c>
      <c r="M839" s="72">
        <f t="shared" si="64"/>
        <v>4.2945736387747062E-3</v>
      </c>
      <c r="N839" s="68"/>
      <c r="O839" s="72"/>
    </row>
    <row r="840" spans="1:15" x14ac:dyDescent="0.25">
      <c r="A840" s="107" t="s">
        <v>1250</v>
      </c>
      <c r="B840" s="108">
        <f t="shared" si="60"/>
        <v>42249</v>
      </c>
      <c r="C840">
        <f t="shared" si="61"/>
        <v>2015</v>
      </c>
      <c r="D840">
        <f t="shared" si="62"/>
        <v>9</v>
      </c>
      <c r="E840" s="75">
        <v>43300</v>
      </c>
      <c r="F840" s="75">
        <v>38603</v>
      </c>
      <c r="G840" s="75">
        <v>4697</v>
      </c>
      <c r="H840" s="104">
        <v>89.152424942263281</v>
      </c>
      <c r="I840" s="104">
        <v>10.847575057736719</v>
      </c>
      <c r="K840" s="72">
        <f t="shared" si="63"/>
        <v>4.3160208401009969E-3</v>
      </c>
      <c r="M840" s="72">
        <f t="shared" si="64"/>
        <v>4.2945736387747062E-3</v>
      </c>
      <c r="N840" s="68"/>
      <c r="O840" s="72"/>
    </row>
    <row r="841" spans="1:15" x14ac:dyDescent="0.25">
      <c r="A841" s="107" t="s">
        <v>1251</v>
      </c>
      <c r="B841" s="108">
        <f t="shared" si="60"/>
        <v>42250</v>
      </c>
      <c r="C841">
        <f t="shared" si="61"/>
        <v>2015</v>
      </c>
      <c r="D841">
        <f t="shared" si="62"/>
        <v>9</v>
      </c>
      <c r="E841" s="75">
        <v>42942</v>
      </c>
      <c r="F841" s="75">
        <v>37878</v>
      </c>
      <c r="G841" s="75">
        <v>5064</v>
      </c>
      <c r="H841" s="104">
        <v>88.207349448092771</v>
      </c>
      <c r="I841" s="104">
        <v>11.79265055190722</v>
      </c>
      <c r="K841" s="72">
        <f t="shared" si="63"/>
        <v>4.2803364183745269E-3</v>
      </c>
      <c r="M841" s="72">
        <f t="shared" si="64"/>
        <v>4.2945736387747062E-3</v>
      </c>
      <c r="N841" s="68"/>
      <c r="O841" s="72"/>
    </row>
    <row r="842" spans="1:15" x14ac:dyDescent="0.25">
      <c r="A842" s="107" t="s">
        <v>1252</v>
      </c>
      <c r="B842" s="108">
        <f t="shared" si="60"/>
        <v>42251</v>
      </c>
      <c r="C842">
        <f t="shared" si="61"/>
        <v>2015</v>
      </c>
      <c r="D842">
        <f t="shared" si="62"/>
        <v>9</v>
      </c>
      <c r="E842" s="75">
        <v>40027</v>
      </c>
      <c r="F842" s="75">
        <v>33667</v>
      </c>
      <c r="G842" s="75">
        <v>6360</v>
      </c>
      <c r="H842" s="104">
        <v>84.1107252604492</v>
      </c>
      <c r="I842" s="104">
        <v>15.8892747395508</v>
      </c>
      <c r="K842" s="72">
        <f t="shared" si="63"/>
        <v>3.989777509624079E-3</v>
      </c>
      <c r="M842" s="72">
        <f t="shared" si="64"/>
        <v>4.2945736387747062E-3</v>
      </c>
      <c r="N842" s="68"/>
      <c r="O842" s="72"/>
    </row>
    <row r="843" spans="1:15" x14ac:dyDescent="0.25">
      <c r="A843" s="107" t="s">
        <v>1253</v>
      </c>
      <c r="B843" s="108">
        <f t="shared" si="60"/>
        <v>42252</v>
      </c>
      <c r="C843">
        <f t="shared" si="61"/>
        <v>2015</v>
      </c>
      <c r="D843">
        <f t="shared" si="62"/>
        <v>9</v>
      </c>
      <c r="E843" s="75">
        <v>34065</v>
      </c>
      <c r="F843" s="75">
        <v>20985</v>
      </c>
      <c r="G843" s="75">
        <v>13080</v>
      </c>
      <c r="H843" s="104">
        <v>61.602818141787758</v>
      </c>
      <c r="I843" s="104">
        <v>38.397181858212242</v>
      </c>
      <c r="K843" s="72">
        <f t="shared" si="63"/>
        <v>3.3955023075759919E-3</v>
      </c>
      <c r="M843" s="72">
        <f t="shared" si="64"/>
        <v>4.2945736387747062E-3</v>
      </c>
      <c r="N843" s="68"/>
      <c r="O843" s="72"/>
    </row>
    <row r="844" spans="1:15" x14ac:dyDescent="0.25">
      <c r="A844" s="107" t="s">
        <v>1254</v>
      </c>
      <c r="B844" s="108">
        <f t="shared" si="60"/>
        <v>42253</v>
      </c>
      <c r="C844">
        <f t="shared" si="61"/>
        <v>2015</v>
      </c>
      <c r="D844">
        <f t="shared" si="62"/>
        <v>9</v>
      </c>
      <c r="E844" s="75">
        <v>33272</v>
      </c>
      <c r="F844" s="75">
        <v>18890</v>
      </c>
      <c r="G844" s="75">
        <v>14382</v>
      </c>
      <c r="H844" s="104">
        <v>56.774465015628763</v>
      </c>
      <c r="I844" s="104">
        <v>43.225534984371237</v>
      </c>
      <c r="K844" s="72">
        <f t="shared" si="63"/>
        <v>3.316458323137191E-3</v>
      </c>
      <c r="M844" s="72">
        <f t="shared" si="64"/>
        <v>4.2945736387747062E-3</v>
      </c>
      <c r="N844" s="68"/>
      <c r="O844" s="72"/>
    </row>
    <row r="845" spans="1:15" x14ac:dyDescent="0.25">
      <c r="A845" s="107" t="s">
        <v>1255</v>
      </c>
      <c r="B845" s="108">
        <f t="shared" ref="B845:B908" si="65">DATE(YEAR(A845),MONTH(A845),DAY(A845))</f>
        <v>42254</v>
      </c>
      <c r="C845">
        <f t="shared" ref="C845:C908" si="66">+YEAR(A845)</f>
        <v>2015</v>
      </c>
      <c r="D845">
        <f t="shared" ref="D845:D908" si="67">MONTH(A845)</f>
        <v>9</v>
      </c>
      <c r="E845" s="75">
        <v>33738</v>
      </c>
      <c r="F845" s="75">
        <v>22242</v>
      </c>
      <c r="G845" s="75">
        <v>11496</v>
      </c>
      <c r="H845" s="104">
        <v>65.925662457762755</v>
      </c>
      <c r="I845" s="104">
        <v>34.074337542237238</v>
      </c>
      <c r="K845" s="72">
        <f t="shared" ref="K845:K908" si="68">+E845/SUMIF($C$12:$C$2321,C845,$E$12:$E$2321)</f>
        <v>3.3629078776749983E-3</v>
      </c>
      <c r="M845" s="72">
        <f t="shared" ref="M845:M908" si="69">AVERAGEIFS($K$12:$K$2321,$C$12:$C$2321,C845,$D$12:$D$2321,D845)</f>
        <v>4.2945736387747062E-3</v>
      </c>
      <c r="N845" s="68"/>
      <c r="O845" s="72"/>
    </row>
    <row r="846" spans="1:15" x14ac:dyDescent="0.25">
      <c r="A846" s="107" t="s">
        <v>1256</v>
      </c>
      <c r="B846" s="108">
        <f t="shared" si="65"/>
        <v>42255</v>
      </c>
      <c r="C846">
        <f t="shared" si="66"/>
        <v>2015</v>
      </c>
      <c r="D846">
        <f t="shared" si="67"/>
        <v>9</v>
      </c>
      <c r="E846" s="75">
        <v>42822</v>
      </c>
      <c r="F846" s="75">
        <v>37963</v>
      </c>
      <c r="G846" s="75">
        <v>4859</v>
      </c>
      <c r="H846" s="104">
        <v>88.653028816963243</v>
      </c>
      <c r="I846" s="104">
        <v>11.346971183036761</v>
      </c>
      <c r="K846" s="72">
        <f t="shared" si="68"/>
        <v>4.2683751596952627E-3</v>
      </c>
      <c r="M846" s="72">
        <f t="shared" si="69"/>
        <v>4.2945736387747062E-3</v>
      </c>
      <c r="N846" s="68"/>
      <c r="O846" s="72"/>
    </row>
    <row r="847" spans="1:15" x14ac:dyDescent="0.25">
      <c r="A847" s="107" t="s">
        <v>1257</v>
      </c>
      <c r="B847" s="108">
        <f t="shared" si="65"/>
        <v>42256</v>
      </c>
      <c r="C847">
        <f t="shared" si="66"/>
        <v>2015</v>
      </c>
      <c r="D847">
        <f t="shared" si="67"/>
        <v>9</v>
      </c>
      <c r="E847" s="75">
        <v>44052</v>
      </c>
      <c r="F847" s="75">
        <v>39751</v>
      </c>
      <c r="G847" s="75">
        <v>4301</v>
      </c>
      <c r="H847" s="104">
        <v>90.236538636157263</v>
      </c>
      <c r="I847" s="104">
        <v>9.7634613638427314</v>
      </c>
      <c r="K847" s="72">
        <f t="shared" si="68"/>
        <v>4.3909780611577163E-3</v>
      </c>
      <c r="M847" s="72">
        <f t="shared" si="69"/>
        <v>4.2945736387747062E-3</v>
      </c>
      <c r="N847" s="68"/>
      <c r="O847" s="72"/>
    </row>
    <row r="848" spans="1:15" x14ac:dyDescent="0.25">
      <c r="A848" s="107" t="s">
        <v>1258</v>
      </c>
      <c r="B848" s="108">
        <f t="shared" si="65"/>
        <v>42257</v>
      </c>
      <c r="C848">
        <f t="shared" si="66"/>
        <v>2015</v>
      </c>
      <c r="D848">
        <f t="shared" si="67"/>
        <v>9</v>
      </c>
      <c r="E848" s="75">
        <v>22290</v>
      </c>
      <c r="F848" s="75">
        <v>20332</v>
      </c>
      <c r="G848" s="75">
        <v>1958</v>
      </c>
      <c r="H848" s="104">
        <v>91.215791834903541</v>
      </c>
      <c r="I848" s="104">
        <v>8.7842081650964552</v>
      </c>
      <c r="K848" s="72">
        <f t="shared" si="68"/>
        <v>2.2218037996732383E-3</v>
      </c>
      <c r="M848" s="72">
        <f t="shared" si="69"/>
        <v>4.2945736387747062E-3</v>
      </c>
      <c r="N848" s="68"/>
      <c r="O848" s="72"/>
    </row>
    <row r="849" spans="1:15" x14ac:dyDescent="0.25">
      <c r="A849" s="107" t="s">
        <v>1259</v>
      </c>
      <c r="B849" s="108">
        <f t="shared" si="65"/>
        <v>42258</v>
      </c>
      <c r="C849">
        <f t="shared" si="66"/>
        <v>2015</v>
      </c>
      <c r="D849">
        <f t="shared" si="67"/>
        <v>9</v>
      </c>
      <c r="E849" s="75">
        <v>47647</v>
      </c>
      <c r="F849" s="75">
        <v>41215</v>
      </c>
      <c r="G849" s="75">
        <v>6432</v>
      </c>
      <c r="H849" s="104">
        <v>86.500724074967991</v>
      </c>
      <c r="I849" s="104">
        <v>13.499275925032009</v>
      </c>
      <c r="K849" s="72">
        <f t="shared" si="68"/>
        <v>4.7493174357573255E-3</v>
      </c>
      <c r="M849" s="72">
        <f t="shared" si="69"/>
        <v>4.2945736387747062E-3</v>
      </c>
      <c r="N849" s="68"/>
      <c r="O849" s="72"/>
    </row>
    <row r="850" spans="1:15" x14ac:dyDescent="0.25">
      <c r="A850" s="107" t="s">
        <v>1260</v>
      </c>
      <c r="B850" s="108">
        <f t="shared" si="65"/>
        <v>42259</v>
      </c>
      <c r="C850">
        <f t="shared" si="66"/>
        <v>2015</v>
      </c>
      <c r="D850">
        <f t="shared" si="67"/>
        <v>9</v>
      </c>
      <c r="E850" s="75">
        <v>33752</v>
      </c>
      <c r="F850" s="75">
        <v>25422</v>
      </c>
      <c r="G850" s="75">
        <v>8330</v>
      </c>
      <c r="H850" s="104">
        <v>75.319981038160705</v>
      </c>
      <c r="I850" s="104">
        <v>24.680018961839298</v>
      </c>
      <c r="K850" s="72">
        <f t="shared" si="68"/>
        <v>3.3643033578542457E-3</v>
      </c>
      <c r="M850" s="72">
        <f t="shared" si="69"/>
        <v>4.2945736387747062E-3</v>
      </c>
      <c r="N850" s="68"/>
      <c r="O850" s="72"/>
    </row>
    <row r="851" spans="1:15" x14ac:dyDescent="0.25">
      <c r="A851" s="107" t="s">
        <v>1261</v>
      </c>
      <c r="B851" s="108">
        <f t="shared" si="65"/>
        <v>42260</v>
      </c>
      <c r="C851">
        <f t="shared" si="66"/>
        <v>2015</v>
      </c>
      <c r="D851">
        <f t="shared" si="67"/>
        <v>9</v>
      </c>
      <c r="E851" s="75">
        <v>34890</v>
      </c>
      <c r="F851" s="75">
        <v>26006</v>
      </c>
      <c r="G851" s="75">
        <v>8884</v>
      </c>
      <c r="H851" s="104">
        <v>74.537116652335911</v>
      </c>
      <c r="I851" s="104">
        <v>25.462883347664089</v>
      </c>
      <c r="K851" s="72">
        <f t="shared" si="68"/>
        <v>3.4777359609959304E-3</v>
      </c>
      <c r="M851" s="72">
        <f t="shared" si="69"/>
        <v>4.2945736387747062E-3</v>
      </c>
      <c r="N851" s="68"/>
      <c r="O851" s="72"/>
    </row>
    <row r="852" spans="1:15" x14ac:dyDescent="0.25">
      <c r="A852" s="107" t="s">
        <v>1262</v>
      </c>
      <c r="B852" s="108">
        <f t="shared" si="65"/>
        <v>42261</v>
      </c>
      <c r="C852">
        <f t="shared" si="66"/>
        <v>2015</v>
      </c>
      <c r="D852">
        <f t="shared" si="67"/>
        <v>9</v>
      </c>
      <c r="E852" s="75">
        <v>44757</v>
      </c>
      <c r="F852" s="75">
        <v>38285</v>
      </c>
      <c r="G852" s="75">
        <v>6472</v>
      </c>
      <c r="H852" s="104">
        <v>85.539692115199855</v>
      </c>
      <c r="I852" s="104">
        <v>14.460307884800139</v>
      </c>
      <c r="K852" s="72">
        <f t="shared" si="68"/>
        <v>4.461250455898391E-3</v>
      </c>
      <c r="M852" s="72">
        <f t="shared" si="69"/>
        <v>4.2945736387747062E-3</v>
      </c>
      <c r="N852" s="68"/>
      <c r="O852" s="72"/>
    </row>
    <row r="853" spans="1:15" x14ac:dyDescent="0.25">
      <c r="A853" s="107" t="s">
        <v>1263</v>
      </c>
      <c r="B853" s="108">
        <f t="shared" si="65"/>
        <v>42262</v>
      </c>
      <c r="C853">
        <f t="shared" si="66"/>
        <v>2015</v>
      </c>
      <c r="D853">
        <f t="shared" si="67"/>
        <v>9</v>
      </c>
      <c r="E853" s="75">
        <v>48804</v>
      </c>
      <c r="F853" s="75">
        <v>42818</v>
      </c>
      <c r="G853" s="75">
        <v>5986</v>
      </c>
      <c r="H853" s="104">
        <v>87.734611917055986</v>
      </c>
      <c r="I853" s="104">
        <v>12.265388082944019</v>
      </c>
      <c r="K853" s="72">
        <f t="shared" si="68"/>
        <v>4.8646439048565604E-3</v>
      </c>
      <c r="M853" s="72">
        <f t="shared" si="69"/>
        <v>4.2945736387747062E-3</v>
      </c>
      <c r="N853" s="68"/>
      <c r="O853" s="72"/>
    </row>
    <row r="854" spans="1:15" x14ac:dyDescent="0.25">
      <c r="A854" s="107" t="s">
        <v>1264</v>
      </c>
      <c r="B854" s="108">
        <f t="shared" si="65"/>
        <v>42263</v>
      </c>
      <c r="C854">
        <f t="shared" si="66"/>
        <v>2015</v>
      </c>
      <c r="D854">
        <f t="shared" si="67"/>
        <v>9</v>
      </c>
      <c r="E854" s="75">
        <v>51307</v>
      </c>
      <c r="F854" s="75">
        <v>45812</v>
      </c>
      <c r="G854" s="75">
        <v>5495</v>
      </c>
      <c r="H854" s="104">
        <v>89.289960434248741</v>
      </c>
      <c r="I854" s="104">
        <v>10.710039565751259</v>
      </c>
      <c r="K854" s="72">
        <f t="shared" si="68"/>
        <v>5.1141358254748696E-3</v>
      </c>
      <c r="M854" s="72">
        <f t="shared" si="69"/>
        <v>4.2945736387747062E-3</v>
      </c>
      <c r="N854" s="68"/>
      <c r="O854" s="72"/>
    </row>
    <row r="855" spans="1:15" x14ac:dyDescent="0.25">
      <c r="A855" s="107" t="s">
        <v>1265</v>
      </c>
      <c r="B855" s="108">
        <f t="shared" si="65"/>
        <v>42264</v>
      </c>
      <c r="C855">
        <f t="shared" si="66"/>
        <v>2015</v>
      </c>
      <c r="D855">
        <f t="shared" si="67"/>
        <v>9</v>
      </c>
      <c r="E855" s="75">
        <v>50813</v>
      </c>
      <c r="F855" s="75">
        <v>45184</v>
      </c>
      <c r="G855" s="75">
        <v>5629</v>
      </c>
      <c r="H855" s="104">
        <v>88.92212622754019</v>
      </c>
      <c r="I855" s="104">
        <v>11.0778737724598</v>
      </c>
      <c r="K855" s="72">
        <f t="shared" si="68"/>
        <v>5.064895310578567E-3</v>
      </c>
      <c r="M855" s="72">
        <f t="shared" si="69"/>
        <v>4.2945736387747062E-3</v>
      </c>
      <c r="N855" s="68"/>
      <c r="O855" s="72"/>
    </row>
    <row r="856" spans="1:15" x14ac:dyDescent="0.25">
      <c r="A856" s="107" t="s">
        <v>1266</v>
      </c>
      <c r="B856" s="108">
        <f t="shared" si="65"/>
        <v>42265</v>
      </c>
      <c r="C856">
        <f t="shared" si="66"/>
        <v>2015</v>
      </c>
      <c r="D856">
        <f t="shared" si="67"/>
        <v>9</v>
      </c>
      <c r="E856" s="75">
        <v>50408</v>
      </c>
      <c r="F856" s="75">
        <v>43515</v>
      </c>
      <c r="G856" s="75">
        <v>6893</v>
      </c>
      <c r="H856" s="104">
        <v>86.325583240755435</v>
      </c>
      <c r="I856" s="104">
        <v>13.67441675924456</v>
      </c>
      <c r="K856" s="72">
        <f t="shared" si="68"/>
        <v>5.0245260625360524E-3</v>
      </c>
      <c r="M856" s="72">
        <f t="shared" si="69"/>
        <v>4.2945736387747062E-3</v>
      </c>
      <c r="N856" s="68"/>
      <c r="O856" s="72"/>
    </row>
    <row r="857" spans="1:15" x14ac:dyDescent="0.25">
      <c r="A857" s="107" t="s">
        <v>1267</v>
      </c>
      <c r="B857" s="108">
        <f t="shared" si="65"/>
        <v>42266</v>
      </c>
      <c r="C857">
        <f t="shared" si="66"/>
        <v>2015</v>
      </c>
      <c r="D857">
        <f t="shared" si="67"/>
        <v>9</v>
      </c>
      <c r="E857" s="75">
        <v>43155</v>
      </c>
      <c r="F857" s="75">
        <v>30891</v>
      </c>
      <c r="G857" s="75">
        <v>12264</v>
      </c>
      <c r="H857" s="104">
        <v>71.581508515815088</v>
      </c>
      <c r="I857" s="104">
        <v>28.418491484184919</v>
      </c>
      <c r="K857" s="72">
        <f t="shared" si="68"/>
        <v>4.30156765253022E-3</v>
      </c>
      <c r="M857" s="72">
        <f t="shared" si="69"/>
        <v>4.2945736387747062E-3</v>
      </c>
      <c r="N857" s="68"/>
      <c r="O857" s="72"/>
    </row>
    <row r="858" spans="1:15" x14ac:dyDescent="0.25">
      <c r="A858" s="107" t="s">
        <v>1268</v>
      </c>
      <c r="B858" s="108">
        <f t="shared" si="65"/>
        <v>42267</v>
      </c>
      <c r="C858">
        <f t="shared" si="66"/>
        <v>2015</v>
      </c>
      <c r="D858">
        <f t="shared" si="67"/>
        <v>9</v>
      </c>
      <c r="E858" s="75">
        <v>40568</v>
      </c>
      <c r="F858" s="75">
        <v>29748</v>
      </c>
      <c r="G858" s="75">
        <v>10820</v>
      </c>
      <c r="H858" s="104">
        <v>73.328732005521587</v>
      </c>
      <c r="I858" s="104">
        <v>26.671267994478409</v>
      </c>
      <c r="K858" s="72">
        <f t="shared" si="68"/>
        <v>4.0437028508364262E-3</v>
      </c>
      <c r="M858" s="72">
        <f t="shared" si="69"/>
        <v>4.2945736387747062E-3</v>
      </c>
      <c r="N858" s="68"/>
      <c r="O858" s="72"/>
    </row>
    <row r="859" spans="1:15" x14ac:dyDescent="0.25">
      <c r="A859" s="107" t="s">
        <v>1269</v>
      </c>
      <c r="B859" s="108">
        <f t="shared" si="65"/>
        <v>42268</v>
      </c>
      <c r="C859">
        <f t="shared" si="66"/>
        <v>2015</v>
      </c>
      <c r="D859">
        <f t="shared" si="67"/>
        <v>9</v>
      </c>
      <c r="E859" s="75">
        <v>47290</v>
      </c>
      <c r="F859" s="75">
        <v>42124</v>
      </c>
      <c r="G859" s="75">
        <v>5166</v>
      </c>
      <c r="H859" s="104">
        <v>89.07591456967647</v>
      </c>
      <c r="I859" s="104">
        <v>10.92408543032353</v>
      </c>
      <c r="K859" s="72">
        <f t="shared" si="68"/>
        <v>4.713732691186516E-3</v>
      </c>
      <c r="M859" s="72">
        <f t="shared" si="69"/>
        <v>4.2945736387747062E-3</v>
      </c>
      <c r="N859" s="68"/>
      <c r="O859" s="72"/>
    </row>
    <row r="860" spans="1:15" x14ac:dyDescent="0.25">
      <c r="A860" s="107" t="s">
        <v>1270</v>
      </c>
      <c r="B860" s="108">
        <f t="shared" si="65"/>
        <v>42269</v>
      </c>
      <c r="C860">
        <f t="shared" si="66"/>
        <v>2015</v>
      </c>
      <c r="D860">
        <f t="shared" si="67"/>
        <v>9</v>
      </c>
      <c r="E860" s="75">
        <v>48818</v>
      </c>
      <c r="F860" s="75">
        <v>44272</v>
      </c>
      <c r="G860" s="75">
        <v>4546</v>
      </c>
      <c r="H860" s="104">
        <v>90.687861034864184</v>
      </c>
      <c r="I860" s="104">
        <v>9.3121389651358104</v>
      </c>
      <c r="K860" s="72">
        <f t="shared" si="68"/>
        <v>4.8660393850358079E-3</v>
      </c>
      <c r="M860" s="72">
        <f t="shared" si="69"/>
        <v>4.2945736387747062E-3</v>
      </c>
      <c r="N860" s="68"/>
      <c r="O860" s="72"/>
    </row>
    <row r="861" spans="1:15" x14ac:dyDescent="0.25">
      <c r="A861" s="107" t="s">
        <v>1271</v>
      </c>
      <c r="B861" s="108">
        <f t="shared" si="65"/>
        <v>42270</v>
      </c>
      <c r="C861">
        <f t="shared" si="66"/>
        <v>2015</v>
      </c>
      <c r="D861">
        <f t="shared" si="67"/>
        <v>9</v>
      </c>
      <c r="E861" s="75">
        <v>48567</v>
      </c>
      <c r="F861" s="75">
        <v>42740</v>
      </c>
      <c r="G861" s="75">
        <v>5827</v>
      </c>
      <c r="H861" s="104">
        <v>88.002141371713307</v>
      </c>
      <c r="I861" s="104">
        <v>11.9978586282867</v>
      </c>
      <c r="K861" s="72">
        <f t="shared" si="68"/>
        <v>4.8410204189650143E-3</v>
      </c>
      <c r="M861" s="72">
        <f t="shared" si="69"/>
        <v>4.2945736387747062E-3</v>
      </c>
      <c r="N861" s="68"/>
      <c r="O861" s="72"/>
    </row>
    <row r="862" spans="1:15" x14ac:dyDescent="0.25">
      <c r="A862" s="107" t="s">
        <v>1272</v>
      </c>
      <c r="B862" s="108">
        <f t="shared" si="65"/>
        <v>42271</v>
      </c>
      <c r="C862">
        <f t="shared" si="66"/>
        <v>2015</v>
      </c>
      <c r="D862">
        <f t="shared" si="67"/>
        <v>9</v>
      </c>
      <c r="E862" s="75">
        <v>52885</v>
      </c>
      <c r="F862" s="75">
        <v>46551</v>
      </c>
      <c r="G862" s="75">
        <v>6334</v>
      </c>
      <c r="H862" s="104">
        <v>88.023068923135099</v>
      </c>
      <c r="I862" s="104">
        <v>11.976931076864901</v>
      </c>
      <c r="K862" s="72">
        <f t="shared" si="68"/>
        <v>5.2714263771071876E-3</v>
      </c>
      <c r="M862" s="72">
        <f t="shared" si="69"/>
        <v>4.2945736387747062E-3</v>
      </c>
      <c r="N862" s="68"/>
      <c r="O862" s="72"/>
    </row>
    <row r="863" spans="1:15" x14ac:dyDescent="0.25">
      <c r="A863" s="107" t="s">
        <v>1273</v>
      </c>
      <c r="B863" s="108">
        <f t="shared" si="65"/>
        <v>42272</v>
      </c>
      <c r="C863">
        <f t="shared" si="66"/>
        <v>2015</v>
      </c>
      <c r="D863">
        <f t="shared" si="67"/>
        <v>9</v>
      </c>
      <c r="E863" s="75">
        <v>51495</v>
      </c>
      <c r="F863" s="75">
        <v>44282</v>
      </c>
      <c r="G863" s="75">
        <v>7213</v>
      </c>
      <c r="H863" s="104">
        <v>85.992814836391887</v>
      </c>
      <c r="I863" s="104">
        <v>14.007185163608121</v>
      </c>
      <c r="K863" s="72">
        <f t="shared" si="68"/>
        <v>5.1328751307390492E-3</v>
      </c>
      <c r="M863" s="72">
        <f t="shared" si="69"/>
        <v>4.2945736387747062E-3</v>
      </c>
      <c r="N863" s="68"/>
      <c r="O863" s="72"/>
    </row>
    <row r="864" spans="1:15" x14ac:dyDescent="0.25">
      <c r="A864" s="107" t="s">
        <v>1274</v>
      </c>
      <c r="B864" s="108">
        <f t="shared" si="65"/>
        <v>42273</v>
      </c>
      <c r="C864">
        <f t="shared" si="66"/>
        <v>2015</v>
      </c>
      <c r="D864">
        <f t="shared" si="67"/>
        <v>9</v>
      </c>
      <c r="E864" s="75">
        <v>42673</v>
      </c>
      <c r="F864" s="75">
        <v>31552</v>
      </c>
      <c r="G864" s="75">
        <v>11121</v>
      </c>
      <c r="H864" s="104">
        <v>73.939024676024658</v>
      </c>
      <c r="I864" s="104">
        <v>26.060975323975349</v>
      </c>
      <c r="K864" s="72">
        <f t="shared" si="68"/>
        <v>4.253523263501844E-3</v>
      </c>
      <c r="M864" s="72">
        <f t="shared" si="69"/>
        <v>4.2945736387747062E-3</v>
      </c>
      <c r="N864" s="68"/>
      <c r="O864" s="72"/>
    </row>
    <row r="865" spans="1:15" x14ac:dyDescent="0.25">
      <c r="A865" s="107" t="s">
        <v>1275</v>
      </c>
      <c r="B865" s="108">
        <f t="shared" si="65"/>
        <v>42274</v>
      </c>
      <c r="C865">
        <f t="shared" si="66"/>
        <v>2015</v>
      </c>
      <c r="D865">
        <f t="shared" si="67"/>
        <v>9</v>
      </c>
      <c r="E865" s="75">
        <v>38376</v>
      </c>
      <c r="F865" s="75">
        <v>29171</v>
      </c>
      <c r="G865" s="75">
        <v>9205</v>
      </c>
      <c r="H865" s="104">
        <v>76.01365436731291</v>
      </c>
      <c r="I865" s="104">
        <v>23.986345632687101</v>
      </c>
      <c r="K865" s="72">
        <f t="shared" si="68"/>
        <v>3.8252105256285419E-3</v>
      </c>
      <c r="M865" s="72">
        <f t="shared" si="69"/>
        <v>4.2945736387747062E-3</v>
      </c>
      <c r="N865" s="68"/>
      <c r="O865" s="72"/>
    </row>
    <row r="866" spans="1:15" x14ac:dyDescent="0.25">
      <c r="A866" s="107" t="s">
        <v>1276</v>
      </c>
      <c r="B866" s="108">
        <f t="shared" si="65"/>
        <v>42275</v>
      </c>
      <c r="C866">
        <f t="shared" si="66"/>
        <v>2015</v>
      </c>
      <c r="D866">
        <f t="shared" si="67"/>
        <v>9</v>
      </c>
      <c r="E866" s="75">
        <v>48074</v>
      </c>
      <c r="F866" s="75">
        <v>42648</v>
      </c>
      <c r="G866" s="75">
        <v>5426</v>
      </c>
      <c r="H866" s="104">
        <v>88.713233764612895</v>
      </c>
      <c r="I866" s="104">
        <v>11.286766235387111</v>
      </c>
      <c r="K866" s="72">
        <f t="shared" si="68"/>
        <v>4.7918795812243722E-3</v>
      </c>
      <c r="M866" s="72">
        <f t="shared" si="69"/>
        <v>4.2945736387747062E-3</v>
      </c>
      <c r="N866" s="68"/>
      <c r="O866" s="72"/>
    </row>
    <row r="867" spans="1:15" x14ac:dyDescent="0.25">
      <c r="A867" s="107" t="s">
        <v>1277</v>
      </c>
      <c r="B867" s="108">
        <f t="shared" si="65"/>
        <v>42276</v>
      </c>
      <c r="C867">
        <f t="shared" si="66"/>
        <v>2015</v>
      </c>
      <c r="D867">
        <f t="shared" si="67"/>
        <v>9</v>
      </c>
      <c r="E867" s="75">
        <v>48871</v>
      </c>
      <c r="F867" s="75">
        <v>43949</v>
      </c>
      <c r="G867" s="75">
        <v>4922</v>
      </c>
      <c r="H867" s="104">
        <v>89.928587505882831</v>
      </c>
      <c r="I867" s="104">
        <v>10.071412494117171</v>
      </c>
      <c r="K867" s="72">
        <f t="shared" si="68"/>
        <v>4.8713222742858154E-3</v>
      </c>
      <c r="M867" s="72">
        <f t="shared" si="69"/>
        <v>4.2945736387747062E-3</v>
      </c>
      <c r="N867" s="68"/>
      <c r="O867" s="72"/>
    </row>
    <row r="868" spans="1:15" x14ac:dyDescent="0.25">
      <c r="A868" s="107" t="s">
        <v>1278</v>
      </c>
      <c r="B868" s="108">
        <f t="shared" si="65"/>
        <v>42277</v>
      </c>
      <c r="C868">
        <f t="shared" si="66"/>
        <v>2015</v>
      </c>
      <c r="D868">
        <f t="shared" si="67"/>
        <v>9</v>
      </c>
      <c r="E868" s="75">
        <v>39548</v>
      </c>
      <c r="F868" s="75">
        <v>36735</v>
      </c>
      <c r="G868" s="75">
        <v>2813</v>
      </c>
      <c r="H868" s="104">
        <v>92.887124506928288</v>
      </c>
      <c r="I868" s="104">
        <v>7.1128754930717104</v>
      </c>
      <c r="K868" s="72">
        <f t="shared" si="68"/>
        <v>3.9420321520626843E-3</v>
      </c>
      <c r="M868" s="72">
        <f t="shared" si="69"/>
        <v>4.2945736387747062E-3</v>
      </c>
      <c r="N868" s="68"/>
      <c r="O868" s="72"/>
    </row>
    <row r="869" spans="1:15" x14ac:dyDescent="0.25">
      <c r="A869" s="107" t="s">
        <v>1279</v>
      </c>
      <c r="B869" s="108">
        <f t="shared" si="65"/>
        <v>42278</v>
      </c>
      <c r="C869">
        <f t="shared" si="66"/>
        <v>2015</v>
      </c>
      <c r="D869">
        <f t="shared" si="67"/>
        <v>10</v>
      </c>
      <c r="E869" s="75">
        <v>34771</v>
      </c>
      <c r="F869" s="75">
        <v>31953</v>
      </c>
      <c r="G869" s="75">
        <v>2818</v>
      </c>
      <c r="H869" s="104">
        <v>91.895545138189874</v>
      </c>
      <c r="I869" s="104">
        <v>8.1044548618101295</v>
      </c>
      <c r="K869" s="72">
        <f t="shared" si="68"/>
        <v>3.4658743794723271E-3</v>
      </c>
      <c r="M869" s="72">
        <f t="shared" si="69"/>
        <v>3.9073734404218826E-3</v>
      </c>
      <c r="N869" s="68"/>
      <c r="O869" s="72"/>
    </row>
    <row r="870" spans="1:15" x14ac:dyDescent="0.25">
      <c r="A870" s="107" t="s">
        <v>1280</v>
      </c>
      <c r="B870" s="108">
        <f t="shared" si="65"/>
        <v>42279</v>
      </c>
      <c r="C870">
        <f t="shared" si="66"/>
        <v>2015</v>
      </c>
      <c r="D870">
        <f t="shared" si="67"/>
        <v>10</v>
      </c>
      <c r="E870" s="75">
        <v>9474</v>
      </c>
      <c r="F870" s="75">
        <v>9076</v>
      </c>
      <c r="G870" s="75">
        <v>398</v>
      </c>
      <c r="H870" s="104">
        <v>95.799028921258184</v>
      </c>
      <c r="I870" s="104">
        <v>4.2009710787418193</v>
      </c>
      <c r="K870" s="72">
        <f t="shared" si="68"/>
        <v>9.443413727278717E-4</v>
      </c>
      <c r="M870" s="72">
        <f t="shared" si="69"/>
        <v>3.9073734404218826E-3</v>
      </c>
      <c r="N870" s="68"/>
      <c r="O870" s="72"/>
    </row>
    <row r="871" spans="1:15" x14ac:dyDescent="0.25">
      <c r="A871" s="107" t="s">
        <v>1281</v>
      </c>
      <c r="B871" s="108">
        <f t="shared" si="65"/>
        <v>42280</v>
      </c>
      <c r="C871">
        <f t="shared" si="66"/>
        <v>2015</v>
      </c>
      <c r="D871">
        <f t="shared" si="67"/>
        <v>10</v>
      </c>
      <c r="E871" s="75">
        <v>16585</v>
      </c>
      <c r="F871" s="75">
        <v>15192</v>
      </c>
      <c r="G871" s="75">
        <v>1393</v>
      </c>
      <c r="H871" s="104">
        <v>91.60084413626771</v>
      </c>
      <c r="I871" s="104">
        <v>8.3991558637322878</v>
      </c>
      <c r="K871" s="72">
        <f t="shared" si="68"/>
        <v>1.6531456266299083E-3</v>
      </c>
      <c r="M871" s="72">
        <f t="shared" si="69"/>
        <v>3.9073734404218826E-3</v>
      </c>
      <c r="N871" s="68"/>
      <c r="O871" s="72"/>
    </row>
    <row r="872" spans="1:15" x14ac:dyDescent="0.25">
      <c r="A872" s="107" t="s">
        <v>1282</v>
      </c>
      <c r="B872" s="108">
        <f t="shared" si="65"/>
        <v>42281</v>
      </c>
      <c r="C872">
        <f t="shared" si="66"/>
        <v>2015</v>
      </c>
      <c r="D872">
        <f t="shared" si="67"/>
        <v>10</v>
      </c>
      <c r="E872" s="75">
        <v>30330</v>
      </c>
      <c r="F872" s="75">
        <v>24996</v>
      </c>
      <c r="G872" s="75">
        <v>5334</v>
      </c>
      <c r="H872" s="104">
        <v>82.413452027695357</v>
      </c>
      <c r="I872" s="104">
        <v>17.586547972304651</v>
      </c>
      <c r="K872" s="72">
        <f t="shared" si="68"/>
        <v>3.0232081311839082E-3</v>
      </c>
      <c r="M872" s="72">
        <f t="shared" si="69"/>
        <v>3.9073734404218826E-3</v>
      </c>
      <c r="N872" s="68"/>
      <c r="O872" s="72"/>
    </row>
    <row r="873" spans="1:15" x14ac:dyDescent="0.25">
      <c r="A873" s="107" t="s">
        <v>1283</v>
      </c>
      <c r="B873" s="108">
        <f t="shared" si="65"/>
        <v>42282</v>
      </c>
      <c r="C873">
        <f t="shared" si="66"/>
        <v>2015</v>
      </c>
      <c r="D873">
        <f t="shared" si="67"/>
        <v>10</v>
      </c>
      <c r="E873" s="75">
        <v>44687</v>
      </c>
      <c r="F873" s="75">
        <v>40507</v>
      </c>
      <c r="G873" s="75">
        <v>4180</v>
      </c>
      <c r="H873" s="104">
        <v>90.646049186564326</v>
      </c>
      <c r="I873" s="104">
        <v>9.3539508134356755</v>
      </c>
      <c r="K873" s="72">
        <f t="shared" si="68"/>
        <v>4.4542730550021538E-3</v>
      </c>
      <c r="M873" s="72">
        <f t="shared" si="69"/>
        <v>3.9073734404218826E-3</v>
      </c>
      <c r="N873" s="68"/>
      <c r="O873" s="72"/>
    </row>
    <row r="874" spans="1:15" x14ac:dyDescent="0.25">
      <c r="A874" s="107" t="s">
        <v>1284</v>
      </c>
      <c r="B874" s="108">
        <f t="shared" si="65"/>
        <v>42283</v>
      </c>
      <c r="C874">
        <f t="shared" si="66"/>
        <v>2015</v>
      </c>
      <c r="D874">
        <f t="shared" si="67"/>
        <v>10</v>
      </c>
      <c r="E874" s="75">
        <v>49858</v>
      </c>
      <c r="F874" s="75">
        <v>45360</v>
      </c>
      <c r="G874" s="75">
        <v>4498</v>
      </c>
      <c r="H874" s="104">
        <v>90.978378595210401</v>
      </c>
      <c r="I874" s="104">
        <v>9.0216214047896024</v>
      </c>
      <c r="K874" s="72">
        <f t="shared" si="68"/>
        <v>4.96970362692276E-3</v>
      </c>
      <c r="M874" s="72">
        <f t="shared" si="69"/>
        <v>3.9073734404218826E-3</v>
      </c>
      <c r="N874" s="68"/>
      <c r="O874" s="72"/>
    </row>
    <row r="875" spans="1:15" x14ac:dyDescent="0.25">
      <c r="A875" s="107" t="s">
        <v>1285</v>
      </c>
      <c r="B875" s="108">
        <f t="shared" si="65"/>
        <v>42284</v>
      </c>
      <c r="C875">
        <f t="shared" si="66"/>
        <v>2015</v>
      </c>
      <c r="D875">
        <f t="shared" si="67"/>
        <v>10</v>
      </c>
      <c r="E875" s="75">
        <v>50216</v>
      </c>
      <c r="F875" s="75">
        <v>46055</v>
      </c>
      <c r="G875" s="75">
        <v>4161</v>
      </c>
      <c r="H875" s="104">
        <v>91.713796399553928</v>
      </c>
      <c r="I875" s="104">
        <v>8.2862036004460737</v>
      </c>
      <c r="K875" s="72">
        <f t="shared" si="68"/>
        <v>5.00538804864923E-3</v>
      </c>
      <c r="M875" s="72">
        <f t="shared" si="69"/>
        <v>3.9073734404218826E-3</v>
      </c>
      <c r="N875" s="68"/>
      <c r="O875" s="72"/>
    </row>
    <row r="876" spans="1:15" x14ac:dyDescent="0.25">
      <c r="A876" s="107" t="s">
        <v>1286</v>
      </c>
      <c r="B876" s="108">
        <f t="shared" si="65"/>
        <v>42285</v>
      </c>
      <c r="C876">
        <f t="shared" si="66"/>
        <v>2015</v>
      </c>
      <c r="D876">
        <f t="shared" si="67"/>
        <v>10</v>
      </c>
      <c r="E876" s="75">
        <v>50249</v>
      </c>
      <c r="F876" s="75">
        <v>45409</v>
      </c>
      <c r="G876" s="75">
        <v>4840</v>
      </c>
      <c r="H876" s="104">
        <v>90.367967521741733</v>
      </c>
      <c r="I876" s="104">
        <v>9.6320324782582745</v>
      </c>
      <c r="K876" s="72">
        <f t="shared" si="68"/>
        <v>5.0086773947860272E-3</v>
      </c>
      <c r="M876" s="72">
        <f t="shared" si="69"/>
        <v>3.9073734404218826E-3</v>
      </c>
      <c r="N876" s="68"/>
      <c r="O876" s="72"/>
    </row>
    <row r="877" spans="1:15" x14ac:dyDescent="0.25">
      <c r="A877" s="107" t="s">
        <v>1287</v>
      </c>
      <c r="B877" s="108">
        <f t="shared" si="65"/>
        <v>42286</v>
      </c>
      <c r="C877">
        <f t="shared" si="66"/>
        <v>2015</v>
      </c>
      <c r="D877">
        <f t="shared" si="67"/>
        <v>10</v>
      </c>
      <c r="E877" s="75">
        <v>37387</v>
      </c>
      <c r="F877" s="75">
        <v>33172</v>
      </c>
      <c r="G877" s="75">
        <v>4215</v>
      </c>
      <c r="H877" s="104">
        <v>88.726027763661165</v>
      </c>
      <c r="I877" s="104">
        <v>11.27397223633883</v>
      </c>
      <c r="K877" s="72">
        <f t="shared" si="68"/>
        <v>3.7266298186802763E-3</v>
      </c>
      <c r="M877" s="72">
        <f t="shared" si="69"/>
        <v>3.9073734404218826E-3</v>
      </c>
      <c r="N877" s="68"/>
      <c r="O877" s="72"/>
    </row>
    <row r="878" spans="1:15" x14ac:dyDescent="0.25">
      <c r="A878" s="107" t="s">
        <v>1288</v>
      </c>
      <c r="B878" s="108">
        <f t="shared" si="65"/>
        <v>42287</v>
      </c>
      <c r="C878">
        <f t="shared" si="66"/>
        <v>2015</v>
      </c>
      <c r="D878">
        <f t="shared" si="67"/>
        <v>10</v>
      </c>
      <c r="E878" s="75">
        <v>39482</v>
      </c>
      <c r="F878" s="75">
        <v>28498</v>
      </c>
      <c r="G878" s="75">
        <v>10984</v>
      </c>
      <c r="H878" s="104">
        <v>72.179727470746158</v>
      </c>
      <c r="I878" s="104">
        <v>27.820272529253842</v>
      </c>
      <c r="K878" s="72">
        <f t="shared" si="68"/>
        <v>3.935453459789089E-3</v>
      </c>
      <c r="M878" s="72">
        <f t="shared" si="69"/>
        <v>3.9073734404218826E-3</v>
      </c>
      <c r="N878" s="68"/>
      <c r="O878" s="72"/>
    </row>
    <row r="879" spans="1:15" x14ac:dyDescent="0.25">
      <c r="A879" s="107" t="s">
        <v>1289</v>
      </c>
      <c r="B879" s="108">
        <f t="shared" si="65"/>
        <v>42288</v>
      </c>
      <c r="C879">
        <f t="shared" si="66"/>
        <v>2015</v>
      </c>
      <c r="D879">
        <f t="shared" si="67"/>
        <v>10</v>
      </c>
      <c r="E879" s="75">
        <v>39051</v>
      </c>
      <c r="F879" s="75">
        <v>27224</v>
      </c>
      <c r="G879" s="75">
        <v>11827</v>
      </c>
      <c r="H879" s="104">
        <v>69.713963790940056</v>
      </c>
      <c r="I879" s="104">
        <v>30.286036209059951</v>
      </c>
      <c r="K879" s="72">
        <f t="shared" si="68"/>
        <v>3.8924926056994004E-3</v>
      </c>
      <c r="M879" s="72">
        <f t="shared" si="69"/>
        <v>3.9073734404218826E-3</v>
      </c>
      <c r="N879" s="68"/>
      <c r="O879" s="72"/>
    </row>
    <row r="880" spans="1:15" x14ac:dyDescent="0.25">
      <c r="A880" s="107" t="s">
        <v>1290</v>
      </c>
      <c r="B880" s="108">
        <f t="shared" si="65"/>
        <v>42289</v>
      </c>
      <c r="C880">
        <f t="shared" si="66"/>
        <v>2015</v>
      </c>
      <c r="D880">
        <f t="shared" si="67"/>
        <v>10</v>
      </c>
      <c r="E880" s="75">
        <v>45690</v>
      </c>
      <c r="F880" s="75">
        <v>37560</v>
      </c>
      <c r="G880" s="75">
        <v>8130</v>
      </c>
      <c r="H880" s="104">
        <v>82.20617202889035</v>
      </c>
      <c r="I880" s="104">
        <v>17.79382797110965</v>
      </c>
      <c r="K880" s="72">
        <f t="shared" si="68"/>
        <v>4.5542492421296659E-3</v>
      </c>
      <c r="M880" s="72">
        <f t="shared" si="69"/>
        <v>3.9073734404218826E-3</v>
      </c>
      <c r="N880" s="68"/>
      <c r="O880" s="72"/>
    </row>
    <row r="881" spans="1:15" x14ac:dyDescent="0.25">
      <c r="A881" s="107" t="s">
        <v>1291</v>
      </c>
      <c r="B881" s="108">
        <f t="shared" si="65"/>
        <v>42290</v>
      </c>
      <c r="C881">
        <f t="shared" si="66"/>
        <v>2015</v>
      </c>
      <c r="D881">
        <f t="shared" si="67"/>
        <v>10</v>
      </c>
      <c r="E881" s="75">
        <v>49163</v>
      </c>
      <c r="F881" s="75">
        <v>43978</v>
      </c>
      <c r="G881" s="75">
        <v>5185</v>
      </c>
      <c r="H881" s="104">
        <v>89.453450765819824</v>
      </c>
      <c r="I881" s="104">
        <v>10.54654923418018</v>
      </c>
      <c r="K881" s="72">
        <f t="shared" si="68"/>
        <v>4.9004280037386909E-3</v>
      </c>
      <c r="M881" s="72">
        <f t="shared" si="69"/>
        <v>3.9073734404218826E-3</v>
      </c>
      <c r="N881" s="68"/>
      <c r="O881" s="72"/>
    </row>
    <row r="882" spans="1:15" x14ac:dyDescent="0.25">
      <c r="A882" s="107" t="s">
        <v>1292</v>
      </c>
      <c r="B882" s="108">
        <f t="shared" si="65"/>
        <v>42291</v>
      </c>
      <c r="C882">
        <f t="shared" si="66"/>
        <v>2015</v>
      </c>
      <c r="D882">
        <f t="shared" si="67"/>
        <v>10</v>
      </c>
      <c r="E882" s="75">
        <v>50117</v>
      </c>
      <c r="F882" s="75">
        <v>45644</v>
      </c>
      <c r="G882" s="75">
        <v>4473</v>
      </c>
      <c r="H882" s="104">
        <v>91.074884769639041</v>
      </c>
      <c r="I882" s="104">
        <v>8.9251152303609551</v>
      </c>
      <c r="K882" s="72">
        <f t="shared" si="68"/>
        <v>4.9955200102388374E-3</v>
      </c>
      <c r="M882" s="72">
        <f t="shared" si="69"/>
        <v>3.9073734404218826E-3</v>
      </c>
      <c r="N882" s="68"/>
      <c r="O882" s="72"/>
    </row>
    <row r="883" spans="1:15" x14ac:dyDescent="0.25">
      <c r="A883" s="107" t="s">
        <v>1293</v>
      </c>
      <c r="B883" s="108">
        <f t="shared" si="65"/>
        <v>42292</v>
      </c>
      <c r="C883">
        <f t="shared" si="66"/>
        <v>2015</v>
      </c>
      <c r="D883">
        <f t="shared" si="67"/>
        <v>10</v>
      </c>
      <c r="E883" s="75">
        <v>48866</v>
      </c>
      <c r="F883" s="75">
        <v>44177</v>
      </c>
      <c r="G883" s="75">
        <v>4689</v>
      </c>
      <c r="H883" s="104">
        <v>90.40437113739614</v>
      </c>
      <c r="I883" s="104">
        <v>9.5956288626038546</v>
      </c>
      <c r="K883" s="72">
        <f t="shared" si="68"/>
        <v>4.870823888507513E-3</v>
      </c>
      <c r="M883" s="72">
        <f t="shared" si="69"/>
        <v>3.9073734404218826E-3</v>
      </c>
      <c r="N883" s="68"/>
      <c r="O883" s="72"/>
    </row>
    <row r="884" spans="1:15" x14ac:dyDescent="0.25">
      <c r="A884" s="107" t="s">
        <v>1294</v>
      </c>
      <c r="B884" s="108">
        <f t="shared" si="65"/>
        <v>42293</v>
      </c>
      <c r="C884">
        <f t="shared" si="66"/>
        <v>2015</v>
      </c>
      <c r="D884">
        <f t="shared" si="67"/>
        <v>10</v>
      </c>
      <c r="E884" s="75">
        <v>46553</v>
      </c>
      <c r="F884" s="75">
        <v>41465</v>
      </c>
      <c r="G884" s="75">
        <v>5088</v>
      </c>
      <c r="H884" s="104">
        <v>89.070521770884795</v>
      </c>
      <c r="I884" s="104">
        <v>10.929478229115199</v>
      </c>
      <c r="K884" s="72">
        <f t="shared" si="68"/>
        <v>4.6402706274647045E-3</v>
      </c>
      <c r="M884" s="72">
        <f t="shared" si="69"/>
        <v>3.9073734404218826E-3</v>
      </c>
      <c r="N884" s="68"/>
      <c r="O884" s="72"/>
    </row>
    <row r="885" spans="1:15" x14ac:dyDescent="0.25">
      <c r="A885" s="107" t="s">
        <v>1295</v>
      </c>
      <c r="B885" s="108">
        <f t="shared" si="65"/>
        <v>42294</v>
      </c>
      <c r="C885">
        <f t="shared" si="66"/>
        <v>2015</v>
      </c>
      <c r="D885">
        <f t="shared" si="67"/>
        <v>10</v>
      </c>
      <c r="E885" s="75">
        <v>31908</v>
      </c>
      <c r="F885" s="75">
        <v>25471</v>
      </c>
      <c r="G885" s="75">
        <v>6437</v>
      </c>
      <c r="H885" s="104">
        <v>79.826375830512731</v>
      </c>
      <c r="I885" s="104">
        <v>20.17362416948728</v>
      </c>
      <c r="K885" s="72">
        <f t="shared" si="68"/>
        <v>3.1804986828162267E-3</v>
      </c>
      <c r="M885" s="72">
        <f t="shared" si="69"/>
        <v>3.9073734404218826E-3</v>
      </c>
      <c r="N885" s="68"/>
      <c r="O885" s="72"/>
    </row>
    <row r="886" spans="1:15" x14ac:dyDescent="0.25">
      <c r="A886" s="107" t="s">
        <v>1296</v>
      </c>
      <c r="B886" s="108">
        <f t="shared" si="65"/>
        <v>42295</v>
      </c>
      <c r="C886">
        <f t="shared" si="66"/>
        <v>2015</v>
      </c>
      <c r="D886">
        <f t="shared" si="67"/>
        <v>10</v>
      </c>
      <c r="E886" s="75">
        <v>24137</v>
      </c>
      <c r="F886" s="75">
        <v>20377</v>
      </c>
      <c r="G886" s="75">
        <v>3760</v>
      </c>
      <c r="H886" s="104">
        <v>84.422256287028219</v>
      </c>
      <c r="I886" s="104">
        <v>15.57774371297179</v>
      </c>
      <c r="K886" s="72">
        <f t="shared" si="68"/>
        <v>2.4059075061782392E-3</v>
      </c>
      <c r="M886" s="72">
        <f t="shared" si="69"/>
        <v>3.9073734404218826E-3</v>
      </c>
      <c r="N886" s="68"/>
      <c r="O886" s="72"/>
    </row>
    <row r="887" spans="1:15" x14ac:dyDescent="0.25">
      <c r="A887" s="107" t="s">
        <v>1297</v>
      </c>
      <c r="B887" s="108">
        <f t="shared" si="65"/>
        <v>42296</v>
      </c>
      <c r="C887">
        <f t="shared" si="66"/>
        <v>2015</v>
      </c>
      <c r="D887">
        <f t="shared" si="67"/>
        <v>10</v>
      </c>
      <c r="E887" s="75">
        <v>36675</v>
      </c>
      <c r="F887" s="75">
        <v>33982</v>
      </c>
      <c r="G887" s="75">
        <v>2693</v>
      </c>
      <c r="H887" s="104">
        <v>92.657123381049757</v>
      </c>
      <c r="I887" s="104">
        <v>7.342876618950239</v>
      </c>
      <c r="K887" s="72">
        <f t="shared" si="68"/>
        <v>3.6556596838499783E-3</v>
      </c>
      <c r="M887" s="72">
        <f t="shared" si="69"/>
        <v>3.9073734404218826E-3</v>
      </c>
      <c r="N887" s="68"/>
      <c r="O887" s="72"/>
    </row>
    <row r="888" spans="1:15" x14ac:dyDescent="0.25">
      <c r="A888" s="107" t="s">
        <v>1298</v>
      </c>
      <c r="B888" s="108">
        <f t="shared" si="65"/>
        <v>42297</v>
      </c>
      <c r="C888">
        <f t="shared" si="66"/>
        <v>2015</v>
      </c>
      <c r="D888">
        <f t="shared" si="67"/>
        <v>10</v>
      </c>
      <c r="E888" s="75">
        <v>45469</v>
      </c>
      <c r="F888" s="75">
        <v>41655</v>
      </c>
      <c r="G888" s="75">
        <v>3814</v>
      </c>
      <c r="H888" s="104">
        <v>91.611867426158483</v>
      </c>
      <c r="I888" s="104">
        <v>8.3881325738415189</v>
      </c>
      <c r="K888" s="72">
        <f t="shared" si="68"/>
        <v>4.5322205907286891E-3</v>
      </c>
      <c r="M888" s="72">
        <f t="shared" si="69"/>
        <v>3.9073734404218826E-3</v>
      </c>
      <c r="N888" s="68"/>
      <c r="O888" s="72"/>
    </row>
    <row r="889" spans="1:15" x14ac:dyDescent="0.25">
      <c r="A889" s="107" t="s">
        <v>1299</v>
      </c>
      <c r="B889" s="108">
        <f t="shared" si="65"/>
        <v>42298</v>
      </c>
      <c r="C889">
        <f t="shared" si="66"/>
        <v>2015</v>
      </c>
      <c r="D889">
        <f t="shared" si="67"/>
        <v>10</v>
      </c>
      <c r="E889" s="75">
        <v>49210</v>
      </c>
      <c r="F889" s="75">
        <v>44708</v>
      </c>
      <c r="G889" s="75">
        <v>4502</v>
      </c>
      <c r="H889" s="104">
        <v>90.851452956716116</v>
      </c>
      <c r="I889" s="104">
        <v>9.1485470432838856</v>
      </c>
      <c r="K889" s="72">
        <f t="shared" si="68"/>
        <v>4.9051128300547355E-3</v>
      </c>
      <c r="M889" s="72">
        <f t="shared" si="69"/>
        <v>3.9073734404218826E-3</v>
      </c>
      <c r="N889" s="68"/>
      <c r="O889" s="72"/>
    </row>
    <row r="890" spans="1:15" x14ac:dyDescent="0.25">
      <c r="A890" s="107" t="s">
        <v>1300</v>
      </c>
      <c r="B890" s="108">
        <f t="shared" si="65"/>
        <v>42299</v>
      </c>
      <c r="C890">
        <f t="shared" si="66"/>
        <v>2015</v>
      </c>
      <c r="D890">
        <f t="shared" si="67"/>
        <v>10</v>
      </c>
      <c r="E890" s="75">
        <v>49664</v>
      </c>
      <c r="F890" s="75">
        <v>44978</v>
      </c>
      <c r="G890" s="75">
        <v>4686</v>
      </c>
      <c r="H890" s="104">
        <v>90.564594072164951</v>
      </c>
      <c r="I890" s="104">
        <v>9.4354059278350508</v>
      </c>
      <c r="K890" s="72">
        <f t="shared" si="68"/>
        <v>4.9503662587246167E-3</v>
      </c>
      <c r="M890" s="72">
        <f t="shared" si="69"/>
        <v>3.9073734404218826E-3</v>
      </c>
      <c r="N890" s="68"/>
      <c r="O890" s="72"/>
    </row>
    <row r="891" spans="1:15" x14ac:dyDescent="0.25">
      <c r="A891" s="107" t="s">
        <v>1301</v>
      </c>
      <c r="B891" s="108">
        <f t="shared" si="65"/>
        <v>42300</v>
      </c>
      <c r="C891">
        <f t="shared" si="66"/>
        <v>2015</v>
      </c>
      <c r="D891">
        <f t="shared" si="67"/>
        <v>10</v>
      </c>
      <c r="E891" s="75">
        <v>44849</v>
      </c>
      <c r="F891" s="75">
        <v>40011</v>
      </c>
      <c r="G891" s="75">
        <v>4838</v>
      </c>
      <c r="H891" s="104">
        <v>89.212691475841154</v>
      </c>
      <c r="I891" s="104">
        <v>10.78730852415884</v>
      </c>
      <c r="K891" s="72">
        <f t="shared" si="68"/>
        <v>4.4704207542191595E-3</v>
      </c>
      <c r="M891" s="72">
        <f t="shared" si="69"/>
        <v>3.9073734404218826E-3</v>
      </c>
      <c r="N891" s="68"/>
      <c r="O891" s="72"/>
    </row>
    <row r="892" spans="1:15" x14ac:dyDescent="0.25">
      <c r="A892" s="107" t="s">
        <v>1302</v>
      </c>
      <c r="B892" s="108">
        <f t="shared" si="65"/>
        <v>42301</v>
      </c>
      <c r="C892">
        <f t="shared" si="66"/>
        <v>2015</v>
      </c>
      <c r="D892">
        <f t="shared" si="67"/>
        <v>10</v>
      </c>
      <c r="E892" s="75">
        <v>31869</v>
      </c>
      <c r="F892" s="75">
        <v>25205</v>
      </c>
      <c r="G892" s="75">
        <v>6664</v>
      </c>
      <c r="H892" s="104">
        <v>79.089397219868843</v>
      </c>
      <c r="I892" s="104">
        <v>20.91060278013116</v>
      </c>
      <c r="K892" s="72">
        <f t="shared" si="68"/>
        <v>3.1766112737454657E-3</v>
      </c>
      <c r="M892" s="72">
        <f t="shared" si="69"/>
        <v>3.9073734404218826E-3</v>
      </c>
      <c r="N892" s="68"/>
      <c r="O892" s="72"/>
    </row>
    <row r="893" spans="1:15" x14ac:dyDescent="0.25">
      <c r="A893" s="107" t="s">
        <v>1303</v>
      </c>
      <c r="B893" s="108">
        <f t="shared" si="65"/>
        <v>42302</v>
      </c>
      <c r="C893">
        <f t="shared" si="66"/>
        <v>2015</v>
      </c>
      <c r="D893">
        <f t="shared" si="67"/>
        <v>10</v>
      </c>
      <c r="E893" s="75">
        <v>29357</v>
      </c>
      <c r="F893" s="75">
        <v>24091</v>
      </c>
      <c r="G893" s="75">
        <v>5266</v>
      </c>
      <c r="H893" s="104">
        <v>82.0621998160575</v>
      </c>
      <c r="I893" s="104">
        <v>17.9378001839425</v>
      </c>
      <c r="K893" s="72">
        <f t="shared" si="68"/>
        <v>2.9262222587262115E-3</v>
      </c>
      <c r="M893" s="72">
        <f t="shared" si="69"/>
        <v>3.9073734404218826E-3</v>
      </c>
      <c r="N893" s="68"/>
      <c r="O893" s="72"/>
    </row>
    <row r="894" spans="1:15" x14ac:dyDescent="0.25">
      <c r="A894" s="107" t="s">
        <v>1304</v>
      </c>
      <c r="B894" s="108">
        <f t="shared" si="65"/>
        <v>42303</v>
      </c>
      <c r="C894">
        <f t="shared" si="66"/>
        <v>2015</v>
      </c>
      <c r="D894">
        <f t="shared" si="67"/>
        <v>10</v>
      </c>
      <c r="E894" s="75">
        <v>42293</v>
      </c>
      <c r="F894" s="75">
        <v>38525</v>
      </c>
      <c r="G894" s="75">
        <v>3768</v>
      </c>
      <c r="H894" s="104">
        <v>91.090724233324664</v>
      </c>
      <c r="I894" s="104">
        <v>8.9092757666753357</v>
      </c>
      <c r="K894" s="72">
        <f t="shared" si="68"/>
        <v>4.215645944350842E-3</v>
      </c>
      <c r="M894" s="72">
        <f t="shared" si="69"/>
        <v>3.9073734404218826E-3</v>
      </c>
      <c r="N894" s="68"/>
      <c r="O894" s="72"/>
    </row>
    <row r="895" spans="1:15" x14ac:dyDescent="0.25">
      <c r="A895" s="107" t="s">
        <v>1305</v>
      </c>
      <c r="B895" s="108">
        <f t="shared" si="65"/>
        <v>42304</v>
      </c>
      <c r="C895">
        <f t="shared" si="66"/>
        <v>2015</v>
      </c>
      <c r="D895">
        <f t="shared" si="67"/>
        <v>10</v>
      </c>
      <c r="E895" s="75">
        <v>44615</v>
      </c>
      <c r="F895" s="75">
        <v>41351</v>
      </c>
      <c r="G895" s="75">
        <v>3264</v>
      </c>
      <c r="H895" s="104">
        <v>92.68407486271434</v>
      </c>
      <c r="I895" s="104">
        <v>7.3159251372856664</v>
      </c>
      <c r="K895" s="72">
        <f t="shared" si="68"/>
        <v>4.4470962997945956E-3</v>
      </c>
      <c r="M895" s="72">
        <f t="shared" si="69"/>
        <v>3.9073734404218826E-3</v>
      </c>
      <c r="N895" s="68"/>
      <c r="O895" s="72"/>
    </row>
    <row r="896" spans="1:15" x14ac:dyDescent="0.25">
      <c r="A896" s="107" t="s">
        <v>1306</v>
      </c>
      <c r="B896" s="108">
        <f t="shared" si="65"/>
        <v>42305</v>
      </c>
      <c r="C896">
        <f t="shared" si="66"/>
        <v>2015</v>
      </c>
      <c r="D896">
        <f t="shared" si="67"/>
        <v>10</v>
      </c>
      <c r="E896" s="75">
        <v>20767</v>
      </c>
      <c r="F896" s="75">
        <v>20148</v>
      </c>
      <c r="G896" s="75">
        <v>619</v>
      </c>
      <c r="H896" s="104">
        <v>97.019309481388746</v>
      </c>
      <c r="I896" s="104">
        <v>2.980690518611258</v>
      </c>
      <c r="K896" s="72">
        <f t="shared" si="68"/>
        <v>2.0699954916022496E-3</v>
      </c>
      <c r="M896" s="72">
        <f t="shared" si="69"/>
        <v>3.9073734404218826E-3</v>
      </c>
      <c r="N896" s="68"/>
      <c r="O896" s="72"/>
    </row>
    <row r="897" spans="1:15" x14ac:dyDescent="0.25">
      <c r="A897" s="107" t="s">
        <v>1307</v>
      </c>
      <c r="B897" s="108">
        <f t="shared" si="65"/>
        <v>42306</v>
      </c>
      <c r="C897">
        <f t="shared" si="66"/>
        <v>2015</v>
      </c>
      <c r="D897">
        <f t="shared" si="67"/>
        <v>10</v>
      </c>
      <c r="E897" s="75">
        <v>45440</v>
      </c>
      <c r="F897" s="75">
        <v>41938</v>
      </c>
      <c r="G897" s="75">
        <v>3502</v>
      </c>
      <c r="H897" s="104">
        <v>92.293133802816897</v>
      </c>
      <c r="I897" s="104">
        <v>7.706866197183099</v>
      </c>
      <c r="K897" s="72">
        <f t="shared" si="68"/>
        <v>4.5293299532145337E-3</v>
      </c>
      <c r="M897" s="72">
        <f t="shared" si="69"/>
        <v>3.9073734404218826E-3</v>
      </c>
      <c r="N897" s="68"/>
      <c r="O897" s="72"/>
    </row>
    <row r="898" spans="1:15" x14ac:dyDescent="0.25">
      <c r="A898" s="107" t="s">
        <v>1308</v>
      </c>
      <c r="B898" s="108">
        <f t="shared" si="65"/>
        <v>42307</v>
      </c>
      <c r="C898">
        <f t="shared" si="66"/>
        <v>2015</v>
      </c>
      <c r="D898">
        <f t="shared" si="67"/>
        <v>10</v>
      </c>
      <c r="E898" s="75">
        <v>44652</v>
      </c>
      <c r="F898" s="75">
        <v>39969</v>
      </c>
      <c r="G898" s="75">
        <v>4683</v>
      </c>
      <c r="H898" s="104">
        <v>89.512227895726951</v>
      </c>
      <c r="I898" s="104">
        <v>10.48777210427304</v>
      </c>
      <c r="K898" s="72">
        <f t="shared" si="68"/>
        <v>4.4507843545540347E-3</v>
      </c>
      <c r="M898" s="72">
        <f t="shared" si="69"/>
        <v>3.9073734404218826E-3</v>
      </c>
      <c r="N898" s="68"/>
      <c r="O898" s="72"/>
    </row>
    <row r="899" spans="1:15" x14ac:dyDescent="0.25">
      <c r="A899" s="107" t="s">
        <v>1309</v>
      </c>
      <c r="B899" s="108">
        <f t="shared" si="65"/>
        <v>42308</v>
      </c>
      <c r="C899">
        <f t="shared" si="66"/>
        <v>2015</v>
      </c>
      <c r="D899">
        <f t="shared" si="67"/>
        <v>10</v>
      </c>
      <c r="E899" s="75">
        <v>31825</v>
      </c>
      <c r="F899" s="75">
        <v>25483</v>
      </c>
      <c r="G899" s="75">
        <v>6342</v>
      </c>
      <c r="H899" s="104">
        <v>80.072270227808332</v>
      </c>
      <c r="I899" s="104">
        <v>19.927729772191672</v>
      </c>
      <c r="K899" s="72">
        <f t="shared" si="68"/>
        <v>3.1722254788964024E-3</v>
      </c>
      <c r="M899" s="72">
        <f t="shared" si="69"/>
        <v>3.9073734404218826E-3</v>
      </c>
      <c r="N899" s="68"/>
      <c r="O899" s="72"/>
    </row>
    <row r="900" spans="1:15" x14ac:dyDescent="0.25">
      <c r="A900" s="107" t="s">
        <v>1310</v>
      </c>
      <c r="B900" s="108">
        <f t="shared" si="65"/>
        <v>42309</v>
      </c>
      <c r="C900">
        <f t="shared" si="66"/>
        <v>2015</v>
      </c>
      <c r="D900">
        <f t="shared" si="67"/>
        <v>11</v>
      </c>
      <c r="E900" s="75">
        <v>30682</v>
      </c>
      <c r="F900" s="75">
        <v>24522</v>
      </c>
      <c r="G900" s="75">
        <v>6160</v>
      </c>
      <c r="H900" s="104">
        <v>79.923081937292224</v>
      </c>
      <c r="I900" s="104">
        <v>20.076918062707779</v>
      </c>
      <c r="K900" s="72">
        <f t="shared" si="68"/>
        <v>3.0582944899764154E-3</v>
      </c>
      <c r="M900" s="72">
        <f t="shared" si="69"/>
        <v>3.2865319184360439E-3</v>
      </c>
      <c r="N900" s="68"/>
      <c r="O900" s="72"/>
    </row>
    <row r="901" spans="1:15" x14ac:dyDescent="0.25">
      <c r="A901" s="107" t="s">
        <v>1311</v>
      </c>
      <c r="B901" s="108">
        <f t="shared" si="65"/>
        <v>42310</v>
      </c>
      <c r="C901">
        <f t="shared" si="66"/>
        <v>2015</v>
      </c>
      <c r="D901">
        <f t="shared" si="67"/>
        <v>11</v>
      </c>
      <c r="E901" s="75">
        <v>44610</v>
      </c>
      <c r="F901" s="75">
        <v>39637</v>
      </c>
      <c r="G901" s="75">
        <v>4973</v>
      </c>
      <c r="H901" s="104">
        <v>88.852275274602107</v>
      </c>
      <c r="I901" s="104">
        <v>11.14772472539789</v>
      </c>
      <c r="K901" s="72">
        <f t="shared" si="68"/>
        <v>4.4465979140162924E-3</v>
      </c>
      <c r="M901" s="72">
        <f t="shared" si="69"/>
        <v>3.2865319184360439E-3</v>
      </c>
      <c r="N901" s="68"/>
      <c r="O901" s="72"/>
    </row>
    <row r="902" spans="1:15" x14ac:dyDescent="0.25">
      <c r="A902" s="107" t="s">
        <v>1312</v>
      </c>
      <c r="B902" s="108">
        <f t="shared" si="65"/>
        <v>42311</v>
      </c>
      <c r="C902">
        <f t="shared" si="66"/>
        <v>2015</v>
      </c>
      <c r="D902">
        <f t="shared" si="67"/>
        <v>11</v>
      </c>
      <c r="E902" s="75">
        <v>49394</v>
      </c>
      <c r="F902" s="75">
        <v>43909</v>
      </c>
      <c r="G902" s="75">
        <v>5485</v>
      </c>
      <c r="H902" s="104">
        <v>88.895412398266998</v>
      </c>
      <c r="I902" s="104">
        <v>11.104587601733</v>
      </c>
      <c r="K902" s="72">
        <f t="shared" si="68"/>
        <v>4.9234534266962733E-3</v>
      </c>
      <c r="M902" s="72">
        <f t="shared" si="69"/>
        <v>3.2865319184360439E-3</v>
      </c>
      <c r="N902" s="68"/>
      <c r="O902" s="72"/>
    </row>
    <row r="903" spans="1:15" x14ac:dyDescent="0.25">
      <c r="A903" s="107" t="s">
        <v>1313</v>
      </c>
      <c r="B903" s="108">
        <f t="shared" si="65"/>
        <v>42312</v>
      </c>
      <c r="C903">
        <f t="shared" si="66"/>
        <v>2015</v>
      </c>
      <c r="D903">
        <f t="shared" si="67"/>
        <v>11</v>
      </c>
      <c r="E903" s="75">
        <v>49578</v>
      </c>
      <c r="F903" s="75">
        <v>44634</v>
      </c>
      <c r="G903" s="75">
        <v>4944</v>
      </c>
      <c r="H903" s="104">
        <v>90.027834926782035</v>
      </c>
      <c r="I903" s="104">
        <v>9.9721650732179601</v>
      </c>
      <c r="K903" s="72">
        <f t="shared" si="68"/>
        <v>4.9417940233378111E-3</v>
      </c>
      <c r="M903" s="72">
        <f t="shared" si="69"/>
        <v>3.2865319184360439E-3</v>
      </c>
      <c r="N903" s="68"/>
      <c r="O903" s="72"/>
    </row>
    <row r="904" spans="1:15" x14ac:dyDescent="0.25">
      <c r="A904" s="107" t="s">
        <v>1314</v>
      </c>
      <c r="B904" s="108">
        <f t="shared" si="65"/>
        <v>42313</v>
      </c>
      <c r="C904">
        <f t="shared" si="66"/>
        <v>2015</v>
      </c>
      <c r="D904">
        <f t="shared" si="67"/>
        <v>11</v>
      </c>
      <c r="E904" s="75">
        <v>43095</v>
      </c>
      <c r="F904" s="75">
        <v>39652</v>
      </c>
      <c r="G904" s="75">
        <v>3443</v>
      </c>
      <c r="H904" s="104">
        <v>92.010674092122059</v>
      </c>
      <c r="I904" s="104">
        <v>7.9893259078779444</v>
      </c>
      <c r="K904" s="72">
        <f t="shared" si="68"/>
        <v>4.2955870231905884E-3</v>
      </c>
      <c r="M904" s="72">
        <f t="shared" si="69"/>
        <v>3.2865319184360439E-3</v>
      </c>
      <c r="N904" s="68"/>
      <c r="O904" s="72"/>
    </row>
    <row r="905" spans="1:15" x14ac:dyDescent="0.25">
      <c r="A905" s="107" t="s">
        <v>1315</v>
      </c>
      <c r="B905" s="108">
        <f t="shared" si="65"/>
        <v>42314</v>
      </c>
      <c r="C905">
        <f t="shared" si="66"/>
        <v>2015</v>
      </c>
      <c r="D905">
        <f t="shared" si="67"/>
        <v>11</v>
      </c>
      <c r="E905" s="75">
        <v>47241</v>
      </c>
      <c r="F905" s="75">
        <v>42278</v>
      </c>
      <c r="G905" s="75">
        <v>4963</v>
      </c>
      <c r="H905" s="104">
        <v>89.494295209669573</v>
      </c>
      <c r="I905" s="104">
        <v>10.50570479033043</v>
      </c>
      <c r="K905" s="72">
        <f t="shared" si="68"/>
        <v>4.7088485105591504E-3</v>
      </c>
      <c r="M905" s="72">
        <f t="shared" si="69"/>
        <v>3.2865319184360439E-3</v>
      </c>
      <c r="N905" s="68"/>
      <c r="O905" s="72"/>
    </row>
    <row r="906" spans="1:15" x14ac:dyDescent="0.25">
      <c r="A906" s="107" t="s">
        <v>1316</v>
      </c>
      <c r="B906" s="108">
        <f t="shared" si="65"/>
        <v>42315</v>
      </c>
      <c r="C906">
        <f t="shared" si="66"/>
        <v>2015</v>
      </c>
      <c r="D906">
        <f t="shared" si="67"/>
        <v>11</v>
      </c>
      <c r="E906" s="75">
        <v>35643</v>
      </c>
      <c r="F906" s="75">
        <v>28070</v>
      </c>
      <c r="G906" s="75">
        <v>7573</v>
      </c>
      <c r="H906" s="104">
        <v>78.753191369974473</v>
      </c>
      <c r="I906" s="104">
        <v>21.24680863002553</v>
      </c>
      <c r="K906" s="72">
        <f t="shared" si="68"/>
        <v>3.5527928592083103E-3</v>
      </c>
      <c r="M906" s="72">
        <f t="shared" si="69"/>
        <v>3.2865319184360439E-3</v>
      </c>
      <c r="N906" s="68"/>
      <c r="O906" s="72"/>
    </row>
    <row r="907" spans="1:15" x14ac:dyDescent="0.25">
      <c r="A907" s="107" t="s">
        <v>1317</v>
      </c>
      <c r="B907" s="108">
        <f t="shared" si="65"/>
        <v>42316</v>
      </c>
      <c r="C907">
        <f t="shared" si="66"/>
        <v>2015</v>
      </c>
      <c r="D907">
        <f t="shared" si="67"/>
        <v>11</v>
      </c>
      <c r="E907" s="75">
        <v>32380</v>
      </c>
      <c r="F907" s="75">
        <v>25698</v>
      </c>
      <c r="G907" s="75">
        <v>6682</v>
      </c>
      <c r="H907" s="104">
        <v>79.363804817788761</v>
      </c>
      <c r="I907" s="104">
        <v>20.636195182211239</v>
      </c>
      <c r="K907" s="72">
        <f t="shared" si="68"/>
        <v>3.2275463002879971E-3</v>
      </c>
      <c r="M907" s="72">
        <f t="shared" si="69"/>
        <v>3.2865319184360439E-3</v>
      </c>
      <c r="N907" s="68"/>
      <c r="O907" s="72"/>
    </row>
    <row r="908" spans="1:15" x14ac:dyDescent="0.25">
      <c r="A908" s="107" t="s">
        <v>1318</v>
      </c>
      <c r="B908" s="108">
        <f t="shared" si="65"/>
        <v>42317</v>
      </c>
      <c r="C908">
        <f t="shared" si="66"/>
        <v>2015</v>
      </c>
      <c r="D908">
        <f t="shared" si="67"/>
        <v>11</v>
      </c>
      <c r="E908" s="75">
        <v>42320</v>
      </c>
      <c r="F908" s="75">
        <v>38846</v>
      </c>
      <c r="G908" s="75">
        <v>3474</v>
      </c>
      <c r="H908" s="104">
        <v>91.791115311909266</v>
      </c>
      <c r="I908" s="104">
        <v>8.2088846880907376</v>
      </c>
      <c r="K908" s="72">
        <f t="shared" si="68"/>
        <v>4.2183372275536764E-3</v>
      </c>
      <c r="M908" s="72">
        <f t="shared" si="69"/>
        <v>3.2865319184360439E-3</v>
      </c>
      <c r="N908" s="68"/>
      <c r="O908" s="72"/>
    </row>
    <row r="909" spans="1:15" x14ac:dyDescent="0.25">
      <c r="A909" s="107" t="s">
        <v>1319</v>
      </c>
      <c r="B909" s="108">
        <f t="shared" ref="B909:B972" si="70">DATE(YEAR(A909),MONTH(A909),DAY(A909))</f>
        <v>42318</v>
      </c>
      <c r="C909">
        <f t="shared" ref="C909:C972" si="71">+YEAR(A909)</f>
        <v>2015</v>
      </c>
      <c r="D909">
        <f t="shared" ref="D909:D972" si="72">MONTH(A909)</f>
        <v>11</v>
      </c>
      <c r="E909" s="75">
        <v>21605</v>
      </c>
      <c r="F909" s="75">
        <v>20823</v>
      </c>
      <c r="G909" s="75">
        <v>782</v>
      </c>
      <c r="H909" s="104">
        <v>96.380467484378613</v>
      </c>
      <c r="I909" s="104">
        <v>3.6195325156213838</v>
      </c>
      <c r="K909" s="72">
        <f t="shared" ref="K909:K972" si="73">+E909/SUMIF($C$12:$C$2321,C909,$E$12:$E$2321)</f>
        <v>2.1535249480457747E-3</v>
      </c>
      <c r="M909" s="72">
        <f t="shared" ref="M909:M972" si="74">AVERAGEIFS($K$12:$K$2321,$C$12:$C$2321,C909,$D$12:$D$2321,D909)</f>
        <v>3.2865319184360439E-3</v>
      </c>
      <c r="N909" s="68"/>
      <c r="O909" s="72"/>
    </row>
    <row r="910" spans="1:15" x14ac:dyDescent="0.25">
      <c r="A910" s="107" t="s">
        <v>1320</v>
      </c>
      <c r="B910" s="108">
        <f t="shared" si="70"/>
        <v>42319</v>
      </c>
      <c r="C910">
        <f t="shared" si="71"/>
        <v>2015</v>
      </c>
      <c r="D910">
        <f t="shared" si="72"/>
        <v>11</v>
      </c>
      <c r="E910" s="75">
        <v>37740</v>
      </c>
      <c r="F910" s="75">
        <v>35312</v>
      </c>
      <c r="G910" s="75">
        <v>2428</v>
      </c>
      <c r="H910" s="104">
        <v>93.566507684154743</v>
      </c>
      <c r="I910" s="104">
        <v>6.4334923158452568</v>
      </c>
      <c r="K910" s="72">
        <f t="shared" si="73"/>
        <v>3.7618158546284439E-3</v>
      </c>
      <c r="M910" s="72">
        <f t="shared" si="74"/>
        <v>3.2865319184360439E-3</v>
      </c>
      <c r="N910" s="68"/>
      <c r="O910" s="72"/>
    </row>
    <row r="911" spans="1:15" x14ac:dyDescent="0.25">
      <c r="A911" s="107" t="s">
        <v>1321</v>
      </c>
      <c r="B911" s="108">
        <f t="shared" si="70"/>
        <v>42320</v>
      </c>
      <c r="C911">
        <f t="shared" si="71"/>
        <v>2015</v>
      </c>
      <c r="D911">
        <f t="shared" si="72"/>
        <v>11</v>
      </c>
      <c r="E911" s="75">
        <v>37361</v>
      </c>
      <c r="F911" s="75">
        <v>35613</v>
      </c>
      <c r="G911" s="75">
        <v>1748</v>
      </c>
      <c r="H911" s="104">
        <v>95.321324375685876</v>
      </c>
      <c r="I911" s="104">
        <v>4.6786756243141241</v>
      </c>
      <c r="K911" s="72">
        <f t="shared" si="73"/>
        <v>3.7240382126331028E-3</v>
      </c>
      <c r="M911" s="72">
        <f t="shared" si="74"/>
        <v>3.2865319184360439E-3</v>
      </c>
      <c r="N911" s="68"/>
      <c r="O911" s="72"/>
    </row>
    <row r="912" spans="1:15" x14ac:dyDescent="0.25">
      <c r="A912" s="107" t="s">
        <v>1322</v>
      </c>
      <c r="B912" s="108">
        <f t="shared" si="70"/>
        <v>42321</v>
      </c>
      <c r="C912">
        <f t="shared" si="71"/>
        <v>2015</v>
      </c>
      <c r="D912">
        <f t="shared" si="72"/>
        <v>11</v>
      </c>
      <c r="E912" s="75">
        <v>39018</v>
      </c>
      <c r="F912" s="75">
        <v>36097</v>
      </c>
      <c r="G912" s="75">
        <v>2921</v>
      </c>
      <c r="H912" s="104">
        <v>92.513711620277817</v>
      </c>
      <c r="I912" s="104">
        <v>7.4862883797221791</v>
      </c>
      <c r="K912" s="72">
        <f t="shared" si="73"/>
        <v>3.8892032595626027E-3</v>
      </c>
      <c r="M912" s="72">
        <f t="shared" si="74"/>
        <v>3.2865319184360439E-3</v>
      </c>
      <c r="N912" s="68"/>
      <c r="O912" s="72"/>
    </row>
    <row r="913" spans="1:15" x14ac:dyDescent="0.25">
      <c r="A913" s="107" t="s">
        <v>1323</v>
      </c>
      <c r="B913" s="108">
        <f t="shared" si="70"/>
        <v>42322</v>
      </c>
      <c r="C913">
        <f t="shared" si="71"/>
        <v>2015</v>
      </c>
      <c r="D913">
        <f t="shared" si="72"/>
        <v>11</v>
      </c>
      <c r="E913" s="75">
        <v>25401</v>
      </c>
      <c r="F913" s="75">
        <v>21847</v>
      </c>
      <c r="G913" s="75">
        <v>3554</v>
      </c>
      <c r="H913" s="104">
        <v>86.008424865162795</v>
      </c>
      <c r="I913" s="104">
        <v>13.991575134837211</v>
      </c>
      <c r="K913" s="72">
        <f t="shared" si="73"/>
        <v>2.5318994309331505E-3</v>
      </c>
      <c r="M913" s="72">
        <f t="shared" si="74"/>
        <v>3.2865319184360439E-3</v>
      </c>
      <c r="N913" s="68"/>
      <c r="O913" s="72"/>
    </row>
    <row r="914" spans="1:15" x14ac:dyDescent="0.25">
      <c r="A914" s="107" t="s">
        <v>1324</v>
      </c>
      <c r="B914" s="108">
        <f t="shared" si="70"/>
        <v>42323</v>
      </c>
      <c r="C914">
        <f t="shared" si="71"/>
        <v>2015</v>
      </c>
      <c r="D914">
        <f t="shared" si="72"/>
        <v>11</v>
      </c>
      <c r="E914" s="75">
        <v>26047</v>
      </c>
      <c r="F914" s="75">
        <v>22094</v>
      </c>
      <c r="G914" s="75">
        <v>3953</v>
      </c>
      <c r="H914" s="104">
        <v>84.823588129151148</v>
      </c>
      <c r="I914" s="104">
        <v>15.176411870848851</v>
      </c>
      <c r="K914" s="72">
        <f t="shared" si="73"/>
        <v>2.5962908734898536E-3</v>
      </c>
      <c r="M914" s="72">
        <f t="shared" si="74"/>
        <v>3.2865319184360439E-3</v>
      </c>
      <c r="N914" s="68"/>
      <c r="O914" s="72"/>
    </row>
    <row r="915" spans="1:15" x14ac:dyDescent="0.25">
      <c r="A915" s="107" t="s">
        <v>1325</v>
      </c>
      <c r="B915" s="108">
        <f t="shared" si="70"/>
        <v>42324</v>
      </c>
      <c r="C915">
        <f t="shared" si="71"/>
        <v>2015</v>
      </c>
      <c r="D915">
        <f t="shared" si="72"/>
        <v>11</v>
      </c>
      <c r="E915" s="75">
        <v>40986</v>
      </c>
      <c r="F915" s="75">
        <v>38315</v>
      </c>
      <c r="G915" s="75">
        <v>2671</v>
      </c>
      <c r="H915" s="104">
        <v>93.483140584589862</v>
      </c>
      <c r="I915" s="104">
        <v>6.5168594154101402</v>
      </c>
      <c r="K915" s="72">
        <f t="shared" si="73"/>
        <v>4.0853679019025278E-3</v>
      </c>
      <c r="M915" s="72">
        <f t="shared" si="74"/>
        <v>3.2865319184360439E-3</v>
      </c>
      <c r="N915" s="68"/>
      <c r="O915" s="72"/>
    </row>
    <row r="916" spans="1:15" x14ac:dyDescent="0.25">
      <c r="A916" s="107" t="s">
        <v>1326</v>
      </c>
      <c r="B916" s="108">
        <f t="shared" si="70"/>
        <v>42325</v>
      </c>
      <c r="C916">
        <f t="shared" si="71"/>
        <v>2015</v>
      </c>
      <c r="D916">
        <f t="shared" si="72"/>
        <v>11</v>
      </c>
      <c r="E916" s="75">
        <v>39033</v>
      </c>
      <c r="F916" s="75">
        <v>37047</v>
      </c>
      <c r="G916" s="75">
        <v>1986</v>
      </c>
      <c r="H916" s="104">
        <v>94.911997540542615</v>
      </c>
      <c r="I916" s="104">
        <v>5.0880024594573818</v>
      </c>
      <c r="K916" s="72">
        <f t="shared" si="73"/>
        <v>3.8906984168975106E-3</v>
      </c>
      <c r="M916" s="72">
        <f t="shared" si="74"/>
        <v>3.2865319184360439E-3</v>
      </c>
      <c r="N916" s="68"/>
      <c r="O916" s="72"/>
    </row>
    <row r="917" spans="1:15" x14ac:dyDescent="0.25">
      <c r="A917" s="107" t="s">
        <v>1327</v>
      </c>
      <c r="B917" s="108">
        <f t="shared" si="70"/>
        <v>42326</v>
      </c>
      <c r="C917">
        <f t="shared" si="71"/>
        <v>2015</v>
      </c>
      <c r="D917">
        <f t="shared" si="72"/>
        <v>11</v>
      </c>
      <c r="E917" s="75">
        <v>41526</v>
      </c>
      <c r="F917" s="75">
        <v>39667</v>
      </c>
      <c r="G917" s="75">
        <v>1859</v>
      </c>
      <c r="H917" s="104">
        <v>95.52328661561431</v>
      </c>
      <c r="I917" s="104">
        <v>4.4767133843856861</v>
      </c>
      <c r="K917" s="72">
        <f t="shared" si="73"/>
        <v>4.1391935659592146E-3</v>
      </c>
      <c r="M917" s="72">
        <f t="shared" si="74"/>
        <v>3.2865319184360439E-3</v>
      </c>
      <c r="N917" s="68"/>
      <c r="O917" s="72"/>
    </row>
    <row r="918" spans="1:15" x14ac:dyDescent="0.25">
      <c r="A918" s="107" t="s">
        <v>1328</v>
      </c>
      <c r="B918" s="108">
        <f t="shared" si="70"/>
        <v>42327</v>
      </c>
      <c r="C918">
        <f t="shared" si="71"/>
        <v>2015</v>
      </c>
      <c r="D918">
        <f t="shared" si="72"/>
        <v>11</v>
      </c>
      <c r="E918" s="75">
        <v>21911</v>
      </c>
      <c r="F918" s="75">
        <v>21158</v>
      </c>
      <c r="G918" s="75">
        <v>753</v>
      </c>
      <c r="H918" s="104">
        <v>96.563369996805264</v>
      </c>
      <c r="I918" s="104">
        <v>3.4366300031947419</v>
      </c>
      <c r="K918" s="72">
        <f t="shared" si="73"/>
        <v>2.1840261576778972E-3</v>
      </c>
      <c r="M918" s="72">
        <f t="shared" si="74"/>
        <v>3.2865319184360439E-3</v>
      </c>
      <c r="N918" s="68"/>
      <c r="O918" s="72"/>
    </row>
    <row r="919" spans="1:15" x14ac:dyDescent="0.25">
      <c r="A919" s="107" t="s">
        <v>1329</v>
      </c>
      <c r="B919" s="108">
        <f t="shared" si="70"/>
        <v>42328</v>
      </c>
      <c r="C919">
        <f t="shared" si="71"/>
        <v>2015</v>
      </c>
      <c r="D919">
        <f t="shared" si="72"/>
        <v>11</v>
      </c>
      <c r="E919" s="75">
        <v>38278</v>
      </c>
      <c r="F919" s="75">
        <v>35726</v>
      </c>
      <c r="G919" s="75">
        <v>2552</v>
      </c>
      <c r="H919" s="104">
        <v>93.332985004441198</v>
      </c>
      <c r="I919" s="104">
        <v>6.6670149955588069</v>
      </c>
      <c r="K919" s="72">
        <f t="shared" si="73"/>
        <v>3.8154421643738098E-3</v>
      </c>
      <c r="M919" s="72">
        <f t="shared" si="74"/>
        <v>3.2865319184360439E-3</v>
      </c>
      <c r="N919" s="68"/>
      <c r="O919" s="72"/>
    </row>
    <row r="920" spans="1:15" x14ac:dyDescent="0.25">
      <c r="A920" s="107" t="s">
        <v>1330</v>
      </c>
      <c r="B920" s="108">
        <f t="shared" si="70"/>
        <v>42329</v>
      </c>
      <c r="C920">
        <f t="shared" si="71"/>
        <v>2015</v>
      </c>
      <c r="D920">
        <f t="shared" si="72"/>
        <v>11</v>
      </c>
      <c r="E920" s="75">
        <v>28085</v>
      </c>
      <c r="F920" s="75">
        <v>23690</v>
      </c>
      <c r="G920" s="75">
        <v>4395</v>
      </c>
      <c r="H920" s="104">
        <v>84.351077087413216</v>
      </c>
      <c r="I920" s="104">
        <v>15.648922912586791</v>
      </c>
      <c r="K920" s="72">
        <f t="shared" si="73"/>
        <v>2.799432916726016E-3</v>
      </c>
      <c r="M920" s="72">
        <f t="shared" si="74"/>
        <v>3.2865319184360439E-3</v>
      </c>
      <c r="N920" s="68"/>
      <c r="O920" s="72"/>
    </row>
    <row r="921" spans="1:15" x14ac:dyDescent="0.25">
      <c r="A921" s="107" t="s">
        <v>1331</v>
      </c>
      <c r="B921" s="108">
        <f t="shared" si="70"/>
        <v>42330</v>
      </c>
      <c r="C921">
        <f t="shared" si="71"/>
        <v>2015</v>
      </c>
      <c r="D921">
        <f t="shared" si="72"/>
        <v>11</v>
      </c>
      <c r="E921" s="75">
        <v>23395</v>
      </c>
      <c r="F921" s="75">
        <v>20562</v>
      </c>
      <c r="G921" s="75">
        <v>2833</v>
      </c>
      <c r="H921" s="104">
        <v>87.89057490916862</v>
      </c>
      <c r="I921" s="104">
        <v>12.109425090831371</v>
      </c>
      <c r="K921" s="72">
        <f t="shared" si="73"/>
        <v>2.3319470566781253E-3</v>
      </c>
      <c r="M921" s="72">
        <f t="shared" si="74"/>
        <v>3.2865319184360439E-3</v>
      </c>
      <c r="N921" s="68"/>
      <c r="O921" s="72"/>
    </row>
    <row r="922" spans="1:15" x14ac:dyDescent="0.25">
      <c r="A922" s="107" t="s">
        <v>1332</v>
      </c>
      <c r="B922" s="108">
        <f t="shared" si="70"/>
        <v>42331</v>
      </c>
      <c r="C922">
        <f t="shared" si="71"/>
        <v>2015</v>
      </c>
      <c r="D922">
        <f t="shared" si="72"/>
        <v>11</v>
      </c>
      <c r="E922" s="75">
        <v>30296</v>
      </c>
      <c r="F922" s="75">
        <v>28888</v>
      </c>
      <c r="G922" s="75">
        <v>1408</v>
      </c>
      <c r="H922" s="104">
        <v>95.352521785054137</v>
      </c>
      <c r="I922" s="104">
        <v>4.6474782149458678</v>
      </c>
      <c r="K922" s="72">
        <f t="shared" si="73"/>
        <v>3.0198191078914505E-3</v>
      </c>
      <c r="M922" s="72">
        <f t="shared" si="74"/>
        <v>3.2865319184360439E-3</v>
      </c>
      <c r="N922" s="68"/>
      <c r="O922" s="72"/>
    </row>
    <row r="923" spans="1:15" x14ac:dyDescent="0.25">
      <c r="A923" s="107" t="s">
        <v>1333</v>
      </c>
      <c r="B923" s="108">
        <f t="shared" si="70"/>
        <v>42332</v>
      </c>
      <c r="C923">
        <f t="shared" si="71"/>
        <v>2015</v>
      </c>
      <c r="D923">
        <f t="shared" si="72"/>
        <v>11</v>
      </c>
      <c r="E923" s="75">
        <v>32293</v>
      </c>
      <c r="F923" s="75">
        <v>30954</v>
      </c>
      <c r="G923" s="75">
        <v>1339</v>
      </c>
      <c r="H923" s="104">
        <v>95.853590561421981</v>
      </c>
      <c r="I923" s="104">
        <v>4.1464094385780204</v>
      </c>
      <c r="K923" s="72">
        <f t="shared" si="73"/>
        <v>3.218874387745531E-3</v>
      </c>
      <c r="M923" s="72">
        <f t="shared" si="74"/>
        <v>3.2865319184360439E-3</v>
      </c>
      <c r="N923" s="68"/>
      <c r="O923" s="72"/>
    </row>
    <row r="924" spans="1:15" x14ac:dyDescent="0.25">
      <c r="A924" s="107" t="s">
        <v>1334</v>
      </c>
      <c r="B924" s="108">
        <f t="shared" si="70"/>
        <v>42333</v>
      </c>
      <c r="C924">
        <f t="shared" si="71"/>
        <v>2015</v>
      </c>
      <c r="D924">
        <f t="shared" si="72"/>
        <v>11</v>
      </c>
      <c r="E924" s="75">
        <v>30369</v>
      </c>
      <c r="F924" s="75">
        <v>28543</v>
      </c>
      <c r="G924" s="75">
        <v>1826</v>
      </c>
      <c r="H924" s="104">
        <v>93.987289670387568</v>
      </c>
      <c r="I924" s="104">
        <v>6.0127103296124336</v>
      </c>
      <c r="K924" s="72">
        <f t="shared" si="73"/>
        <v>3.0270955402546692E-3</v>
      </c>
      <c r="M924" s="72">
        <f t="shared" si="74"/>
        <v>3.2865319184360439E-3</v>
      </c>
      <c r="N924" s="68"/>
      <c r="O924" s="72"/>
    </row>
    <row r="925" spans="1:15" x14ac:dyDescent="0.25">
      <c r="A925" s="107" t="s">
        <v>1335</v>
      </c>
      <c r="B925" s="108">
        <f t="shared" si="70"/>
        <v>42334</v>
      </c>
      <c r="C925">
        <f t="shared" si="71"/>
        <v>2015</v>
      </c>
      <c r="D925">
        <f t="shared" si="72"/>
        <v>11</v>
      </c>
      <c r="E925" s="75">
        <v>13318</v>
      </c>
      <c r="F925" s="75">
        <v>9482</v>
      </c>
      <c r="G925" s="75">
        <v>3836</v>
      </c>
      <c r="H925" s="104">
        <v>71.196876407869055</v>
      </c>
      <c r="I925" s="104">
        <v>28.803123592130952</v>
      </c>
      <c r="K925" s="72">
        <f t="shared" si="73"/>
        <v>1.3275003590869532E-3</v>
      </c>
      <c r="M925" s="72">
        <f t="shared" si="74"/>
        <v>3.2865319184360439E-3</v>
      </c>
      <c r="N925" s="68"/>
      <c r="O925" s="72"/>
    </row>
    <row r="926" spans="1:15" x14ac:dyDescent="0.25">
      <c r="A926" s="107" t="s">
        <v>1336</v>
      </c>
      <c r="B926" s="108">
        <f t="shared" si="70"/>
        <v>42335</v>
      </c>
      <c r="C926">
        <f t="shared" si="71"/>
        <v>2015</v>
      </c>
      <c r="D926">
        <f t="shared" si="72"/>
        <v>11</v>
      </c>
      <c r="E926" s="75">
        <v>22858</v>
      </c>
      <c r="F926" s="75">
        <v>17660</v>
      </c>
      <c r="G926" s="75">
        <v>5198</v>
      </c>
      <c r="H926" s="104">
        <v>77.259602764896314</v>
      </c>
      <c r="I926" s="104">
        <v>22.740397235103678</v>
      </c>
      <c r="K926" s="72">
        <f t="shared" si="73"/>
        <v>2.2784204240884199E-3</v>
      </c>
      <c r="M926" s="72">
        <f t="shared" si="74"/>
        <v>3.2865319184360439E-3</v>
      </c>
      <c r="N926" s="68"/>
      <c r="O926" s="72"/>
    </row>
    <row r="927" spans="1:15" x14ac:dyDescent="0.25">
      <c r="A927" s="107" t="s">
        <v>1337</v>
      </c>
      <c r="B927" s="108">
        <f t="shared" si="70"/>
        <v>42336</v>
      </c>
      <c r="C927">
        <f t="shared" si="71"/>
        <v>2015</v>
      </c>
      <c r="D927">
        <f t="shared" si="72"/>
        <v>11</v>
      </c>
      <c r="E927" s="75">
        <v>15848</v>
      </c>
      <c r="F927" s="75">
        <v>12586</v>
      </c>
      <c r="G927" s="75">
        <v>3262</v>
      </c>
      <c r="H927" s="104">
        <v>79.416961130742052</v>
      </c>
      <c r="I927" s="104">
        <v>20.583038869257951</v>
      </c>
      <c r="K927" s="72">
        <f t="shared" si="73"/>
        <v>1.579683562908097E-3</v>
      </c>
      <c r="M927" s="72">
        <f t="shared" si="74"/>
        <v>3.2865319184360439E-3</v>
      </c>
      <c r="N927" s="68"/>
      <c r="O927" s="72"/>
    </row>
    <row r="928" spans="1:15" x14ac:dyDescent="0.25">
      <c r="A928" s="107" t="s">
        <v>1338</v>
      </c>
      <c r="B928" s="108">
        <f t="shared" si="70"/>
        <v>42337</v>
      </c>
      <c r="C928">
        <f t="shared" si="71"/>
        <v>2015</v>
      </c>
      <c r="D928">
        <f t="shared" si="72"/>
        <v>11</v>
      </c>
      <c r="E928" s="75">
        <v>18496</v>
      </c>
      <c r="F928" s="75">
        <v>15899</v>
      </c>
      <c r="G928" s="75">
        <v>2597</v>
      </c>
      <c r="H928" s="104">
        <v>85.959126297577853</v>
      </c>
      <c r="I928" s="104">
        <v>14.04087370242214</v>
      </c>
      <c r="K928" s="72">
        <f t="shared" si="73"/>
        <v>1.8436286710971834E-3</v>
      </c>
      <c r="M928" s="72">
        <f t="shared" si="74"/>
        <v>3.2865319184360439E-3</v>
      </c>
      <c r="N928" s="68"/>
      <c r="O928" s="72"/>
    </row>
    <row r="929" spans="1:15" x14ac:dyDescent="0.25">
      <c r="A929" s="107" t="s">
        <v>1339</v>
      </c>
      <c r="B929" s="108">
        <f t="shared" si="70"/>
        <v>42338</v>
      </c>
      <c r="C929">
        <f t="shared" si="71"/>
        <v>2015</v>
      </c>
      <c r="D929">
        <f t="shared" si="72"/>
        <v>11</v>
      </c>
      <c r="E929" s="75">
        <v>30346</v>
      </c>
      <c r="F929" s="75">
        <v>29046</v>
      </c>
      <c r="G929" s="75">
        <v>1300</v>
      </c>
      <c r="H929" s="104">
        <v>95.716074606208394</v>
      </c>
      <c r="I929" s="104">
        <v>4.2839253937916038</v>
      </c>
      <c r="K929" s="72">
        <f t="shared" si="73"/>
        <v>3.0248029656744771E-3</v>
      </c>
      <c r="M929" s="72">
        <f t="shared" si="74"/>
        <v>3.2865319184360439E-3</v>
      </c>
      <c r="N929" s="68"/>
      <c r="O929" s="72"/>
    </row>
    <row r="930" spans="1:15" x14ac:dyDescent="0.25">
      <c r="A930" s="107" t="s">
        <v>1340</v>
      </c>
      <c r="B930" s="108">
        <f t="shared" si="70"/>
        <v>42339</v>
      </c>
      <c r="C930">
        <f t="shared" si="71"/>
        <v>2015</v>
      </c>
      <c r="D930">
        <f t="shared" si="72"/>
        <v>12</v>
      </c>
      <c r="E930" s="75">
        <v>18437</v>
      </c>
      <c r="F930" s="75">
        <v>17995</v>
      </c>
      <c r="G930" s="75">
        <v>442</v>
      </c>
      <c r="H930" s="104">
        <v>97.602646851440042</v>
      </c>
      <c r="I930" s="104">
        <v>2.3973531485599611</v>
      </c>
      <c r="K930" s="72">
        <f t="shared" si="73"/>
        <v>1.837747718913212E-3</v>
      </c>
      <c r="M930" s="72">
        <f t="shared" si="74"/>
        <v>2.5917057243294694E-3</v>
      </c>
      <c r="N930" s="68"/>
      <c r="O930" s="72"/>
    </row>
    <row r="931" spans="1:15" x14ac:dyDescent="0.25">
      <c r="A931" s="107" t="s">
        <v>1341</v>
      </c>
      <c r="B931" s="108">
        <f t="shared" si="70"/>
        <v>42340</v>
      </c>
      <c r="C931">
        <f t="shared" si="71"/>
        <v>2015</v>
      </c>
      <c r="D931">
        <f t="shared" si="72"/>
        <v>12</v>
      </c>
      <c r="E931" s="75">
        <v>23854</v>
      </c>
      <c r="F931" s="75">
        <v>23257</v>
      </c>
      <c r="G931" s="75">
        <v>597</v>
      </c>
      <c r="H931" s="104">
        <v>97.497275090131637</v>
      </c>
      <c r="I931" s="104">
        <v>2.5027249098683662</v>
      </c>
      <c r="K931" s="72">
        <f t="shared" si="73"/>
        <v>2.3776988711263088E-3</v>
      </c>
      <c r="M931" s="72">
        <f t="shared" si="74"/>
        <v>2.5917057243294694E-3</v>
      </c>
      <c r="N931" s="68"/>
      <c r="O931" s="72"/>
    </row>
    <row r="932" spans="1:15" x14ac:dyDescent="0.25">
      <c r="A932" s="107" t="s">
        <v>1342</v>
      </c>
      <c r="B932" s="108">
        <f t="shared" si="70"/>
        <v>42341</v>
      </c>
      <c r="C932">
        <f t="shared" si="71"/>
        <v>2015</v>
      </c>
      <c r="D932">
        <f t="shared" si="72"/>
        <v>12</v>
      </c>
      <c r="E932" s="75">
        <v>34096</v>
      </c>
      <c r="F932" s="75">
        <v>32783</v>
      </c>
      <c r="G932" s="75">
        <v>1313</v>
      </c>
      <c r="H932" s="104">
        <v>96.149108399812292</v>
      </c>
      <c r="I932" s="104">
        <v>3.8508916001877052</v>
      </c>
      <c r="K932" s="72">
        <f t="shared" si="73"/>
        <v>3.3985922994014687E-3</v>
      </c>
      <c r="M932" s="72">
        <f t="shared" si="74"/>
        <v>2.5917057243294694E-3</v>
      </c>
      <c r="N932" s="68"/>
      <c r="O932" s="72"/>
    </row>
    <row r="933" spans="1:15" x14ac:dyDescent="0.25">
      <c r="A933" s="107" t="s">
        <v>1343</v>
      </c>
      <c r="B933" s="108">
        <f t="shared" si="70"/>
        <v>42342</v>
      </c>
      <c r="C933">
        <f t="shared" si="71"/>
        <v>2015</v>
      </c>
      <c r="D933">
        <f t="shared" si="72"/>
        <v>12</v>
      </c>
      <c r="E933" s="75">
        <v>34823</v>
      </c>
      <c r="F933" s="75">
        <v>33070</v>
      </c>
      <c r="G933" s="75">
        <v>1753</v>
      </c>
      <c r="H933" s="104">
        <v>94.965970766447469</v>
      </c>
      <c r="I933" s="104">
        <v>5.0340292335525367</v>
      </c>
      <c r="K933" s="72">
        <f t="shared" si="73"/>
        <v>3.4710575915666746E-3</v>
      </c>
      <c r="M933" s="72">
        <f t="shared" si="74"/>
        <v>2.5917057243294694E-3</v>
      </c>
      <c r="N933" s="68"/>
      <c r="O933" s="72"/>
    </row>
    <row r="934" spans="1:15" x14ac:dyDescent="0.25">
      <c r="A934" s="107" t="s">
        <v>1344</v>
      </c>
      <c r="B934" s="108">
        <f t="shared" si="70"/>
        <v>42343</v>
      </c>
      <c r="C934">
        <f t="shared" si="71"/>
        <v>2015</v>
      </c>
      <c r="D934">
        <f t="shared" si="72"/>
        <v>12</v>
      </c>
      <c r="E934" s="75">
        <v>26562</v>
      </c>
      <c r="F934" s="75">
        <v>22654</v>
      </c>
      <c r="G934" s="75">
        <v>3908</v>
      </c>
      <c r="H934" s="104">
        <v>85.287252465928773</v>
      </c>
      <c r="I934" s="104">
        <v>14.71274753407123</v>
      </c>
      <c r="K934" s="72">
        <f t="shared" si="73"/>
        <v>2.6476246086550273E-3</v>
      </c>
      <c r="M934" s="72">
        <f t="shared" si="74"/>
        <v>2.5917057243294694E-3</v>
      </c>
      <c r="N934" s="68"/>
      <c r="O934" s="72"/>
    </row>
    <row r="935" spans="1:15" x14ac:dyDescent="0.25">
      <c r="A935" s="107" t="s">
        <v>1345</v>
      </c>
      <c r="B935" s="108">
        <f t="shared" si="70"/>
        <v>42344</v>
      </c>
      <c r="C935">
        <f t="shared" si="71"/>
        <v>2015</v>
      </c>
      <c r="D935">
        <f t="shared" si="72"/>
        <v>12</v>
      </c>
      <c r="E935" s="75">
        <v>25084</v>
      </c>
      <c r="F935" s="75">
        <v>21408</v>
      </c>
      <c r="G935" s="75">
        <v>3676</v>
      </c>
      <c r="H935" s="104">
        <v>85.345239993621433</v>
      </c>
      <c r="I935" s="104">
        <v>14.65476000637857</v>
      </c>
      <c r="K935" s="72">
        <f t="shared" si="73"/>
        <v>2.5003017725887624E-3</v>
      </c>
      <c r="M935" s="72">
        <f t="shared" si="74"/>
        <v>2.5917057243294694E-3</v>
      </c>
      <c r="N935" s="68"/>
      <c r="O935" s="72"/>
    </row>
    <row r="936" spans="1:15" x14ac:dyDescent="0.25">
      <c r="A936" s="107" t="s">
        <v>1346</v>
      </c>
      <c r="B936" s="108">
        <f t="shared" si="70"/>
        <v>42345</v>
      </c>
      <c r="C936">
        <f t="shared" si="71"/>
        <v>2015</v>
      </c>
      <c r="D936">
        <f t="shared" si="72"/>
        <v>12</v>
      </c>
      <c r="E936" s="75">
        <v>34255</v>
      </c>
      <c r="F936" s="75">
        <v>32457</v>
      </c>
      <c r="G936" s="75">
        <v>1798</v>
      </c>
      <c r="H936" s="104">
        <v>94.751131221719461</v>
      </c>
      <c r="I936" s="104">
        <v>5.248868778280543</v>
      </c>
      <c r="K936" s="72">
        <f t="shared" si="73"/>
        <v>3.4144409671514929E-3</v>
      </c>
      <c r="M936" s="72">
        <f t="shared" si="74"/>
        <v>2.5917057243294694E-3</v>
      </c>
      <c r="N936" s="68"/>
      <c r="O936" s="72"/>
    </row>
    <row r="937" spans="1:15" x14ac:dyDescent="0.25">
      <c r="A937" s="107" t="s">
        <v>1347</v>
      </c>
      <c r="B937" s="108">
        <f t="shared" si="70"/>
        <v>42346</v>
      </c>
      <c r="C937">
        <f t="shared" si="71"/>
        <v>2015</v>
      </c>
      <c r="D937">
        <f t="shared" si="72"/>
        <v>12</v>
      </c>
      <c r="E937" s="75">
        <v>35643</v>
      </c>
      <c r="F937" s="75">
        <v>34097</v>
      </c>
      <c r="G937" s="75">
        <v>1546</v>
      </c>
      <c r="H937" s="104">
        <v>95.66254243469966</v>
      </c>
      <c r="I937" s="104">
        <v>4.3374575653003404</v>
      </c>
      <c r="K937" s="72">
        <f t="shared" si="73"/>
        <v>3.5527928592083103E-3</v>
      </c>
      <c r="M937" s="72">
        <f t="shared" si="74"/>
        <v>2.5917057243294694E-3</v>
      </c>
      <c r="N937" s="68"/>
      <c r="O937" s="72"/>
    </row>
    <row r="938" spans="1:15" x14ac:dyDescent="0.25">
      <c r="A938" s="107" t="s">
        <v>1348</v>
      </c>
      <c r="B938" s="108">
        <f t="shared" si="70"/>
        <v>42347</v>
      </c>
      <c r="C938">
        <f t="shared" si="71"/>
        <v>2015</v>
      </c>
      <c r="D938">
        <f t="shared" si="72"/>
        <v>12</v>
      </c>
      <c r="E938" s="75">
        <v>35366</v>
      </c>
      <c r="F938" s="75">
        <v>34105</v>
      </c>
      <c r="G938" s="75">
        <v>1261</v>
      </c>
      <c r="H938" s="104">
        <v>96.434428547192212</v>
      </c>
      <c r="I938" s="104">
        <v>3.5655714528077809</v>
      </c>
      <c r="K938" s="72">
        <f t="shared" si="73"/>
        <v>3.5251822870903432E-3</v>
      </c>
      <c r="M938" s="72">
        <f t="shared" si="74"/>
        <v>2.5917057243294694E-3</v>
      </c>
      <c r="N938" s="68"/>
      <c r="O938" s="72"/>
    </row>
    <row r="939" spans="1:15" x14ac:dyDescent="0.25">
      <c r="A939" s="107" t="s">
        <v>1349</v>
      </c>
      <c r="B939" s="108">
        <f t="shared" si="70"/>
        <v>42348</v>
      </c>
      <c r="C939">
        <f t="shared" si="71"/>
        <v>2015</v>
      </c>
      <c r="D939">
        <f t="shared" si="72"/>
        <v>12</v>
      </c>
      <c r="E939" s="75">
        <v>39142</v>
      </c>
      <c r="F939" s="75">
        <v>37164</v>
      </c>
      <c r="G939" s="75">
        <v>1978</v>
      </c>
      <c r="H939" s="104">
        <v>94.946604670175262</v>
      </c>
      <c r="I939" s="104">
        <v>5.0533953298247409</v>
      </c>
      <c r="K939" s="72">
        <f t="shared" si="73"/>
        <v>3.9015632268645083E-3</v>
      </c>
      <c r="M939" s="72">
        <f t="shared" si="74"/>
        <v>2.5917057243294694E-3</v>
      </c>
      <c r="N939" s="68"/>
      <c r="O939" s="72"/>
    </row>
    <row r="940" spans="1:15" x14ac:dyDescent="0.25">
      <c r="A940" s="107" t="s">
        <v>1350</v>
      </c>
      <c r="B940" s="108">
        <f t="shared" si="70"/>
        <v>42349</v>
      </c>
      <c r="C940">
        <f t="shared" si="71"/>
        <v>2015</v>
      </c>
      <c r="D940">
        <f t="shared" si="72"/>
        <v>12</v>
      </c>
      <c r="E940" s="75">
        <v>39152</v>
      </c>
      <c r="F940" s="75">
        <v>36756</v>
      </c>
      <c r="G940" s="75">
        <v>2396</v>
      </c>
      <c r="H940" s="104">
        <v>93.880261544748677</v>
      </c>
      <c r="I940" s="104">
        <v>6.1197384552513281</v>
      </c>
      <c r="K940" s="72">
        <f t="shared" si="73"/>
        <v>3.9025599984211139E-3</v>
      </c>
      <c r="M940" s="72">
        <f t="shared" si="74"/>
        <v>2.5917057243294694E-3</v>
      </c>
      <c r="N940" s="68"/>
      <c r="O940" s="72"/>
    </row>
    <row r="941" spans="1:15" x14ac:dyDescent="0.25">
      <c r="A941" s="107" t="s">
        <v>1351</v>
      </c>
      <c r="B941" s="108">
        <f t="shared" si="70"/>
        <v>42350</v>
      </c>
      <c r="C941">
        <f t="shared" si="71"/>
        <v>2015</v>
      </c>
      <c r="D941">
        <f t="shared" si="72"/>
        <v>12</v>
      </c>
      <c r="E941" s="75">
        <v>32013</v>
      </c>
      <c r="F941" s="75">
        <v>26789</v>
      </c>
      <c r="G941" s="75">
        <v>5224</v>
      </c>
      <c r="H941" s="104">
        <v>83.681629338081407</v>
      </c>
      <c r="I941" s="104">
        <v>16.3183706619186</v>
      </c>
      <c r="K941" s="72">
        <f t="shared" si="73"/>
        <v>3.1909647841605821E-3</v>
      </c>
      <c r="M941" s="72">
        <f t="shared" si="74"/>
        <v>2.5917057243294694E-3</v>
      </c>
      <c r="N941" s="68"/>
      <c r="O941" s="72"/>
    </row>
    <row r="942" spans="1:15" x14ac:dyDescent="0.25">
      <c r="A942" s="107" t="s">
        <v>1352</v>
      </c>
      <c r="B942" s="108">
        <f t="shared" si="70"/>
        <v>42351</v>
      </c>
      <c r="C942">
        <f t="shared" si="71"/>
        <v>2015</v>
      </c>
      <c r="D942">
        <f t="shared" si="72"/>
        <v>12</v>
      </c>
      <c r="E942" s="75">
        <v>32040</v>
      </c>
      <c r="F942" s="75">
        <v>25944</v>
      </c>
      <c r="G942" s="75">
        <v>6096</v>
      </c>
      <c r="H942" s="104">
        <v>80.973782771535582</v>
      </c>
      <c r="I942" s="104">
        <v>19.026217228464422</v>
      </c>
      <c r="K942" s="72">
        <f t="shared" si="73"/>
        <v>3.1936560673634165E-3</v>
      </c>
      <c r="M942" s="72">
        <f t="shared" si="74"/>
        <v>2.5917057243294694E-3</v>
      </c>
      <c r="N942" s="68"/>
      <c r="O942" s="72"/>
    </row>
    <row r="943" spans="1:15" x14ac:dyDescent="0.25">
      <c r="A943" s="107" t="s">
        <v>1353</v>
      </c>
      <c r="B943" s="108">
        <f t="shared" si="70"/>
        <v>42352</v>
      </c>
      <c r="C943">
        <f t="shared" si="71"/>
        <v>2015</v>
      </c>
      <c r="D943">
        <f t="shared" si="72"/>
        <v>12</v>
      </c>
      <c r="E943" s="75">
        <v>32548</v>
      </c>
      <c r="F943" s="75">
        <v>30574</v>
      </c>
      <c r="G943" s="75">
        <v>1974</v>
      </c>
      <c r="H943" s="104">
        <v>93.935111220351487</v>
      </c>
      <c r="I943" s="104">
        <v>6.0648887796485189</v>
      </c>
      <c r="K943" s="72">
        <f t="shared" si="73"/>
        <v>3.2442920624389665E-3</v>
      </c>
      <c r="M943" s="72">
        <f t="shared" si="74"/>
        <v>2.5917057243294694E-3</v>
      </c>
      <c r="N943" s="68"/>
      <c r="O943" s="72"/>
    </row>
    <row r="944" spans="1:15" x14ac:dyDescent="0.25">
      <c r="A944" s="107" t="s">
        <v>1354</v>
      </c>
      <c r="B944" s="108">
        <f t="shared" si="70"/>
        <v>42353</v>
      </c>
      <c r="C944">
        <f t="shared" si="71"/>
        <v>2015</v>
      </c>
      <c r="D944">
        <f t="shared" si="72"/>
        <v>12</v>
      </c>
      <c r="E944" s="75">
        <v>38685</v>
      </c>
      <c r="F944" s="75">
        <v>36783</v>
      </c>
      <c r="G944" s="75">
        <v>1902</v>
      </c>
      <c r="H944" s="104">
        <v>95.083365645599073</v>
      </c>
      <c r="I944" s="104">
        <v>4.916634354400931</v>
      </c>
      <c r="K944" s="72">
        <f t="shared" si="73"/>
        <v>3.8560107667276458E-3</v>
      </c>
      <c r="M944" s="72">
        <f t="shared" si="74"/>
        <v>2.5917057243294694E-3</v>
      </c>
      <c r="N944" s="68"/>
      <c r="O944" s="72"/>
    </row>
    <row r="945" spans="1:15" x14ac:dyDescent="0.25">
      <c r="A945" s="107" t="s">
        <v>1355</v>
      </c>
      <c r="B945" s="108">
        <f t="shared" si="70"/>
        <v>42354</v>
      </c>
      <c r="C945">
        <f t="shared" si="71"/>
        <v>2015</v>
      </c>
      <c r="D945">
        <f t="shared" si="72"/>
        <v>12</v>
      </c>
      <c r="E945" s="75">
        <v>35679</v>
      </c>
      <c r="F945" s="75">
        <v>34165</v>
      </c>
      <c r="G945" s="75">
        <v>1514</v>
      </c>
      <c r="H945" s="104">
        <v>95.756607528237893</v>
      </c>
      <c r="I945" s="104">
        <v>4.2433924717621014</v>
      </c>
      <c r="K945" s="72">
        <f t="shared" si="73"/>
        <v>3.5563812368120894E-3</v>
      </c>
      <c r="M945" s="72">
        <f t="shared" si="74"/>
        <v>2.5917057243294694E-3</v>
      </c>
      <c r="N945" s="68"/>
      <c r="O945" s="72"/>
    </row>
    <row r="946" spans="1:15" x14ac:dyDescent="0.25">
      <c r="A946" s="107" t="s">
        <v>1356</v>
      </c>
      <c r="B946" s="108">
        <f t="shared" si="70"/>
        <v>42355</v>
      </c>
      <c r="C946">
        <f t="shared" si="71"/>
        <v>2015</v>
      </c>
      <c r="D946">
        <f t="shared" si="72"/>
        <v>12</v>
      </c>
      <c r="E946" s="75">
        <v>21973</v>
      </c>
      <c r="F946" s="75">
        <v>21490</v>
      </c>
      <c r="G946" s="75">
        <v>483</v>
      </c>
      <c r="H946" s="104">
        <v>97.801847722204528</v>
      </c>
      <c r="I946" s="104">
        <v>2.1981522777954758</v>
      </c>
      <c r="K946" s="72">
        <f t="shared" si="73"/>
        <v>2.1902061413288502E-3</v>
      </c>
      <c r="M946" s="72">
        <f t="shared" si="74"/>
        <v>2.5917057243294694E-3</v>
      </c>
      <c r="N946" s="68"/>
      <c r="O946" s="72"/>
    </row>
    <row r="947" spans="1:15" x14ac:dyDescent="0.25">
      <c r="A947" s="107" t="s">
        <v>1357</v>
      </c>
      <c r="B947" s="108">
        <f t="shared" si="70"/>
        <v>42356</v>
      </c>
      <c r="C947">
        <f t="shared" si="71"/>
        <v>2015</v>
      </c>
      <c r="D947">
        <f t="shared" si="72"/>
        <v>12</v>
      </c>
      <c r="E947" s="75">
        <v>30807</v>
      </c>
      <c r="F947" s="75">
        <v>29664</v>
      </c>
      <c r="G947" s="75">
        <v>1143</v>
      </c>
      <c r="H947" s="104">
        <v>96.289804265264394</v>
      </c>
      <c r="I947" s="104">
        <v>3.710195734735612</v>
      </c>
      <c r="K947" s="72">
        <f t="shared" si="73"/>
        <v>3.0707541344339819E-3</v>
      </c>
      <c r="M947" s="72">
        <f t="shared" si="74"/>
        <v>2.5917057243294694E-3</v>
      </c>
      <c r="N947" s="68"/>
      <c r="O947" s="72"/>
    </row>
    <row r="948" spans="1:15" x14ac:dyDescent="0.25">
      <c r="A948" s="107" t="s">
        <v>1358</v>
      </c>
      <c r="B948" s="108">
        <f t="shared" si="70"/>
        <v>42357</v>
      </c>
      <c r="C948">
        <f t="shared" si="71"/>
        <v>2015</v>
      </c>
      <c r="D948">
        <f t="shared" si="72"/>
        <v>12</v>
      </c>
      <c r="E948" s="75">
        <v>17870</v>
      </c>
      <c r="F948" s="75">
        <v>16506</v>
      </c>
      <c r="G948" s="75">
        <v>1364</v>
      </c>
      <c r="H948" s="104">
        <v>92.367095691102406</v>
      </c>
      <c r="I948" s="104">
        <v>7.6329043088975936</v>
      </c>
      <c r="K948" s="72">
        <f t="shared" si="73"/>
        <v>1.7812307716536908E-3</v>
      </c>
      <c r="M948" s="72">
        <f t="shared" si="74"/>
        <v>2.5917057243294694E-3</v>
      </c>
      <c r="N948" s="68"/>
      <c r="O948" s="72"/>
    </row>
    <row r="949" spans="1:15" x14ac:dyDescent="0.25">
      <c r="A949" s="107" t="s">
        <v>1359</v>
      </c>
      <c r="B949" s="108">
        <f t="shared" si="70"/>
        <v>42358</v>
      </c>
      <c r="C949">
        <f t="shared" si="71"/>
        <v>2015</v>
      </c>
      <c r="D949">
        <f t="shared" si="72"/>
        <v>12</v>
      </c>
      <c r="E949" s="75">
        <v>17098</v>
      </c>
      <c r="F949" s="75">
        <v>15495</v>
      </c>
      <c r="G949" s="75">
        <v>1603</v>
      </c>
      <c r="H949" s="104">
        <v>90.624634460170782</v>
      </c>
      <c r="I949" s="104">
        <v>9.3753655398292199</v>
      </c>
      <c r="K949" s="72">
        <f t="shared" si="73"/>
        <v>1.7042800074837609E-3</v>
      </c>
      <c r="M949" s="72">
        <f t="shared" si="74"/>
        <v>2.5917057243294694E-3</v>
      </c>
      <c r="N949" s="68"/>
      <c r="O949" s="72"/>
    </row>
    <row r="950" spans="1:15" x14ac:dyDescent="0.25">
      <c r="A950" s="107" t="s">
        <v>1360</v>
      </c>
      <c r="B950" s="108">
        <f t="shared" si="70"/>
        <v>42359</v>
      </c>
      <c r="C950">
        <f t="shared" si="71"/>
        <v>2015</v>
      </c>
      <c r="D950">
        <f t="shared" si="72"/>
        <v>12</v>
      </c>
      <c r="E950" s="75">
        <v>29836</v>
      </c>
      <c r="F950" s="75">
        <v>28477</v>
      </c>
      <c r="G950" s="75">
        <v>1359</v>
      </c>
      <c r="H950" s="104">
        <v>95.44509987934039</v>
      </c>
      <c r="I950" s="104">
        <v>4.5549001206596058</v>
      </c>
      <c r="K950" s="72">
        <f t="shared" si="73"/>
        <v>2.9739676162876061E-3</v>
      </c>
      <c r="M950" s="72">
        <f t="shared" si="74"/>
        <v>2.5917057243294694E-3</v>
      </c>
      <c r="N950" s="68"/>
      <c r="O950" s="72"/>
    </row>
    <row r="951" spans="1:15" x14ac:dyDescent="0.25">
      <c r="A951" s="107" t="s">
        <v>1361</v>
      </c>
      <c r="B951" s="108">
        <f t="shared" si="70"/>
        <v>42360</v>
      </c>
      <c r="C951">
        <f t="shared" si="71"/>
        <v>2015</v>
      </c>
      <c r="D951">
        <f t="shared" si="72"/>
        <v>12</v>
      </c>
      <c r="E951" s="75">
        <v>22987</v>
      </c>
      <c r="F951" s="75">
        <v>22133</v>
      </c>
      <c r="G951" s="75">
        <v>854</v>
      </c>
      <c r="H951" s="104">
        <v>96.28485665811111</v>
      </c>
      <c r="I951" s="104">
        <v>3.7151433418888939</v>
      </c>
      <c r="K951" s="72">
        <f t="shared" si="73"/>
        <v>2.2912787771686284E-3</v>
      </c>
      <c r="M951" s="72">
        <f t="shared" si="74"/>
        <v>2.5917057243294694E-3</v>
      </c>
      <c r="N951" s="68"/>
      <c r="O951" s="72"/>
    </row>
    <row r="952" spans="1:15" x14ac:dyDescent="0.25">
      <c r="A952" s="107" t="s">
        <v>1362</v>
      </c>
      <c r="B952" s="108">
        <f t="shared" si="70"/>
        <v>42361</v>
      </c>
      <c r="C952">
        <f t="shared" si="71"/>
        <v>2015</v>
      </c>
      <c r="D952">
        <f t="shared" si="72"/>
        <v>12</v>
      </c>
      <c r="E952" s="75">
        <v>14838</v>
      </c>
      <c r="F952" s="75">
        <v>14314</v>
      </c>
      <c r="G952" s="75">
        <v>524</v>
      </c>
      <c r="H952" s="104">
        <v>96.468526755627437</v>
      </c>
      <c r="I952" s="104">
        <v>3.5314732443725569</v>
      </c>
      <c r="K952" s="72">
        <f t="shared" si="73"/>
        <v>1.4790096356909605E-3</v>
      </c>
      <c r="M952" s="72">
        <f t="shared" si="74"/>
        <v>2.5917057243294694E-3</v>
      </c>
      <c r="N952" s="68"/>
      <c r="O952" s="72"/>
    </row>
    <row r="953" spans="1:15" x14ac:dyDescent="0.25">
      <c r="A953" s="107" t="s">
        <v>1363</v>
      </c>
      <c r="B953" s="108">
        <f t="shared" si="70"/>
        <v>42362</v>
      </c>
      <c r="C953">
        <f t="shared" si="71"/>
        <v>2015</v>
      </c>
      <c r="D953">
        <f t="shared" si="72"/>
        <v>12</v>
      </c>
      <c r="E953" s="75">
        <v>18485</v>
      </c>
      <c r="F953" s="75">
        <v>16765</v>
      </c>
      <c r="G953" s="75">
        <v>1720</v>
      </c>
      <c r="H953" s="104">
        <v>90.695158236407892</v>
      </c>
      <c r="I953" s="104">
        <v>9.3048417635921012</v>
      </c>
      <c r="K953" s="72">
        <f t="shared" si="73"/>
        <v>1.8425322223849176E-3</v>
      </c>
      <c r="M953" s="72">
        <f t="shared" si="74"/>
        <v>2.5917057243294694E-3</v>
      </c>
      <c r="N953" s="68"/>
      <c r="O953" s="72"/>
    </row>
    <row r="954" spans="1:15" x14ac:dyDescent="0.25">
      <c r="A954" s="107" t="s">
        <v>1364</v>
      </c>
      <c r="B954" s="108">
        <f t="shared" si="70"/>
        <v>42363</v>
      </c>
      <c r="C954">
        <f t="shared" si="71"/>
        <v>2015</v>
      </c>
      <c r="D954">
        <f t="shared" si="72"/>
        <v>12</v>
      </c>
      <c r="E954" s="75">
        <v>12363</v>
      </c>
      <c r="F954" s="75">
        <v>6545</v>
      </c>
      <c r="G954" s="75">
        <v>5818</v>
      </c>
      <c r="H954" s="104">
        <v>52.940224864515088</v>
      </c>
      <c r="I954" s="104">
        <v>47.059775135484912</v>
      </c>
      <c r="K954" s="72">
        <f t="shared" si="73"/>
        <v>1.232308675431146E-3</v>
      </c>
      <c r="M954" s="72">
        <f t="shared" si="74"/>
        <v>2.5917057243294694E-3</v>
      </c>
      <c r="N954" s="68"/>
      <c r="O954" s="72"/>
    </row>
    <row r="955" spans="1:15" x14ac:dyDescent="0.25">
      <c r="A955" s="107" t="s">
        <v>1365</v>
      </c>
      <c r="B955" s="108">
        <f t="shared" si="70"/>
        <v>42364</v>
      </c>
      <c r="C955">
        <f t="shared" si="71"/>
        <v>2015</v>
      </c>
      <c r="D955">
        <f t="shared" si="72"/>
        <v>12</v>
      </c>
      <c r="E955" s="75">
        <v>13937</v>
      </c>
      <c r="F955" s="75">
        <v>10139</v>
      </c>
      <c r="G955" s="75">
        <v>3798</v>
      </c>
      <c r="H955" s="104">
        <v>72.748798163162803</v>
      </c>
      <c r="I955" s="104">
        <v>27.2512018368372</v>
      </c>
      <c r="K955" s="72">
        <f t="shared" si="73"/>
        <v>1.3892005184408221E-3</v>
      </c>
      <c r="M955" s="72">
        <f t="shared" si="74"/>
        <v>2.5917057243294694E-3</v>
      </c>
      <c r="N955" s="68"/>
      <c r="O955" s="72"/>
    </row>
    <row r="956" spans="1:15" x14ac:dyDescent="0.25">
      <c r="A956" s="107" t="s">
        <v>1366</v>
      </c>
      <c r="B956" s="108">
        <f t="shared" si="70"/>
        <v>42365</v>
      </c>
      <c r="C956">
        <f t="shared" si="71"/>
        <v>2015</v>
      </c>
      <c r="D956">
        <f t="shared" si="72"/>
        <v>12</v>
      </c>
      <c r="E956" s="75">
        <v>13198</v>
      </c>
      <c r="F956" s="75">
        <v>10030</v>
      </c>
      <c r="G956" s="75">
        <v>3168</v>
      </c>
      <c r="H956" s="104">
        <v>75.996363085315963</v>
      </c>
      <c r="I956" s="104">
        <v>24.003636914684041</v>
      </c>
      <c r="K956" s="72">
        <f t="shared" si="73"/>
        <v>1.3155391004076894E-3</v>
      </c>
      <c r="M956" s="72">
        <f t="shared" si="74"/>
        <v>2.5917057243294694E-3</v>
      </c>
      <c r="N956" s="68"/>
      <c r="O956" s="72"/>
    </row>
    <row r="957" spans="1:15" x14ac:dyDescent="0.25">
      <c r="A957" s="107" t="s">
        <v>1367</v>
      </c>
      <c r="B957" s="108">
        <f t="shared" si="70"/>
        <v>42366</v>
      </c>
      <c r="C957">
        <f t="shared" si="71"/>
        <v>2015</v>
      </c>
      <c r="D957">
        <f t="shared" si="72"/>
        <v>12</v>
      </c>
      <c r="E957" s="75">
        <v>18959</v>
      </c>
      <c r="F957" s="75">
        <v>16504</v>
      </c>
      <c r="G957" s="75">
        <v>2455</v>
      </c>
      <c r="H957" s="104">
        <v>87.051004799831219</v>
      </c>
      <c r="I957" s="104">
        <v>12.948995200168779</v>
      </c>
      <c r="K957" s="72">
        <f t="shared" si="73"/>
        <v>1.8897791941680092E-3</v>
      </c>
      <c r="M957" s="72">
        <f t="shared" si="74"/>
        <v>2.5917057243294694E-3</v>
      </c>
      <c r="N957" s="68"/>
      <c r="O957" s="72"/>
    </row>
    <row r="958" spans="1:15" x14ac:dyDescent="0.25">
      <c r="A958" s="107" t="s">
        <v>1368</v>
      </c>
      <c r="B958" s="108">
        <f t="shared" si="70"/>
        <v>42367</v>
      </c>
      <c r="C958">
        <f t="shared" si="71"/>
        <v>2015</v>
      </c>
      <c r="D958">
        <f t="shared" si="72"/>
        <v>12</v>
      </c>
      <c r="E958" s="75">
        <v>13365</v>
      </c>
      <c r="F958" s="75">
        <v>12608</v>
      </c>
      <c r="G958" s="75">
        <v>757</v>
      </c>
      <c r="H958" s="104">
        <v>94.335952113729888</v>
      </c>
      <c r="I958" s="104">
        <v>5.6640478862701089</v>
      </c>
      <c r="K958" s="72">
        <f t="shared" si="73"/>
        <v>1.3321851854029981E-3</v>
      </c>
      <c r="M958" s="72">
        <f t="shared" si="74"/>
        <v>2.5917057243294694E-3</v>
      </c>
      <c r="N958" s="68"/>
      <c r="O958" s="72"/>
    </row>
    <row r="959" spans="1:15" x14ac:dyDescent="0.25">
      <c r="A959" s="107" t="s">
        <v>1369</v>
      </c>
      <c r="B959" s="108">
        <f t="shared" si="70"/>
        <v>42368</v>
      </c>
      <c r="C959">
        <f t="shared" si="71"/>
        <v>2015</v>
      </c>
      <c r="D959">
        <f t="shared" si="72"/>
        <v>12</v>
      </c>
      <c r="E959" s="75">
        <v>22535</v>
      </c>
      <c r="F959" s="75">
        <v>19991</v>
      </c>
      <c r="G959" s="75">
        <v>2544</v>
      </c>
      <c r="H959" s="104">
        <v>88.710894164632791</v>
      </c>
      <c r="I959" s="104">
        <v>11.289105835367209</v>
      </c>
      <c r="K959" s="72">
        <f t="shared" si="73"/>
        <v>2.2462247028100686E-3</v>
      </c>
      <c r="M959" s="72">
        <f t="shared" si="74"/>
        <v>2.5917057243294694E-3</v>
      </c>
      <c r="N959" s="68"/>
      <c r="O959" s="72"/>
    </row>
    <row r="960" spans="1:15" x14ac:dyDescent="0.25">
      <c r="A960" s="107" t="s">
        <v>1370</v>
      </c>
      <c r="B960" s="108">
        <f t="shared" si="70"/>
        <v>42369</v>
      </c>
      <c r="C960">
        <f t="shared" si="71"/>
        <v>2015</v>
      </c>
      <c r="D960">
        <f t="shared" si="72"/>
        <v>12</v>
      </c>
      <c r="E960" s="75">
        <v>20401</v>
      </c>
      <c r="F960" s="75">
        <v>17298</v>
      </c>
      <c r="G960" s="75">
        <v>3103</v>
      </c>
      <c r="H960" s="104">
        <v>84.789961276408022</v>
      </c>
      <c r="I960" s="104">
        <v>15.21003872359198</v>
      </c>
      <c r="K960" s="72">
        <f t="shared" si="73"/>
        <v>2.033513652630495E-3</v>
      </c>
      <c r="M960" s="72">
        <f t="shared" si="74"/>
        <v>2.5917057243294694E-3</v>
      </c>
      <c r="N960" s="68"/>
      <c r="O960" s="72"/>
    </row>
    <row r="961" spans="1:15" x14ac:dyDescent="0.25">
      <c r="A961" s="107" t="s">
        <v>1371</v>
      </c>
      <c r="B961" s="108">
        <f t="shared" si="70"/>
        <v>42370</v>
      </c>
      <c r="C961">
        <f t="shared" si="71"/>
        <v>2016</v>
      </c>
      <c r="D961">
        <f t="shared" si="72"/>
        <v>1</v>
      </c>
      <c r="E961" s="75">
        <v>11070</v>
      </c>
      <c r="F961" s="75">
        <v>8552</v>
      </c>
      <c r="G961" s="75">
        <v>2518</v>
      </c>
      <c r="H961" s="104">
        <v>77.253839205058711</v>
      </c>
      <c r="I961" s="104">
        <v>22.746160794941279</v>
      </c>
      <c r="K961" s="72">
        <f t="shared" si="73"/>
        <v>7.9705824306906738E-4</v>
      </c>
      <c r="M961" s="72">
        <f t="shared" si="74"/>
        <v>1.3630071965087139E-3</v>
      </c>
      <c r="N961" s="68"/>
      <c r="O961" s="72"/>
    </row>
    <row r="962" spans="1:15" x14ac:dyDescent="0.25">
      <c r="A962" s="107" t="s">
        <v>1372</v>
      </c>
      <c r="B962" s="108">
        <f t="shared" si="70"/>
        <v>42371</v>
      </c>
      <c r="C962">
        <f t="shared" si="71"/>
        <v>2016</v>
      </c>
      <c r="D962">
        <f t="shared" si="72"/>
        <v>1</v>
      </c>
      <c r="E962" s="75">
        <v>14631</v>
      </c>
      <c r="F962" s="75">
        <v>12164</v>
      </c>
      <c r="G962" s="75">
        <v>2467</v>
      </c>
      <c r="H962" s="104">
        <v>83.138541453079085</v>
      </c>
      <c r="I962" s="104">
        <v>16.861458546920922</v>
      </c>
      <c r="K962" s="72">
        <f t="shared" si="73"/>
        <v>1.05345611150348E-3</v>
      </c>
      <c r="M962" s="72">
        <f t="shared" si="74"/>
        <v>1.3630071965087139E-3</v>
      </c>
      <c r="N962" s="68"/>
      <c r="O962" s="72"/>
    </row>
    <row r="963" spans="1:15" x14ac:dyDescent="0.25">
      <c r="A963" s="107" t="s">
        <v>1373</v>
      </c>
      <c r="B963" s="108">
        <f t="shared" si="70"/>
        <v>42372</v>
      </c>
      <c r="C963">
        <f t="shared" si="71"/>
        <v>2016</v>
      </c>
      <c r="D963">
        <f t="shared" si="72"/>
        <v>1</v>
      </c>
      <c r="E963" s="75">
        <v>15527</v>
      </c>
      <c r="F963" s="75">
        <v>13393</v>
      </c>
      <c r="G963" s="75">
        <v>2134</v>
      </c>
      <c r="H963" s="104">
        <v>86.256198879371411</v>
      </c>
      <c r="I963" s="104">
        <v>13.74380112062858</v>
      </c>
      <c r="K963" s="72">
        <f t="shared" si="73"/>
        <v>1.1179695880879322E-3</v>
      </c>
      <c r="M963" s="72">
        <f t="shared" si="74"/>
        <v>1.3630071965087139E-3</v>
      </c>
      <c r="N963" s="68"/>
      <c r="O963" s="72"/>
    </row>
    <row r="964" spans="1:15" x14ac:dyDescent="0.25">
      <c r="A964" s="107" t="s">
        <v>1374</v>
      </c>
      <c r="B964" s="108">
        <f t="shared" si="70"/>
        <v>42373</v>
      </c>
      <c r="C964">
        <f t="shared" si="71"/>
        <v>2016</v>
      </c>
      <c r="D964">
        <f t="shared" si="72"/>
        <v>1</v>
      </c>
      <c r="E964" s="75">
        <v>19684</v>
      </c>
      <c r="F964" s="75">
        <v>19041</v>
      </c>
      <c r="G964" s="75">
        <v>643</v>
      </c>
      <c r="H964" s="104">
        <v>96.733387522861207</v>
      </c>
      <c r="I964" s="104">
        <v>3.2666124771387932</v>
      </c>
      <c r="K964" s="72">
        <f t="shared" si="73"/>
        <v>1.4172804387146813E-3</v>
      </c>
      <c r="M964" s="72">
        <f t="shared" si="74"/>
        <v>1.3630071965087139E-3</v>
      </c>
      <c r="N964" s="68"/>
      <c r="O964" s="72"/>
    </row>
    <row r="965" spans="1:15" x14ac:dyDescent="0.25">
      <c r="A965" s="107" t="s">
        <v>1375</v>
      </c>
      <c r="B965" s="108">
        <f t="shared" si="70"/>
        <v>42374</v>
      </c>
      <c r="C965">
        <f t="shared" si="71"/>
        <v>2016</v>
      </c>
      <c r="D965">
        <f t="shared" si="72"/>
        <v>1</v>
      </c>
      <c r="E965" s="75">
        <v>18263</v>
      </c>
      <c r="F965" s="75">
        <v>17778</v>
      </c>
      <c r="G965" s="75">
        <v>485</v>
      </c>
      <c r="H965" s="104">
        <v>97.344357444012488</v>
      </c>
      <c r="I965" s="104">
        <v>2.6556425559875159</v>
      </c>
      <c r="K965" s="72">
        <f t="shared" si="73"/>
        <v>1.3149660969440269E-3</v>
      </c>
      <c r="M965" s="72">
        <f t="shared" si="74"/>
        <v>1.3630071965087139E-3</v>
      </c>
      <c r="N965" s="68"/>
      <c r="O965" s="72"/>
    </row>
    <row r="966" spans="1:15" x14ac:dyDescent="0.25">
      <c r="A966" s="107" t="s">
        <v>1376</v>
      </c>
      <c r="B966" s="108">
        <f t="shared" si="70"/>
        <v>42375</v>
      </c>
      <c r="C966">
        <f t="shared" si="71"/>
        <v>2016</v>
      </c>
      <c r="D966">
        <f t="shared" si="72"/>
        <v>1</v>
      </c>
      <c r="E966" s="75">
        <v>24641</v>
      </c>
      <c r="F966" s="75">
        <v>23764</v>
      </c>
      <c r="G966" s="75">
        <v>877</v>
      </c>
      <c r="H966" s="104">
        <v>96.440891197597495</v>
      </c>
      <c r="I966" s="104">
        <v>3.5591088024025002</v>
      </c>
      <c r="K966" s="72">
        <f t="shared" si="73"/>
        <v>1.7741926077204054E-3</v>
      </c>
      <c r="M966" s="72">
        <f t="shared" si="74"/>
        <v>1.3630071965087139E-3</v>
      </c>
      <c r="N966" s="68"/>
      <c r="O966" s="72"/>
    </row>
    <row r="967" spans="1:15" x14ac:dyDescent="0.25">
      <c r="A967" s="107" t="s">
        <v>1377</v>
      </c>
      <c r="B967" s="108">
        <f t="shared" si="70"/>
        <v>42376</v>
      </c>
      <c r="C967">
        <f t="shared" si="71"/>
        <v>2016</v>
      </c>
      <c r="D967">
        <f t="shared" si="72"/>
        <v>1</v>
      </c>
      <c r="E967" s="75">
        <v>27865</v>
      </c>
      <c r="F967" s="75">
        <v>26958</v>
      </c>
      <c r="G967" s="75">
        <v>907</v>
      </c>
      <c r="H967" s="104">
        <v>96.745020635205449</v>
      </c>
      <c r="I967" s="104">
        <v>3.2549793647945449</v>
      </c>
      <c r="K967" s="72">
        <f t="shared" si="73"/>
        <v>2.006325920787675E-3</v>
      </c>
      <c r="M967" s="72">
        <f t="shared" si="74"/>
        <v>1.3630071965087139E-3</v>
      </c>
      <c r="N967" s="68"/>
      <c r="O967" s="72"/>
    </row>
    <row r="968" spans="1:15" x14ac:dyDescent="0.25">
      <c r="A968" s="107" t="s">
        <v>1378</v>
      </c>
      <c r="B968" s="108">
        <f t="shared" si="70"/>
        <v>42377</v>
      </c>
      <c r="C968">
        <f t="shared" si="71"/>
        <v>2016</v>
      </c>
      <c r="D968">
        <f t="shared" si="72"/>
        <v>1</v>
      </c>
      <c r="E968" s="75">
        <v>28789</v>
      </c>
      <c r="F968" s="75">
        <v>27627</v>
      </c>
      <c r="G968" s="75">
        <v>1162</v>
      </c>
      <c r="H968" s="104">
        <v>95.963736149223664</v>
      </c>
      <c r="I968" s="104">
        <v>4.0362638507763382</v>
      </c>
      <c r="K968" s="72">
        <f t="shared" si="73"/>
        <v>2.0728554435153913E-3</v>
      </c>
      <c r="M968" s="72">
        <f t="shared" si="74"/>
        <v>1.3630071965087139E-3</v>
      </c>
      <c r="N968" s="68"/>
      <c r="O968" s="72"/>
    </row>
    <row r="969" spans="1:15" x14ac:dyDescent="0.25">
      <c r="A969" s="107" t="s">
        <v>1379</v>
      </c>
      <c r="B969" s="108">
        <f t="shared" si="70"/>
        <v>42378</v>
      </c>
      <c r="C969">
        <f t="shared" si="71"/>
        <v>2016</v>
      </c>
      <c r="D969">
        <f t="shared" si="72"/>
        <v>1</v>
      </c>
      <c r="E969" s="75">
        <v>20905</v>
      </c>
      <c r="F969" s="75">
        <v>19212</v>
      </c>
      <c r="G969" s="75">
        <v>1693</v>
      </c>
      <c r="H969" s="104">
        <v>91.901458981104994</v>
      </c>
      <c r="I969" s="104">
        <v>8.098541018895002</v>
      </c>
      <c r="K969" s="72">
        <f t="shared" si="73"/>
        <v>1.5051944508905921E-3</v>
      </c>
      <c r="M969" s="72">
        <f t="shared" si="74"/>
        <v>1.3630071965087139E-3</v>
      </c>
      <c r="N969" s="68"/>
      <c r="O969" s="72"/>
    </row>
    <row r="970" spans="1:15" x14ac:dyDescent="0.25">
      <c r="A970" s="107" t="s">
        <v>1380</v>
      </c>
      <c r="B970" s="108">
        <f t="shared" si="70"/>
        <v>42379</v>
      </c>
      <c r="C970">
        <f t="shared" si="71"/>
        <v>2016</v>
      </c>
      <c r="D970">
        <f t="shared" si="72"/>
        <v>1</v>
      </c>
      <c r="E970" s="75">
        <v>14316</v>
      </c>
      <c r="F970" s="75">
        <v>13391</v>
      </c>
      <c r="G970" s="75">
        <v>925</v>
      </c>
      <c r="H970" s="104">
        <v>93.538697960324114</v>
      </c>
      <c r="I970" s="104">
        <v>6.4613020396758873</v>
      </c>
      <c r="K970" s="72">
        <f t="shared" si="73"/>
        <v>1.0307755923917587E-3</v>
      </c>
      <c r="M970" s="72">
        <f t="shared" si="74"/>
        <v>1.3630071965087139E-3</v>
      </c>
      <c r="N970" s="68"/>
      <c r="O970" s="72"/>
    </row>
    <row r="971" spans="1:15" x14ac:dyDescent="0.25">
      <c r="A971" s="107" t="s">
        <v>1381</v>
      </c>
      <c r="B971" s="108">
        <f t="shared" si="70"/>
        <v>42380</v>
      </c>
      <c r="C971">
        <f t="shared" si="71"/>
        <v>2016</v>
      </c>
      <c r="D971">
        <f t="shared" si="72"/>
        <v>1</v>
      </c>
      <c r="E971" s="75">
        <v>23035</v>
      </c>
      <c r="F971" s="75">
        <v>22497</v>
      </c>
      <c r="G971" s="75">
        <v>538</v>
      </c>
      <c r="H971" s="104">
        <v>97.664423703060564</v>
      </c>
      <c r="I971" s="104">
        <v>2.3355762969394398</v>
      </c>
      <c r="K971" s="72">
        <f t="shared" si="73"/>
        <v>1.6585579610746131E-3</v>
      </c>
      <c r="M971" s="72">
        <f t="shared" si="74"/>
        <v>1.3630071965087139E-3</v>
      </c>
      <c r="N971" s="68"/>
      <c r="O971" s="72"/>
    </row>
    <row r="972" spans="1:15" x14ac:dyDescent="0.25">
      <c r="A972" s="107" t="s">
        <v>1382</v>
      </c>
      <c r="B972" s="108">
        <f t="shared" si="70"/>
        <v>42381</v>
      </c>
      <c r="C972">
        <f t="shared" si="71"/>
        <v>2016</v>
      </c>
      <c r="D972">
        <f t="shared" si="72"/>
        <v>1</v>
      </c>
      <c r="E972" s="75">
        <v>25259</v>
      </c>
      <c r="F972" s="75">
        <v>24787</v>
      </c>
      <c r="G972" s="75">
        <v>472</v>
      </c>
      <c r="H972" s="104">
        <v>98.131359119521761</v>
      </c>
      <c r="I972" s="104">
        <v>1.8686408804782451</v>
      </c>
      <c r="K972" s="72">
        <f t="shared" si="73"/>
        <v>1.8186896261681638E-3</v>
      </c>
      <c r="M972" s="72">
        <f t="shared" si="74"/>
        <v>1.3630071965087139E-3</v>
      </c>
      <c r="N972" s="68"/>
      <c r="O972" s="72"/>
    </row>
    <row r="973" spans="1:15" x14ac:dyDescent="0.25">
      <c r="A973" s="107" t="s">
        <v>1383</v>
      </c>
      <c r="B973" s="108">
        <f t="shared" ref="B973:B1036" si="75">DATE(YEAR(A973),MONTH(A973),DAY(A973))</f>
        <v>42382</v>
      </c>
      <c r="C973">
        <f t="shared" ref="C973:C1036" si="76">+YEAR(A973)</f>
        <v>2016</v>
      </c>
      <c r="D973">
        <f t="shared" ref="D973:D1036" si="77">MONTH(A973)</f>
        <v>1</v>
      </c>
      <c r="E973" s="75">
        <v>21202</v>
      </c>
      <c r="F973" s="75">
        <v>20855</v>
      </c>
      <c r="G973" s="75">
        <v>347</v>
      </c>
      <c r="H973" s="104">
        <v>98.363361946986132</v>
      </c>
      <c r="I973" s="104">
        <v>1.6366380530138669</v>
      </c>
      <c r="K973" s="72">
        <f t="shared" ref="K973:K1036" si="78">+E973/SUMIF($C$12:$C$2321,C973,$E$12:$E$2321)</f>
        <v>1.5265789403387864E-3</v>
      </c>
      <c r="M973" s="72">
        <f t="shared" ref="M973:M1036" si="79">AVERAGEIFS($K$12:$K$2321,$C$12:$C$2321,C973,$D$12:$D$2321,D973)</f>
        <v>1.3630071965087139E-3</v>
      </c>
      <c r="N973" s="68"/>
      <c r="O973" s="72"/>
    </row>
    <row r="974" spans="1:15" x14ac:dyDescent="0.25">
      <c r="A974" s="107" t="s">
        <v>1384</v>
      </c>
      <c r="B974" s="108">
        <f t="shared" si="75"/>
        <v>42383</v>
      </c>
      <c r="C974">
        <f t="shared" si="76"/>
        <v>2016</v>
      </c>
      <c r="D974">
        <f t="shared" si="77"/>
        <v>1</v>
      </c>
      <c r="E974" s="75">
        <v>23872</v>
      </c>
      <c r="F974" s="75">
        <v>23419</v>
      </c>
      <c r="G974" s="75">
        <v>453</v>
      </c>
      <c r="H974" s="104">
        <v>98.102379356568363</v>
      </c>
      <c r="I974" s="104">
        <v>1.8976206434316349</v>
      </c>
      <c r="K974" s="72">
        <f t="shared" si="78"/>
        <v>1.7188233404286158E-3</v>
      </c>
      <c r="M974" s="72">
        <f t="shared" si="79"/>
        <v>1.3630071965087139E-3</v>
      </c>
      <c r="N974" s="68"/>
      <c r="O974" s="72"/>
    </row>
    <row r="975" spans="1:15" x14ac:dyDescent="0.25">
      <c r="A975" s="107" t="s">
        <v>1385</v>
      </c>
      <c r="B975" s="108">
        <f t="shared" si="75"/>
        <v>42384</v>
      </c>
      <c r="C975">
        <f t="shared" si="76"/>
        <v>2016</v>
      </c>
      <c r="D975">
        <f t="shared" si="77"/>
        <v>1</v>
      </c>
      <c r="E975" s="75">
        <v>28469</v>
      </c>
      <c r="F975" s="75">
        <v>27403</v>
      </c>
      <c r="G975" s="75">
        <v>1066</v>
      </c>
      <c r="H975" s="104">
        <v>96.255576240823345</v>
      </c>
      <c r="I975" s="104">
        <v>3.744423759176648</v>
      </c>
      <c r="K975" s="72">
        <f t="shared" si="78"/>
        <v>2.0498149161638011E-3</v>
      </c>
      <c r="M975" s="72">
        <f t="shared" si="79"/>
        <v>1.3630071965087139E-3</v>
      </c>
      <c r="N975" s="68"/>
      <c r="O975" s="72"/>
    </row>
    <row r="976" spans="1:15" x14ac:dyDescent="0.25">
      <c r="A976" s="107" t="s">
        <v>1386</v>
      </c>
      <c r="B976" s="108">
        <f t="shared" si="75"/>
        <v>42385</v>
      </c>
      <c r="C976">
        <f t="shared" si="76"/>
        <v>2016</v>
      </c>
      <c r="D976">
        <f t="shared" si="77"/>
        <v>1</v>
      </c>
      <c r="E976" s="75">
        <v>19199</v>
      </c>
      <c r="F976" s="75">
        <v>17137</v>
      </c>
      <c r="G976" s="75">
        <v>2062</v>
      </c>
      <c r="H976" s="104">
        <v>89.259857284233547</v>
      </c>
      <c r="I976" s="104">
        <v>10.740142715766449</v>
      </c>
      <c r="K976" s="72">
        <f t="shared" si="78"/>
        <v>1.3823596394474276E-3</v>
      </c>
      <c r="M976" s="72">
        <f t="shared" si="79"/>
        <v>1.3630071965087139E-3</v>
      </c>
      <c r="N976" s="68"/>
      <c r="O976" s="72"/>
    </row>
    <row r="977" spans="1:15" x14ac:dyDescent="0.25">
      <c r="A977" s="107" t="s">
        <v>1387</v>
      </c>
      <c r="B977" s="108">
        <f t="shared" si="75"/>
        <v>42386</v>
      </c>
      <c r="C977">
        <f t="shared" si="76"/>
        <v>2016</v>
      </c>
      <c r="D977">
        <f t="shared" si="77"/>
        <v>1</v>
      </c>
      <c r="E977" s="75">
        <v>12045</v>
      </c>
      <c r="F977" s="75">
        <v>10881</v>
      </c>
      <c r="G977" s="75">
        <v>1164</v>
      </c>
      <c r="H977" s="104">
        <v>90.336239103362388</v>
      </c>
      <c r="I977" s="104">
        <v>9.6637608966376085</v>
      </c>
      <c r="K977" s="72">
        <f t="shared" si="78"/>
        <v>8.6725984984344323E-4</v>
      </c>
      <c r="M977" s="72">
        <f t="shared" si="79"/>
        <v>1.3630071965087139E-3</v>
      </c>
      <c r="N977" s="68"/>
      <c r="O977" s="72"/>
    </row>
    <row r="978" spans="1:15" x14ac:dyDescent="0.25">
      <c r="A978" s="107" t="s">
        <v>1388</v>
      </c>
      <c r="B978" s="108">
        <f t="shared" si="75"/>
        <v>42387</v>
      </c>
      <c r="C978">
        <f t="shared" si="76"/>
        <v>2016</v>
      </c>
      <c r="D978">
        <f t="shared" si="77"/>
        <v>1</v>
      </c>
      <c r="E978" s="75">
        <v>12772</v>
      </c>
      <c r="F978" s="75">
        <v>12265</v>
      </c>
      <c r="G978" s="75">
        <v>507</v>
      </c>
      <c r="H978" s="104">
        <v>96.030378953961787</v>
      </c>
      <c r="I978" s="104">
        <v>3.969621046038208</v>
      </c>
      <c r="K978" s="72">
        <f t="shared" si="78"/>
        <v>9.1960504792033685E-4</v>
      </c>
      <c r="M978" s="72">
        <f t="shared" si="79"/>
        <v>1.3630071965087139E-3</v>
      </c>
      <c r="N978" s="68"/>
      <c r="O978" s="72"/>
    </row>
    <row r="979" spans="1:15" x14ac:dyDescent="0.25">
      <c r="A979" s="107" t="s">
        <v>1389</v>
      </c>
      <c r="B979" s="108">
        <f t="shared" si="75"/>
        <v>42388</v>
      </c>
      <c r="C979">
        <f t="shared" si="76"/>
        <v>2016</v>
      </c>
      <c r="D979">
        <f t="shared" si="77"/>
        <v>1</v>
      </c>
      <c r="E979" s="75">
        <v>17378</v>
      </c>
      <c r="F979" s="75">
        <v>17107</v>
      </c>
      <c r="G979" s="75">
        <v>271</v>
      </c>
      <c r="H979" s="104">
        <v>98.440557026124992</v>
      </c>
      <c r="I979" s="104">
        <v>1.559442973875014</v>
      </c>
      <c r="K979" s="72">
        <f t="shared" si="78"/>
        <v>1.2512446384872857E-3</v>
      </c>
      <c r="M979" s="72">
        <f t="shared" si="79"/>
        <v>1.3630071965087139E-3</v>
      </c>
      <c r="N979" s="68"/>
      <c r="O979" s="72"/>
    </row>
    <row r="980" spans="1:15" x14ac:dyDescent="0.25">
      <c r="A980" s="107" t="s">
        <v>1390</v>
      </c>
      <c r="B980" s="108">
        <f t="shared" si="75"/>
        <v>42389</v>
      </c>
      <c r="C980">
        <f t="shared" si="76"/>
        <v>2016</v>
      </c>
      <c r="D980">
        <f t="shared" si="77"/>
        <v>1</v>
      </c>
      <c r="E980" s="75">
        <v>23458</v>
      </c>
      <c r="F980" s="75">
        <v>23042</v>
      </c>
      <c r="G980" s="75">
        <v>416</v>
      </c>
      <c r="H980" s="104">
        <v>98.226617784977407</v>
      </c>
      <c r="I980" s="104">
        <v>1.773382215022594</v>
      </c>
      <c r="K980" s="72">
        <f t="shared" si="78"/>
        <v>1.6890146581674962E-3</v>
      </c>
      <c r="M980" s="72">
        <f t="shared" si="79"/>
        <v>1.3630071965087139E-3</v>
      </c>
      <c r="N980" s="68"/>
      <c r="O980" s="72"/>
    </row>
    <row r="981" spans="1:15" x14ac:dyDescent="0.25">
      <c r="A981" s="107" t="s">
        <v>1391</v>
      </c>
      <c r="B981" s="108">
        <f t="shared" si="75"/>
        <v>42390</v>
      </c>
      <c r="C981">
        <f t="shared" si="76"/>
        <v>2016</v>
      </c>
      <c r="D981">
        <f t="shared" si="77"/>
        <v>1</v>
      </c>
      <c r="E981" s="75">
        <v>23725</v>
      </c>
      <c r="F981" s="75">
        <v>23292</v>
      </c>
      <c r="G981" s="75">
        <v>433</v>
      </c>
      <c r="H981" s="104">
        <v>98.174920969441516</v>
      </c>
      <c r="I981" s="104">
        <v>1.825079030558483</v>
      </c>
      <c r="K981" s="72">
        <f t="shared" si="78"/>
        <v>1.7082390981764792E-3</v>
      </c>
      <c r="M981" s="72">
        <f t="shared" si="79"/>
        <v>1.3630071965087139E-3</v>
      </c>
      <c r="N981" s="68"/>
      <c r="O981" s="72"/>
    </row>
    <row r="982" spans="1:15" x14ac:dyDescent="0.25">
      <c r="A982" s="107" t="s">
        <v>1392</v>
      </c>
      <c r="B982" s="108">
        <f t="shared" si="75"/>
        <v>42391</v>
      </c>
      <c r="C982">
        <f t="shared" si="76"/>
        <v>2016</v>
      </c>
      <c r="D982">
        <f t="shared" si="77"/>
        <v>1</v>
      </c>
      <c r="E982" s="75">
        <v>21006</v>
      </c>
      <c r="F982" s="75">
        <v>20649</v>
      </c>
      <c r="G982" s="75">
        <v>357</v>
      </c>
      <c r="H982" s="104">
        <v>98.300485575549843</v>
      </c>
      <c r="I982" s="104">
        <v>1.699514424450157</v>
      </c>
      <c r="K982" s="72">
        <f t="shared" si="78"/>
        <v>1.5124666173359376E-3</v>
      </c>
      <c r="M982" s="72">
        <f t="shared" si="79"/>
        <v>1.3630071965087139E-3</v>
      </c>
      <c r="N982" s="68"/>
      <c r="O982" s="72"/>
    </row>
    <row r="983" spans="1:15" x14ac:dyDescent="0.25">
      <c r="A983" s="107" t="s">
        <v>1393</v>
      </c>
      <c r="B983" s="108">
        <f t="shared" si="75"/>
        <v>42396</v>
      </c>
      <c r="C983">
        <f t="shared" si="76"/>
        <v>2016</v>
      </c>
      <c r="D983">
        <f t="shared" si="77"/>
        <v>1</v>
      </c>
      <c r="E983" s="75">
        <v>6771</v>
      </c>
      <c r="F983" s="75">
        <v>6643</v>
      </c>
      <c r="G983" s="75">
        <v>128</v>
      </c>
      <c r="H983" s="104">
        <v>98.109584994830897</v>
      </c>
      <c r="I983" s="104">
        <v>1.890415005169104</v>
      </c>
      <c r="K983" s="72">
        <f t="shared" si="78"/>
        <v>4.8752315843005013E-4</v>
      </c>
      <c r="M983" s="72">
        <f t="shared" si="79"/>
        <v>1.3630071965087139E-3</v>
      </c>
      <c r="N983" s="68"/>
      <c r="O983" s="72"/>
    </row>
    <row r="984" spans="1:15" x14ac:dyDescent="0.25">
      <c r="A984" s="107" t="s">
        <v>1394</v>
      </c>
      <c r="B984" s="108">
        <f t="shared" si="75"/>
        <v>42397</v>
      </c>
      <c r="C984">
        <f t="shared" si="76"/>
        <v>2016</v>
      </c>
      <c r="D984">
        <f t="shared" si="77"/>
        <v>1</v>
      </c>
      <c r="E984" s="75">
        <v>12006</v>
      </c>
      <c r="F984" s="75">
        <v>11809</v>
      </c>
      <c r="G984" s="75">
        <v>197</v>
      </c>
      <c r="H984" s="104">
        <v>98.3591537564551</v>
      </c>
      <c r="I984" s="104">
        <v>1.6408462435448941</v>
      </c>
      <c r="K984" s="72">
        <f t="shared" si="78"/>
        <v>8.6445178557246821E-4</v>
      </c>
      <c r="M984" s="72">
        <f t="shared" si="79"/>
        <v>1.3630071965087139E-3</v>
      </c>
      <c r="N984" s="68"/>
      <c r="O984" s="72"/>
    </row>
    <row r="985" spans="1:15" x14ac:dyDescent="0.25">
      <c r="A985" s="107" t="s">
        <v>1395</v>
      </c>
      <c r="B985" s="108">
        <f t="shared" si="75"/>
        <v>42398</v>
      </c>
      <c r="C985">
        <f t="shared" si="76"/>
        <v>2016</v>
      </c>
      <c r="D985">
        <f t="shared" si="77"/>
        <v>1</v>
      </c>
      <c r="E985" s="75">
        <v>16082</v>
      </c>
      <c r="F985" s="75">
        <v>15746</v>
      </c>
      <c r="G985" s="75">
        <v>336</v>
      </c>
      <c r="H985" s="104">
        <v>97.910707623429929</v>
      </c>
      <c r="I985" s="104">
        <v>2.0892923765700782</v>
      </c>
      <c r="K985" s="72">
        <f t="shared" si="78"/>
        <v>1.1579305027133462E-3</v>
      </c>
      <c r="M985" s="72">
        <f t="shared" si="79"/>
        <v>1.3630071965087139E-3</v>
      </c>
      <c r="N985" s="68"/>
      <c r="O985" s="72"/>
    </row>
    <row r="986" spans="1:15" x14ac:dyDescent="0.25">
      <c r="A986" s="107" t="s">
        <v>1396</v>
      </c>
      <c r="B986" s="108">
        <f t="shared" si="75"/>
        <v>42399</v>
      </c>
      <c r="C986">
        <f t="shared" si="76"/>
        <v>2016</v>
      </c>
      <c r="D986">
        <f t="shared" si="77"/>
        <v>1</v>
      </c>
      <c r="E986" s="75">
        <v>13009</v>
      </c>
      <c r="F986" s="75">
        <v>12196</v>
      </c>
      <c r="G986" s="75">
        <v>813</v>
      </c>
      <c r="H986" s="104">
        <v>93.750480436620805</v>
      </c>
      <c r="I986" s="104">
        <v>6.2495195633791987</v>
      </c>
      <c r="K986" s="72">
        <f t="shared" si="78"/>
        <v>9.3666943849010816E-4</v>
      </c>
      <c r="M986" s="72">
        <f t="shared" si="79"/>
        <v>1.3630071965087139E-3</v>
      </c>
      <c r="N986" s="68"/>
      <c r="O986" s="72"/>
    </row>
    <row r="987" spans="1:15" x14ac:dyDescent="0.25">
      <c r="A987" s="107" t="s">
        <v>1397</v>
      </c>
      <c r="B987" s="108">
        <f t="shared" si="75"/>
        <v>42400</v>
      </c>
      <c r="C987">
        <f t="shared" si="76"/>
        <v>2016</v>
      </c>
      <c r="D987">
        <f t="shared" si="77"/>
        <v>1</v>
      </c>
      <c r="E987" s="75">
        <v>16137</v>
      </c>
      <c r="F987" s="75">
        <v>14858</v>
      </c>
      <c r="G987" s="75">
        <v>1279</v>
      </c>
      <c r="H987" s="104">
        <v>92.074115386998827</v>
      </c>
      <c r="I987" s="104">
        <v>7.9258846130011777</v>
      </c>
      <c r="K987" s="72">
        <f t="shared" si="78"/>
        <v>1.1618905933519007E-3</v>
      </c>
      <c r="M987" s="72">
        <f t="shared" si="79"/>
        <v>1.3630071965087139E-3</v>
      </c>
      <c r="N987" s="68"/>
      <c r="O987" s="72"/>
    </row>
    <row r="988" spans="1:15" x14ac:dyDescent="0.25">
      <c r="A988" s="107" t="s">
        <v>1398</v>
      </c>
      <c r="B988" s="108">
        <f t="shared" si="75"/>
        <v>42401</v>
      </c>
      <c r="C988">
        <f t="shared" si="76"/>
        <v>2016</v>
      </c>
      <c r="D988">
        <f t="shared" si="77"/>
        <v>2</v>
      </c>
      <c r="E988" s="75">
        <v>24384</v>
      </c>
      <c r="F988" s="75">
        <v>23666</v>
      </c>
      <c r="G988" s="75">
        <v>718</v>
      </c>
      <c r="H988" s="104">
        <v>97.055446194225723</v>
      </c>
      <c r="I988" s="104">
        <v>2.9445538057742779</v>
      </c>
      <c r="K988" s="72">
        <f t="shared" si="78"/>
        <v>1.7556881841911598E-3</v>
      </c>
      <c r="M988" s="72">
        <f t="shared" si="79"/>
        <v>1.3948730293021703E-3</v>
      </c>
      <c r="N988" s="68"/>
      <c r="O988" s="72"/>
    </row>
    <row r="989" spans="1:15" x14ac:dyDescent="0.25">
      <c r="A989" s="107" t="s">
        <v>1399</v>
      </c>
      <c r="B989" s="108">
        <f t="shared" si="75"/>
        <v>42402</v>
      </c>
      <c r="C989">
        <f t="shared" si="76"/>
        <v>2016</v>
      </c>
      <c r="D989">
        <f t="shared" si="77"/>
        <v>2</v>
      </c>
      <c r="E989" s="75">
        <v>28593</v>
      </c>
      <c r="F989" s="75">
        <v>27707</v>
      </c>
      <c r="G989" s="75">
        <v>886</v>
      </c>
      <c r="H989" s="104">
        <v>96.901339488686048</v>
      </c>
      <c r="I989" s="104">
        <v>3.098660511313958</v>
      </c>
      <c r="K989" s="72">
        <f t="shared" si="78"/>
        <v>2.0587431205125423E-3</v>
      </c>
      <c r="M989" s="72">
        <f t="shared" si="79"/>
        <v>1.3948730293021703E-3</v>
      </c>
      <c r="N989" s="68"/>
      <c r="O989" s="72"/>
    </row>
    <row r="990" spans="1:15" x14ac:dyDescent="0.25">
      <c r="A990" s="107" t="s">
        <v>1400</v>
      </c>
      <c r="B990" s="108">
        <f t="shared" si="75"/>
        <v>42403</v>
      </c>
      <c r="C990">
        <f t="shared" si="76"/>
        <v>2016</v>
      </c>
      <c r="D990">
        <f t="shared" si="77"/>
        <v>2</v>
      </c>
      <c r="E990" s="75">
        <v>16222</v>
      </c>
      <c r="F990" s="75">
        <v>15923</v>
      </c>
      <c r="G990" s="75">
        <v>299</v>
      </c>
      <c r="H990" s="104">
        <v>98.156824066083104</v>
      </c>
      <c r="I990" s="104">
        <v>1.8431759339169029</v>
      </c>
      <c r="K990" s="72">
        <f t="shared" si="78"/>
        <v>1.1680107334296668E-3</v>
      </c>
      <c r="M990" s="72">
        <f t="shared" si="79"/>
        <v>1.3948730293021703E-3</v>
      </c>
      <c r="N990" s="68"/>
      <c r="O990" s="72"/>
    </row>
    <row r="991" spans="1:15" x14ac:dyDescent="0.25">
      <c r="A991" s="107" t="s">
        <v>1401</v>
      </c>
      <c r="B991" s="108">
        <f t="shared" si="75"/>
        <v>42404</v>
      </c>
      <c r="C991">
        <f t="shared" si="76"/>
        <v>2016</v>
      </c>
      <c r="D991">
        <f t="shared" si="77"/>
        <v>2</v>
      </c>
      <c r="E991" s="75">
        <v>27791</v>
      </c>
      <c r="F991" s="75">
        <v>26858</v>
      </c>
      <c r="G991" s="75">
        <v>933</v>
      </c>
      <c r="H991" s="104">
        <v>96.6427980281386</v>
      </c>
      <c r="I991" s="104">
        <v>3.3572019718613939</v>
      </c>
      <c r="K991" s="72">
        <f t="shared" si="78"/>
        <v>2.0009977988376198E-3</v>
      </c>
      <c r="M991" s="72">
        <f t="shared" si="79"/>
        <v>1.3948730293021703E-3</v>
      </c>
      <c r="N991" s="68"/>
      <c r="O991" s="72"/>
    </row>
    <row r="992" spans="1:15" x14ac:dyDescent="0.25">
      <c r="A992" s="107" t="s">
        <v>1402</v>
      </c>
      <c r="B992" s="108">
        <f t="shared" si="75"/>
        <v>42405</v>
      </c>
      <c r="C992">
        <f t="shared" si="76"/>
        <v>2016</v>
      </c>
      <c r="D992">
        <f t="shared" si="77"/>
        <v>2</v>
      </c>
      <c r="E992" s="75">
        <v>13684</v>
      </c>
      <c r="F992" s="75">
        <v>13387</v>
      </c>
      <c r="G992" s="75">
        <v>297</v>
      </c>
      <c r="H992" s="104">
        <v>97.829581993569136</v>
      </c>
      <c r="I992" s="104">
        <v>2.170418006430868</v>
      </c>
      <c r="K992" s="72">
        <f t="shared" si="78"/>
        <v>9.8527055087236845E-4</v>
      </c>
      <c r="M992" s="72">
        <f t="shared" si="79"/>
        <v>1.3948730293021703E-3</v>
      </c>
      <c r="N992" s="68"/>
      <c r="O992" s="72"/>
    </row>
    <row r="993" spans="1:15" x14ac:dyDescent="0.25">
      <c r="A993" s="107" t="s">
        <v>1403</v>
      </c>
      <c r="B993" s="108">
        <f t="shared" si="75"/>
        <v>42406</v>
      </c>
      <c r="C993">
        <f t="shared" si="76"/>
        <v>2016</v>
      </c>
      <c r="D993">
        <f t="shared" si="77"/>
        <v>2</v>
      </c>
      <c r="E993" s="75">
        <v>16976</v>
      </c>
      <c r="F993" s="75">
        <v>15605</v>
      </c>
      <c r="G993" s="75">
        <v>1371</v>
      </c>
      <c r="H993" s="104">
        <v>91.923892554194154</v>
      </c>
      <c r="I993" s="104">
        <v>8.0761074458058442</v>
      </c>
      <c r="K993" s="72">
        <f t="shared" si="78"/>
        <v>1.2222999760018508E-3</v>
      </c>
      <c r="M993" s="72">
        <f t="shared" si="79"/>
        <v>1.3948730293021703E-3</v>
      </c>
      <c r="N993" s="68"/>
      <c r="O993" s="72"/>
    </row>
    <row r="994" spans="1:15" x14ac:dyDescent="0.25">
      <c r="A994" s="107" t="s">
        <v>1404</v>
      </c>
      <c r="B994" s="108">
        <f t="shared" si="75"/>
        <v>42407</v>
      </c>
      <c r="C994">
        <f t="shared" si="76"/>
        <v>2016</v>
      </c>
      <c r="D994">
        <f t="shared" si="77"/>
        <v>2</v>
      </c>
      <c r="E994" s="75">
        <v>17610</v>
      </c>
      <c r="F994" s="75">
        <v>15803</v>
      </c>
      <c r="G994" s="75">
        <v>1807</v>
      </c>
      <c r="H994" s="104">
        <v>89.738784781374221</v>
      </c>
      <c r="I994" s="104">
        <v>10.261215218625781</v>
      </c>
      <c r="K994" s="72">
        <f t="shared" si="78"/>
        <v>1.2679490208171885E-3</v>
      </c>
      <c r="M994" s="72">
        <f t="shared" si="79"/>
        <v>1.3948730293021703E-3</v>
      </c>
      <c r="N994" s="68"/>
      <c r="O994" s="72"/>
    </row>
    <row r="995" spans="1:15" x14ac:dyDescent="0.25">
      <c r="A995" s="107" t="s">
        <v>1405</v>
      </c>
      <c r="B995" s="108">
        <f t="shared" si="75"/>
        <v>42408</v>
      </c>
      <c r="C995">
        <f t="shared" si="76"/>
        <v>2016</v>
      </c>
      <c r="D995">
        <f t="shared" si="77"/>
        <v>2</v>
      </c>
      <c r="E995" s="75">
        <v>19048</v>
      </c>
      <c r="F995" s="75">
        <v>18657</v>
      </c>
      <c r="G995" s="75">
        <v>391</v>
      </c>
      <c r="H995" s="104">
        <v>97.947291054178919</v>
      </c>
      <c r="I995" s="104">
        <v>2.0527089458210841</v>
      </c>
      <c r="K995" s="72">
        <f t="shared" si="78"/>
        <v>1.3714873906033962E-3</v>
      </c>
      <c r="M995" s="72">
        <f t="shared" si="79"/>
        <v>1.3948730293021703E-3</v>
      </c>
      <c r="N995" s="68"/>
      <c r="O995" s="72"/>
    </row>
    <row r="996" spans="1:15" x14ac:dyDescent="0.25">
      <c r="A996" s="107" t="s">
        <v>1406</v>
      </c>
      <c r="B996" s="108">
        <f t="shared" si="75"/>
        <v>42409</v>
      </c>
      <c r="C996">
        <f t="shared" si="76"/>
        <v>2016</v>
      </c>
      <c r="D996">
        <f t="shared" si="77"/>
        <v>2</v>
      </c>
      <c r="E996" s="75">
        <v>22776</v>
      </c>
      <c r="F996" s="75">
        <v>22269</v>
      </c>
      <c r="G996" s="75">
        <v>507</v>
      </c>
      <c r="H996" s="104">
        <v>97.773972602739732</v>
      </c>
      <c r="I996" s="104">
        <v>2.2260273972602742</v>
      </c>
      <c r="K996" s="72">
        <f t="shared" si="78"/>
        <v>1.6399095342494198E-3</v>
      </c>
      <c r="M996" s="72">
        <f t="shared" si="79"/>
        <v>1.3948730293021703E-3</v>
      </c>
      <c r="N996" s="68"/>
      <c r="O996" s="72"/>
    </row>
    <row r="997" spans="1:15" x14ac:dyDescent="0.25">
      <c r="A997" s="107" t="s">
        <v>1407</v>
      </c>
      <c r="B997" s="108">
        <f t="shared" si="75"/>
        <v>42410</v>
      </c>
      <c r="C997">
        <f t="shared" si="76"/>
        <v>2016</v>
      </c>
      <c r="D997">
        <f t="shared" si="77"/>
        <v>2</v>
      </c>
      <c r="E997" s="75">
        <v>22449</v>
      </c>
      <c r="F997" s="75">
        <v>22038</v>
      </c>
      <c r="G997" s="75">
        <v>411</v>
      </c>
      <c r="H997" s="104">
        <v>98.16918348256047</v>
      </c>
      <c r="I997" s="104">
        <v>1.8308165174395299</v>
      </c>
      <c r="K997" s="72">
        <f t="shared" si="78"/>
        <v>1.6163649953620139E-3</v>
      </c>
      <c r="M997" s="72">
        <f t="shared" si="79"/>
        <v>1.3948730293021703E-3</v>
      </c>
      <c r="N997" s="68"/>
      <c r="O997" s="72"/>
    </row>
    <row r="998" spans="1:15" x14ac:dyDescent="0.25">
      <c r="A998" s="107" t="s">
        <v>1408</v>
      </c>
      <c r="B998" s="108">
        <f t="shared" si="75"/>
        <v>42411</v>
      </c>
      <c r="C998">
        <f t="shared" si="76"/>
        <v>2016</v>
      </c>
      <c r="D998">
        <f t="shared" si="77"/>
        <v>2</v>
      </c>
      <c r="E998" s="75">
        <v>18811</v>
      </c>
      <c r="F998" s="75">
        <v>18526</v>
      </c>
      <c r="G998" s="75">
        <v>285</v>
      </c>
      <c r="H998" s="104">
        <v>98.484929030886178</v>
      </c>
      <c r="I998" s="104">
        <v>1.515070969113816</v>
      </c>
      <c r="K998" s="72">
        <f t="shared" si="78"/>
        <v>1.3544230000336248E-3</v>
      </c>
      <c r="M998" s="72">
        <f t="shared" si="79"/>
        <v>1.3948730293021703E-3</v>
      </c>
      <c r="N998" s="68"/>
      <c r="O998" s="72"/>
    </row>
    <row r="999" spans="1:15" x14ac:dyDescent="0.25">
      <c r="A999" s="107" t="s">
        <v>1409</v>
      </c>
      <c r="B999" s="108">
        <f t="shared" si="75"/>
        <v>42412</v>
      </c>
      <c r="C999">
        <f t="shared" si="76"/>
        <v>2016</v>
      </c>
      <c r="D999">
        <f t="shared" si="77"/>
        <v>2</v>
      </c>
      <c r="E999" s="75">
        <v>16525</v>
      </c>
      <c r="F999" s="75">
        <v>16203</v>
      </c>
      <c r="G999" s="75">
        <v>322</v>
      </c>
      <c r="H999" s="104">
        <v>98.051437216338883</v>
      </c>
      <c r="I999" s="104">
        <v>1.948562783661119</v>
      </c>
      <c r="K999" s="72">
        <f t="shared" si="78"/>
        <v>1.1898272327657035E-3</v>
      </c>
      <c r="M999" s="72">
        <f t="shared" si="79"/>
        <v>1.3948730293021703E-3</v>
      </c>
      <c r="N999" s="68"/>
      <c r="O999" s="72"/>
    </row>
    <row r="1000" spans="1:15" x14ac:dyDescent="0.25">
      <c r="A1000" s="107" t="s">
        <v>1410</v>
      </c>
      <c r="B1000" s="108">
        <f t="shared" si="75"/>
        <v>42413</v>
      </c>
      <c r="C1000">
        <f t="shared" si="76"/>
        <v>2016</v>
      </c>
      <c r="D1000">
        <f t="shared" si="77"/>
        <v>2</v>
      </c>
      <c r="E1000" s="75">
        <v>6653</v>
      </c>
      <c r="F1000" s="75">
        <v>6480</v>
      </c>
      <c r="G1000" s="75">
        <v>173</v>
      </c>
      <c r="H1000" s="104">
        <v>97.399669322110327</v>
      </c>
      <c r="I1000" s="104">
        <v>2.6003306778896742</v>
      </c>
      <c r="K1000" s="72">
        <f t="shared" si="78"/>
        <v>4.7902696396915132E-4</v>
      </c>
      <c r="M1000" s="72">
        <f t="shared" si="79"/>
        <v>1.3948730293021703E-3</v>
      </c>
      <c r="N1000" s="68"/>
      <c r="O1000" s="72"/>
    </row>
    <row r="1001" spans="1:15" x14ac:dyDescent="0.25">
      <c r="A1001" s="107" t="s">
        <v>1411</v>
      </c>
      <c r="B1001" s="108">
        <f t="shared" si="75"/>
        <v>42414</v>
      </c>
      <c r="C1001">
        <f t="shared" si="76"/>
        <v>2016</v>
      </c>
      <c r="D1001">
        <f t="shared" si="77"/>
        <v>2</v>
      </c>
      <c r="E1001" s="75">
        <v>4678</v>
      </c>
      <c r="F1001" s="75">
        <v>4486</v>
      </c>
      <c r="G1001" s="75">
        <v>192</v>
      </c>
      <c r="H1001" s="104">
        <v>95.895681915348433</v>
      </c>
      <c r="I1001" s="104">
        <v>4.1043180846515606</v>
      </c>
      <c r="K1001" s="72">
        <f t="shared" si="78"/>
        <v>3.3682370922105665E-4</v>
      </c>
      <c r="M1001" s="72">
        <f t="shared" si="79"/>
        <v>1.3948730293021703E-3</v>
      </c>
      <c r="N1001" s="68"/>
      <c r="O1001" s="72"/>
    </row>
    <row r="1002" spans="1:15" x14ac:dyDescent="0.25">
      <c r="A1002" s="107" t="s">
        <v>1412</v>
      </c>
      <c r="B1002" s="108">
        <f t="shared" si="75"/>
        <v>42415</v>
      </c>
      <c r="C1002">
        <f t="shared" si="76"/>
        <v>2016</v>
      </c>
      <c r="D1002">
        <f t="shared" si="77"/>
        <v>2</v>
      </c>
      <c r="E1002" s="75">
        <v>5900</v>
      </c>
      <c r="F1002" s="75">
        <v>5741</v>
      </c>
      <c r="G1002" s="75">
        <v>159</v>
      </c>
      <c r="H1002" s="104">
        <v>97.305084745762713</v>
      </c>
      <c r="I1002" s="104">
        <v>2.6949152542372881</v>
      </c>
      <c r="K1002" s="72">
        <f t="shared" si="78"/>
        <v>4.2480972304494104E-4</v>
      </c>
      <c r="M1002" s="72">
        <f t="shared" si="79"/>
        <v>1.3948730293021703E-3</v>
      </c>
      <c r="N1002" s="68"/>
      <c r="O1002" s="72"/>
    </row>
    <row r="1003" spans="1:15" x14ac:dyDescent="0.25">
      <c r="A1003" s="107" t="s">
        <v>1413</v>
      </c>
      <c r="B1003" s="108">
        <f t="shared" si="75"/>
        <v>42416</v>
      </c>
      <c r="C1003">
        <f t="shared" si="76"/>
        <v>2016</v>
      </c>
      <c r="D1003">
        <f t="shared" si="77"/>
        <v>2</v>
      </c>
      <c r="E1003" s="75">
        <v>14561</v>
      </c>
      <c r="F1003" s="75">
        <v>14370</v>
      </c>
      <c r="G1003" s="75">
        <v>191</v>
      </c>
      <c r="H1003" s="104">
        <v>98.688276904058782</v>
      </c>
      <c r="I1003" s="104">
        <v>1.3117230959412129</v>
      </c>
      <c r="K1003" s="72">
        <f t="shared" si="78"/>
        <v>1.0484159961453197E-3</v>
      </c>
      <c r="M1003" s="72">
        <f t="shared" si="79"/>
        <v>1.3948730293021703E-3</v>
      </c>
      <c r="N1003" s="68"/>
      <c r="O1003" s="72"/>
    </row>
    <row r="1004" spans="1:15" x14ac:dyDescent="0.25">
      <c r="A1004" s="107" t="s">
        <v>1414</v>
      </c>
      <c r="B1004" s="108">
        <f t="shared" si="75"/>
        <v>42417</v>
      </c>
      <c r="C1004">
        <f t="shared" si="76"/>
        <v>2016</v>
      </c>
      <c r="D1004">
        <f t="shared" si="77"/>
        <v>2</v>
      </c>
      <c r="E1004" s="75">
        <v>23607</v>
      </c>
      <c r="F1004" s="75">
        <v>23028</v>
      </c>
      <c r="G1004" s="75">
        <v>579</v>
      </c>
      <c r="H1004" s="104">
        <v>97.547337654085652</v>
      </c>
      <c r="I1004" s="104">
        <v>2.452662345914348</v>
      </c>
      <c r="K1004" s="72">
        <f t="shared" si="78"/>
        <v>1.6997429037155802E-3</v>
      </c>
      <c r="M1004" s="72">
        <f t="shared" si="79"/>
        <v>1.3948730293021703E-3</v>
      </c>
      <c r="N1004" s="68"/>
      <c r="O1004" s="72"/>
    </row>
    <row r="1005" spans="1:15" x14ac:dyDescent="0.25">
      <c r="A1005" s="107" t="s">
        <v>1415</v>
      </c>
      <c r="B1005" s="108">
        <f t="shared" si="75"/>
        <v>42418</v>
      </c>
      <c r="C1005">
        <f t="shared" si="76"/>
        <v>2016</v>
      </c>
      <c r="D1005">
        <f t="shared" si="77"/>
        <v>2</v>
      </c>
      <c r="E1005" s="75">
        <v>22273</v>
      </c>
      <c r="F1005" s="75">
        <v>21591</v>
      </c>
      <c r="G1005" s="75">
        <v>682</v>
      </c>
      <c r="H1005" s="104">
        <v>96.937996677591698</v>
      </c>
      <c r="I1005" s="104">
        <v>3.0620033224082972</v>
      </c>
      <c r="K1005" s="72">
        <f t="shared" si="78"/>
        <v>1.6036927053186393E-3</v>
      </c>
      <c r="M1005" s="72">
        <f t="shared" si="79"/>
        <v>1.3948730293021703E-3</v>
      </c>
      <c r="N1005" s="68"/>
      <c r="O1005" s="72"/>
    </row>
    <row r="1006" spans="1:15" x14ac:dyDescent="0.25">
      <c r="A1006" s="107" t="s">
        <v>1416</v>
      </c>
      <c r="B1006" s="108">
        <f t="shared" si="75"/>
        <v>42419</v>
      </c>
      <c r="C1006">
        <f t="shared" si="76"/>
        <v>2016</v>
      </c>
      <c r="D1006">
        <f t="shared" si="77"/>
        <v>2</v>
      </c>
      <c r="E1006" s="75">
        <v>21967</v>
      </c>
      <c r="F1006" s="75">
        <v>21197</v>
      </c>
      <c r="G1006" s="75">
        <v>770</v>
      </c>
      <c r="H1006" s="104">
        <v>96.49474211316975</v>
      </c>
      <c r="I1006" s="104">
        <v>3.505257886830246</v>
      </c>
      <c r="K1006" s="72">
        <f t="shared" si="78"/>
        <v>1.5816602010386813E-3</v>
      </c>
      <c r="M1006" s="72">
        <f t="shared" si="79"/>
        <v>1.3948730293021703E-3</v>
      </c>
      <c r="N1006" s="68"/>
      <c r="O1006" s="72"/>
    </row>
    <row r="1007" spans="1:15" x14ac:dyDescent="0.25">
      <c r="A1007" s="107" t="s">
        <v>1417</v>
      </c>
      <c r="B1007" s="108">
        <f t="shared" si="75"/>
        <v>42420</v>
      </c>
      <c r="C1007">
        <f t="shared" si="76"/>
        <v>2016</v>
      </c>
      <c r="D1007">
        <f t="shared" si="77"/>
        <v>2</v>
      </c>
      <c r="E1007" s="75">
        <v>24526</v>
      </c>
      <c r="F1007" s="75">
        <v>20447</v>
      </c>
      <c r="G1007" s="75">
        <v>4079</v>
      </c>
      <c r="H1007" s="104">
        <v>83.368669982875318</v>
      </c>
      <c r="I1007" s="104">
        <v>16.631330017124679</v>
      </c>
      <c r="K1007" s="72">
        <f t="shared" si="78"/>
        <v>1.7659124182034277E-3</v>
      </c>
      <c r="M1007" s="72">
        <f t="shared" si="79"/>
        <v>1.3948730293021703E-3</v>
      </c>
      <c r="N1007" s="68"/>
      <c r="O1007" s="72"/>
    </row>
    <row r="1008" spans="1:15" x14ac:dyDescent="0.25">
      <c r="A1008" s="107" t="s">
        <v>1418</v>
      </c>
      <c r="B1008" s="108">
        <f t="shared" si="75"/>
        <v>42421</v>
      </c>
      <c r="C1008">
        <f t="shared" si="76"/>
        <v>2016</v>
      </c>
      <c r="D1008">
        <f t="shared" si="77"/>
        <v>2</v>
      </c>
      <c r="E1008" s="75">
        <v>20078</v>
      </c>
      <c r="F1008" s="75">
        <v>16916</v>
      </c>
      <c r="G1008" s="75">
        <v>3162</v>
      </c>
      <c r="H1008" s="104">
        <v>84.251419464090048</v>
      </c>
      <c r="I1008" s="104">
        <v>15.74858053590995</v>
      </c>
      <c r="K1008" s="72">
        <f t="shared" si="78"/>
        <v>1.4456490880163265E-3</v>
      </c>
      <c r="M1008" s="72">
        <f t="shared" si="79"/>
        <v>1.3948730293021703E-3</v>
      </c>
      <c r="N1008" s="68"/>
      <c r="O1008" s="72"/>
    </row>
    <row r="1009" spans="1:15" x14ac:dyDescent="0.25">
      <c r="A1009" s="107" t="s">
        <v>1419</v>
      </c>
      <c r="B1009" s="108">
        <f t="shared" si="75"/>
        <v>42422</v>
      </c>
      <c r="C1009">
        <f t="shared" si="76"/>
        <v>2016</v>
      </c>
      <c r="D1009">
        <f t="shared" si="77"/>
        <v>2</v>
      </c>
      <c r="E1009" s="75">
        <v>28255</v>
      </c>
      <c r="F1009" s="75">
        <v>26848</v>
      </c>
      <c r="G1009" s="75">
        <v>1407</v>
      </c>
      <c r="H1009" s="104">
        <v>95.02035038046364</v>
      </c>
      <c r="I1009" s="104">
        <v>4.9796496195363664</v>
      </c>
      <c r="K1009" s="72">
        <f t="shared" si="78"/>
        <v>2.0344065634974253E-3</v>
      </c>
      <c r="M1009" s="72">
        <f t="shared" si="79"/>
        <v>1.3948730293021703E-3</v>
      </c>
      <c r="N1009" s="68"/>
      <c r="O1009" s="72"/>
    </row>
    <row r="1010" spans="1:15" x14ac:dyDescent="0.25">
      <c r="A1010" s="107" t="s">
        <v>1420</v>
      </c>
      <c r="B1010" s="108">
        <f t="shared" si="75"/>
        <v>42423</v>
      </c>
      <c r="C1010">
        <f t="shared" si="76"/>
        <v>2016</v>
      </c>
      <c r="D1010">
        <f t="shared" si="77"/>
        <v>2</v>
      </c>
      <c r="E1010" s="75">
        <v>16170</v>
      </c>
      <c r="F1010" s="75">
        <v>15902</v>
      </c>
      <c r="G1010" s="75">
        <v>268</v>
      </c>
      <c r="H1010" s="104">
        <v>98.342609771181202</v>
      </c>
      <c r="I1010" s="104">
        <v>1.6573902288188</v>
      </c>
      <c r="K1010" s="72">
        <f t="shared" si="78"/>
        <v>1.1642666477350333E-3</v>
      </c>
      <c r="M1010" s="72">
        <f t="shared" si="79"/>
        <v>1.3948730293021703E-3</v>
      </c>
      <c r="N1010" s="68"/>
      <c r="O1010" s="72"/>
    </row>
    <row r="1011" spans="1:15" x14ac:dyDescent="0.25">
      <c r="A1011" s="107" t="s">
        <v>1421</v>
      </c>
      <c r="B1011" s="108">
        <f t="shared" si="75"/>
        <v>42424</v>
      </c>
      <c r="C1011">
        <f t="shared" si="76"/>
        <v>2016</v>
      </c>
      <c r="D1011">
        <f t="shared" si="77"/>
        <v>2</v>
      </c>
      <c r="E1011" s="75">
        <v>9783</v>
      </c>
      <c r="F1011" s="75">
        <v>9639</v>
      </c>
      <c r="G1011" s="75">
        <v>144</v>
      </c>
      <c r="H1011" s="104">
        <v>98.528058877644895</v>
      </c>
      <c r="I1011" s="104">
        <v>1.471941122355106</v>
      </c>
      <c r="K1011" s="72">
        <f t="shared" si="78"/>
        <v>7.0439212212689126E-4</v>
      </c>
      <c r="M1011" s="72">
        <f t="shared" si="79"/>
        <v>1.3948730293021703E-3</v>
      </c>
      <c r="N1011" s="68"/>
      <c r="O1011" s="72"/>
    </row>
    <row r="1012" spans="1:15" x14ac:dyDescent="0.25">
      <c r="A1012" s="107" t="s">
        <v>1422</v>
      </c>
      <c r="B1012" s="108">
        <f t="shared" si="75"/>
        <v>42425</v>
      </c>
      <c r="C1012">
        <f t="shared" si="76"/>
        <v>2016</v>
      </c>
      <c r="D1012">
        <f t="shared" si="77"/>
        <v>2</v>
      </c>
      <c r="E1012" s="75">
        <v>25135</v>
      </c>
      <c r="F1012" s="75">
        <v>24388</v>
      </c>
      <c r="G1012" s="75">
        <v>747</v>
      </c>
      <c r="H1012" s="104">
        <v>97.028048537895359</v>
      </c>
      <c r="I1012" s="104">
        <v>2.9719514621046348</v>
      </c>
      <c r="K1012" s="72">
        <f t="shared" si="78"/>
        <v>1.8097614218194225E-3</v>
      </c>
      <c r="M1012" s="72">
        <f t="shared" si="79"/>
        <v>1.3948730293021703E-3</v>
      </c>
      <c r="N1012" s="68"/>
      <c r="O1012" s="72"/>
    </row>
    <row r="1013" spans="1:15" x14ac:dyDescent="0.25">
      <c r="A1013" s="107" t="s">
        <v>1423</v>
      </c>
      <c r="B1013" s="108">
        <f t="shared" si="75"/>
        <v>42426</v>
      </c>
      <c r="C1013">
        <f t="shared" si="76"/>
        <v>2016</v>
      </c>
      <c r="D1013">
        <f t="shared" si="77"/>
        <v>2</v>
      </c>
      <c r="E1013" s="75">
        <v>22593</v>
      </c>
      <c r="F1013" s="75">
        <v>21816</v>
      </c>
      <c r="G1013" s="75">
        <v>777</v>
      </c>
      <c r="H1013" s="104">
        <v>96.560881689018728</v>
      </c>
      <c r="I1013" s="104">
        <v>3.4391183109812768</v>
      </c>
      <c r="K1013" s="72">
        <f t="shared" si="78"/>
        <v>1.6267332326702294E-3</v>
      </c>
      <c r="M1013" s="72">
        <f t="shared" si="79"/>
        <v>1.3948730293021703E-3</v>
      </c>
      <c r="N1013" s="68"/>
      <c r="O1013" s="72"/>
    </row>
    <row r="1014" spans="1:15" x14ac:dyDescent="0.25">
      <c r="A1014" s="107" t="s">
        <v>1424</v>
      </c>
      <c r="B1014" s="108">
        <f t="shared" si="75"/>
        <v>42427</v>
      </c>
      <c r="C1014">
        <f t="shared" si="76"/>
        <v>2016</v>
      </c>
      <c r="D1014">
        <f t="shared" si="77"/>
        <v>2</v>
      </c>
      <c r="E1014" s="75">
        <v>17258</v>
      </c>
      <c r="F1014" s="75">
        <v>15435</v>
      </c>
      <c r="G1014" s="75">
        <v>1823</v>
      </c>
      <c r="H1014" s="104">
        <v>89.436782941244644</v>
      </c>
      <c r="I1014" s="104">
        <v>10.56321705875536</v>
      </c>
      <c r="K1014" s="72">
        <f t="shared" si="78"/>
        <v>1.2426044407304394E-3</v>
      </c>
      <c r="M1014" s="72">
        <f t="shared" si="79"/>
        <v>1.3948730293021703E-3</v>
      </c>
      <c r="N1014" s="68"/>
      <c r="O1014" s="72"/>
    </row>
    <row r="1015" spans="1:15" x14ac:dyDescent="0.25">
      <c r="A1015" s="107" t="s">
        <v>1425</v>
      </c>
      <c r="B1015" s="108">
        <f t="shared" si="75"/>
        <v>42428</v>
      </c>
      <c r="C1015">
        <f t="shared" si="76"/>
        <v>2016</v>
      </c>
      <c r="D1015">
        <f t="shared" si="77"/>
        <v>2</v>
      </c>
      <c r="E1015" s="75">
        <v>25520</v>
      </c>
      <c r="F1015" s="75">
        <v>20173</v>
      </c>
      <c r="G1015" s="75">
        <v>5347</v>
      </c>
      <c r="H1015" s="104">
        <v>79.047805642633236</v>
      </c>
      <c r="I1015" s="104">
        <v>20.952194357366771</v>
      </c>
      <c r="K1015" s="72">
        <f t="shared" si="78"/>
        <v>1.8374820562893043E-3</v>
      </c>
      <c r="M1015" s="72">
        <f t="shared" si="79"/>
        <v>1.3948730293021703E-3</v>
      </c>
      <c r="N1015" s="68"/>
      <c r="O1015" s="72"/>
    </row>
    <row r="1016" spans="1:15" x14ac:dyDescent="0.25">
      <c r="A1016" s="107" t="s">
        <v>1426</v>
      </c>
      <c r="B1016" s="108">
        <f t="shared" si="75"/>
        <v>42429</v>
      </c>
      <c r="C1016">
        <f t="shared" si="76"/>
        <v>2016</v>
      </c>
      <c r="D1016">
        <f t="shared" si="77"/>
        <v>2</v>
      </c>
      <c r="E1016" s="75">
        <v>27985</v>
      </c>
      <c r="F1016" s="75">
        <v>26787</v>
      </c>
      <c r="G1016" s="75">
        <v>1198</v>
      </c>
      <c r="H1016" s="104">
        <v>95.719135251027339</v>
      </c>
      <c r="I1016" s="104">
        <v>4.2808647489726637</v>
      </c>
      <c r="K1016" s="72">
        <f t="shared" si="78"/>
        <v>2.0149661185445214E-3</v>
      </c>
      <c r="M1016" s="72">
        <f t="shared" si="79"/>
        <v>1.3948730293021703E-3</v>
      </c>
      <c r="N1016" s="68"/>
      <c r="O1016" s="72"/>
    </row>
    <row r="1017" spans="1:15" x14ac:dyDescent="0.25">
      <c r="A1017" s="107" t="s">
        <v>1427</v>
      </c>
      <c r="B1017" s="108">
        <f t="shared" si="75"/>
        <v>42430</v>
      </c>
      <c r="C1017">
        <f t="shared" si="76"/>
        <v>2016</v>
      </c>
      <c r="D1017">
        <f t="shared" si="77"/>
        <v>3</v>
      </c>
      <c r="E1017" s="75">
        <v>30554</v>
      </c>
      <c r="F1017" s="75">
        <v>28983</v>
      </c>
      <c r="G1017" s="75">
        <v>1571</v>
      </c>
      <c r="H1017" s="104">
        <v>94.858283694442619</v>
      </c>
      <c r="I1017" s="104">
        <v>5.1417163055573738</v>
      </c>
      <c r="K1017" s="72">
        <f t="shared" si="78"/>
        <v>2.1999383521890048E-3</v>
      </c>
      <c r="M1017" s="72">
        <f t="shared" si="79"/>
        <v>2.1389831505947382E-3</v>
      </c>
      <c r="N1017" s="68"/>
      <c r="O1017" s="72"/>
    </row>
    <row r="1018" spans="1:15" x14ac:dyDescent="0.25">
      <c r="A1018" s="107" t="s">
        <v>1428</v>
      </c>
      <c r="B1018" s="108">
        <f t="shared" si="75"/>
        <v>42431</v>
      </c>
      <c r="C1018">
        <f t="shared" si="76"/>
        <v>2016</v>
      </c>
      <c r="D1018">
        <f t="shared" si="77"/>
        <v>3</v>
      </c>
      <c r="E1018" s="75">
        <v>26215</v>
      </c>
      <c r="F1018" s="75">
        <v>25431</v>
      </c>
      <c r="G1018" s="75">
        <v>784</v>
      </c>
      <c r="H1018" s="104">
        <v>97.00934579439253</v>
      </c>
      <c r="I1018" s="104">
        <v>2.990654205607477</v>
      </c>
      <c r="K1018" s="72">
        <f t="shared" si="78"/>
        <v>1.887523201631039E-3</v>
      </c>
      <c r="M1018" s="72">
        <f t="shared" si="79"/>
        <v>2.1389831505947382E-3</v>
      </c>
      <c r="N1018" s="68"/>
      <c r="O1018" s="72"/>
    </row>
    <row r="1019" spans="1:15" x14ac:dyDescent="0.25">
      <c r="A1019" s="107" t="s">
        <v>1429</v>
      </c>
      <c r="B1019" s="108">
        <f t="shared" si="75"/>
        <v>42432</v>
      </c>
      <c r="C1019">
        <f t="shared" si="76"/>
        <v>2016</v>
      </c>
      <c r="D1019">
        <f t="shared" si="77"/>
        <v>3</v>
      </c>
      <c r="E1019" s="75">
        <v>24157</v>
      </c>
      <c r="F1019" s="75">
        <v>23310</v>
      </c>
      <c r="G1019" s="75">
        <v>847</v>
      </c>
      <c r="H1019" s="104">
        <v>96.49376992176181</v>
      </c>
      <c r="I1019" s="104">
        <v>3.5062300782381919</v>
      </c>
      <c r="K1019" s="72">
        <f t="shared" si="78"/>
        <v>1.7393438101011257E-3</v>
      </c>
      <c r="M1019" s="72">
        <f t="shared" si="79"/>
        <v>2.1389831505947382E-3</v>
      </c>
      <c r="N1019" s="68"/>
      <c r="O1019" s="72"/>
    </row>
    <row r="1020" spans="1:15" x14ac:dyDescent="0.25">
      <c r="A1020" s="107" t="s">
        <v>1430</v>
      </c>
      <c r="B1020" s="108">
        <f t="shared" si="75"/>
        <v>42433</v>
      </c>
      <c r="C1020">
        <f t="shared" si="76"/>
        <v>2016</v>
      </c>
      <c r="D1020">
        <f t="shared" si="77"/>
        <v>3</v>
      </c>
      <c r="E1020" s="75">
        <v>17384</v>
      </c>
      <c r="F1020" s="75">
        <v>16845</v>
      </c>
      <c r="G1020" s="75">
        <v>539</v>
      </c>
      <c r="H1020" s="104">
        <v>96.899447768062586</v>
      </c>
      <c r="I1020" s="104">
        <v>3.1005522319374141</v>
      </c>
      <c r="K1020" s="72">
        <f t="shared" si="78"/>
        <v>1.2516766483751281E-3</v>
      </c>
      <c r="M1020" s="72">
        <f t="shared" si="79"/>
        <v>2.1389831505947382E-3</v>
      </c>
      <c r="N1020" s="68"/>
      <c r="O1020" s="72"/>
    </row>
    <row r="1021" spans="1:15" x14ac:dyDescent="0.25">
      <c r="A1021" s="107" t="s">
        <v>1431</v>
      </c>
      <c r="B1021" s="108">
        <f t="shared" si="75"/>
        <v>42434</v>
      </c>
      <c r="C1021">
        <f t="shared" si="76"/>
        <v>2016</v>
      </c>
      <c r="D1021">
        <f t="shared" si="77"/>
        <v>3</v>
      </c>
      <c r="E1021" s="75">
        <v>18046</v>
      </c>
      <c r="F1021" s="75">
        <v>16053</v>
      </c>
      <c r="G1021" s="75">
        <v>1993</v>
      </c>
      <c r="H1021" s="104">
        <v>88.956001329934608</v>
      </c>
      <c r="I1021" s="104">
        <v>11.04399867006539</v>
      </c>
      <c r="K1021" s="72">
        <f t="shared" si="78"/>
        <v>1.29934173933373E-3</v>
      </c>
      <c r="M1021" s="72">
        <f t="shared" si="79"/>
        <v>2.1389831505947382E-3</v>
      </c>
      <c r="N1021" s="68"/>
      <c r="O1021" s="72"/>
    </row>
    <row r="1022" spans="1:15" x14ac:dyDescent="0.25">
      <c r="A1022" s="107" t="s">
        <v>1432</v>
      </c>
      <c r="B1022" s="108">
        <f t="shared" si="75"/>
        <v>42435</v>
      </c>
      <c r="C1022">
        <f t="shared" si="76"/>
        <v>2016</v>
      </c>
      <c r="D1022">
        <f t="shared" si="77"/>
        <v>3</v>
      </c>
      <c r="E1022" s="75">
        <v>18847</v>
      </c>
      <c r="F1022" s="75">
        <v>16668</v>
      </c>
      <c r="G1022" s="75">
        <v>2179</v>
      </c>
      <c r="H1022" s="104">
        <v>88.438478272404097</v>
      </c>
      <c r="I1022" s="104">
        <v>11.561521727595901</v>
      </c>
      <c r="K1022" s="72">
        <f t="shared" si="78"/>
        <v>1.3570150593606787E-3</v>
      </c>
      <c r="M1022" s="72">
        <f t="shared" si="79"/>
        <v>2.1389831505947382E-3</v>
      </c>
      <c r="N1022" s="68"/>
      <c r="O1022" s="72"/>
    </row>
    <row r="1023" spans="1:15" x14ac:dyDescent="0.25">
      <c r="A1023" s="107" t="s">
        <v>1433</v>
      </c>
      <c r="B1023" s="108">
        <f t="shared" si="75"/>
        <v>42436</v>
      </c>
      <c r="C1023">
        <f t="shared" si="76"/>
        <v>2016</v>
      </c>
      <c r="D1023">
        <f t="shared" si="77"/>
        <v>3</v>
      </c>
      <c r="E1023" s="75">
        <v>31513</v>
      </c>
      <c r="F1023" s="75">
        <v>29607</v>
      </c>
      <c r="G1023" s="75">
        <v>1906</v>
      </c>
      <c r="H1023" s="104">
        <v>93.951702471995688</v>
      </c>
      <c r="I1023" s="104">
        <v>6.0482975280043156</v>
      </c>
      <c r="K1023" s="72">
        <f t="shared" si="78"/>
        <v>2.2689879325958015E-3</v>
      </c>
      <c r="M1023" s="72">
        <f t="shared" si="79"/>
        <v>2.1389831505947382E-3</v>
      </c>
      <c r="N1023" s="68"/>
      <c r="O1023" s="72"/>
    </row>
    <row r="1024" spans="1:15" x14ac:dyDescent="0.25">
      <c r="A1024" s="107" t="s">
        <v>1434</v>
      </c>
      <c r="B1024" s="108">
        <f t="shared" si="75"/>
        <v>42437</v>
      </c>
      <c r="C1024">
        <f t="shared" si="76"/>
        <v>2016</v>
      </c>
      <c r="D1024">
        <f t="shared" si="77"/>
        <v>3</v>
      </c>
      <c r="E1024" s="75">
        <v>36579</v>
      </c>
      <c r="F1024" s="75">
        <v>34281</v>
      </c>
      <c r="G1024" s="75">
        <v>2298</v>
      </c>
      <c r="H1024" s="104">
        <v>93.717706880997298</v>
      </c>
      <c r="I1024" s="104">
        <v>6.2822931190027056</v>
      </c>
      <c r="K1024" s="72">
        <f t="shared" si="78"/>
        <v>2.6337482812306607E-3</v>
      </c>
      <c r="M1024" s="72">
        <f t="shared" si="79"/>
        <v>2.1389831505947382E-3</v>
      </c>
      <c r="N1024" s="68"/>
      <c r="O1024" s="72"/>
    </row>
    <row r="1025" spans="1:15" x14ac:dyDescent="0.25">
      <c r="A1025" s="107" t="s">
        <v>1435</v>
      </c>
      <c r="B1025" s="108">
        <f t="shared" si="75"/>
        <v>42438</v>
      </c>
      <c r="C1025">
        <f t="shared" si="76"/>
        <v>2016</v>
      </c>
      <c r="D1025">
        <f t="shared" si="77"/>
        <v>3</v>
      </c>
      <c r="E1025" s="75">
        <v>41514</v>
      </c>
      <c r="F1025" s="75">
        <v>38239</v>
      </c>
      <c r="G1025" s="75">
        <v>3275</v>
      </c>
      <c r="H1025" s="104">
        <v>92.111095052271523</v>
      </c>
      <c r="I1025" s="104">
        <v>7.8889049477284772</v>
      </c>
      <c r="K1025" s="72">
        <f t="shared" si="78"/>
        <v>2.989076413980963E-3</v>
      </c>
      <c r="M1025" s="72">
        <f t="shared" si="79"/>
        <v>2.1389831505947382E-3</v>
      </c>
      <c r="N1025" s="68"/>
      <c r="O1025" s="72"/>
    </row>
    <row r="1026" spans="1:15" x14ac:dyDescent="0.25">
      <c r="A1026" s="107" t="s">
        <v>1436</v>
      </c>
      <c r="B1026" s="108">
        <f t="shared" si="75"/>
        <v>42439</v>
      </c>
      <c r="C1026">
        <f t="shared" si="76"/>
        <v>2016</v>
      </c>
      <c r="D1026">
        <f t="shared" si="77"/>
        <v>3</v>
      </c>
      <c r="E1026" s="75">
        <v>42279</v>
      </c>
      <c r="F1026" s="75">
        <v>38641</v>
      </c>
      <c r="G1026" s="75">
        <v>3638</v>
      </c>
      <c r="H1026" s="104">
        <v>91.395255327704064</v>
      </c>
      <c r="I1026" s="104">
        <v>8.6047446722959382</v>
      </c>
      <c r="K1026" s="72">
        <f t="shared" si="78"/>
        <v>3.0441576746808581E-3</v>
      </c>
      <c r="M1026" s="72">
        <f t="shared" si="79"/>
        <v>2.1389831505947382E-3</v>
      </c>
      <c r="N1026" s="68"/>
      <c r="O1026" s="72"/>
    </row>
    <row r="1027" spans="1:15" x14ac:dyDescent="0.25">
      <c r="A1027" s="107" t="s">
        <v>1437</v>
      </c>
      <c r="B1027" s="108">
        <f t="shared" si="75"/>
        <v>42440</v>
      </c>
      <c r="C1027">
        <f t="shared" si="76"/>
        <v>2016</v>
      </c>
      <c r="D1027">
        <f t="shared" si="77"/>
        <v>3</v>
      </c>
      <c r="E1027" s="75">
        <v>38240</v>
      </c>
      <c r="F1027" s="75">
        <v>34423</v>
      </c>
      <c r="G1027" s="75">
        <v>3817</v>
      </c>
      <c r="H1027" s="104">
        <v>90.018305439330547</v>
      </c>
      <c r="I1027" s="104">
        <v>9.9816945606694567</v>
      </c>
      <c r="K1027" s="72">
        <f t="shared" si="78"/>
        <v>2.7533430185150078E-3</v>
      </c>
      <c r="M1027" s="72">
        <f t="shared" si="79"/>
        <v>2.1389831505947382E-3</v>
      </c>
      <c r="N1027" s="68"/>
      <c r="O1027" s="72"/>
    </row>
    <row r="1028" spans="1:15" x14ac:dyDescent="0.25">
      <c r="A1028" s="107" t="s">
        <v>1438</v>
      </c>
      <c r="B1028" s="108">
        <f t="shared" si="75"/>
        <v>42441</v>
      </c>
      <c r="C1028">
        <f t="shared" si="76"/>
        <v>2016</v>
      </c>
      <c r="D1028">
        <f t="shared" si="77"/>
        <v>3</v>
      </c>
      <c r="E1028" s="75">
        <v>32817</v>
      </c>
      <c r="F1028" s="75">
        <v>24365</v>
      </c>
      <c r="G1028" s="75">
        <v>8452</v>
      </c>
      <c r="H1028" s="104">
        <v>74.245055916141027</v>
      </c>
      <c r="I1028" s="104">
        <v>25.75494408385898</v>
      </c>
      <c r="K1028" s="72">
        <f t="shared" si="78"/>
        <v>2.3628780815535305E-3</v>
      </c>
      <c r="M1028" s="72">
        <f t="shared" si="79"/>
        <v>2.1389831505947382E-3</v>
      </c>
      <c r="N1028" s="68"/>
      <c r="O1028" s="72"/>
    </row>
    <row r="1029" spans="1:15" x14ac:dyDescent="0.25">
      <c r="A1029" s="107" t="s">
        <v>1439</v>
      </c>
      <c r="B1029" s="108">
        <f t="shared" si="75"/>
        <v>42442</v>
      </c>
      <c r="C1029">
        <f t="shared" si="76"/>
        <v>2016</v>
      </c>
      <c r="D1029">
        <f t="shared" si="77"/>
        <v>3</v>
      </c>
      <c r="E1029" s="75">
        <v>27571</v>
      </c>
      <c r="F1029" s="75">
        <v>21193</v>
      </c>
      <c r="G1029" s="75">
        <v>6378</v>
      </c>
      <c r="H1029" s="104">
        <v>76.866997932610346</v>
      </c>
      <c r="I1029" s="104">
        <v>23.133002067389651</v>
      </c>
      <c r="K1029" s="72">
        <f t="shared" si="78"/>
        <v>1.9851574362834017E-3</v>
      </c>
      <c r="M1029" s="72">
        <f t="shared" si="79"/>
        <v>2.1389831505947382E-3</v>
      </c>
      <c r="N1029" s="68"/>
      <c r="O1029" s="72"/>
    </row>
    <row r="1030" spans="1:15" x14ac:dyDescent="0.25">
      <c r="A1030" s="107" t="s">
        <v>1440</v>
      </c>
      <c r="B1030" s="108">
        <f t="shared" si="75"/>
        <v>42443</v>
      </c>
      <c r="C1030">
        <f t="shared" si="76"/>
        <v>2016</v>
      </c>
      <c r="D1030">
        <f t="shared" si="77"/>
        <v>3</v>
      </c>
      <c r="E1030" s="75">
        <v>10937</v>
      </c>
      <c r="F1030" s="75">
        <v>10475</v>
      </c>
      <c r="G1030" s="75">
        <v>462</v>
      </c>
      <c r="H1030" s="104">
        <v>95.775806894029444</v>
      </c>
      <c r="I1030" s="104">
        <v>4.2241931059705591</v>
      </c>
      <c r="K1030" s="72">
        <f t="shared" si="78"/>
        <v>7.8748202388856272E-4</v>
      </c>
      <c r="M1030" s="72">
        <f t="shared" si="79"/>
        <v>2.1389831505947382E-3</v>
      </c>
      <c r="N1030" s="68"/>
      <c r="O1030" s="72"/>
    </row>
    <row r="1031" spans="1:15" x14ac:dyDescent="0.25">
      <c r="A1031" s="107" t="s">
        <v>1441</v>
      </c>
      <c r="B1031" s="108">
        <f t="shared" si="75"/>
        <v>42444</v>
      </c>
      <c r="C1031">
        <f t="shared" si="76"/>
        <v>2016</v>
      </c>
      <c r="D1031">
        <f t="shared" si="77"/>
        <v>3</v>
      </c>
      <c r="E1031" s="75">
        <v>31632</v>
      </c>
      <c r="F1031" s="75">
        <v>29603</v>
      </c>
      <c r="G1031" s="75">
        <v>2029</v>
      </c>
      <c r="H1031" s="104">
        <v>93.58560950935761</v>
      </c>
      <c r="I1031" s="104">
        <v>6.4143904906423872</v>
      </c>
      <c r="K1031" s="72">
        <f t="shared" si="78"/>
        <v>2.2775561287046737E-3</v>
      </c>
      <c r="M1031" s="72">
        <f t="shared" si="79"/>
        <v>2.1389831505947382E-3</v>
      </c>
      <c r="N1031" s="68"/>
      <c r="O1031" s="72"/>
    </row>
    <row r="1032" spans="1:15" x14ac:dyDescent="0.25">
      <c r="A1032" s="107" t="s">
        <v>1442</v>
      </c>
      <c r="B1032" s="108">
        <f t="shared" si="75"/>
        <v>42445</v>
      </c>
      <c r="C1032">
        <f t="shared" si="76"/>
        <v>2016</v>
      </c>
      <c r="D1032">
        <f t="shared" si="77"/>
        <v>3</v>
      </c>
      <c r="E1032" s="75">
        <v>36099</v>
      </c>
      <c r="F1032" s="75">
        <v>33171</v>
      </c>
      <c r="G1032" s="75">
        <v>2928</v>
      </c>
      <c r="H1032" s="104">
        <v>91.888971993684038</v>
      </c>
      <c r="I1032" s="104">
        <v>8.1110280063159639</v>
      </c>
      <c r="K1032" s="72">
        <f t="shared" si="78"/>
        <v>2.5991874902032757E-3</v>
      </c>
      <c r="M1032" s="72">
        <f t="shared" si="79"/>
        <v>2.1389831505947382E-3</v>
      </c>
      <c r="N1032" s="68"/>
      <c r="O1032" s="72"/>
    </row>
    <row r="1033" spans="1:15" x14ac:dyDescent="0.25">
      <c r="A1033" s="107" t="s">
        <v>1443</v>
      </c>
      <c r="B1033" s="108">
        <f t="shared" si="75"/>
        <v>42446</v>
      </c>
      <c r="C1033">
        <f t="shared" si="76"/>
        <v>2016</v>
      </c>
      <c r="D1033">
        <f t="shared" si="77"/>
        <v>3</v>
      </c>
      <c r="E1033" s="75">
        <v>35429</v>
      </c>
      <c r="F1033" s="75">
        <v>32983</v>
      </c>
      <c r="G1033" s="75">
        <v>2446</v>
      </c>
      <c r="H1033" s="104">
        <v>93.096051257444472</v>
      </c>
      <c r="I1033" s="104">
        <v>6.9039487425555333</v>
      </c>
      <c r="K1033" s="72">
        <f t="shared" si="78"/>
        <v>2.5509463860608843E-3</v>
      </c>
      <c r="M1033" s="72">
        <f t="shared" si="79"/>
        <v>2.1389831505947382E-3</v>
      </c>
      <c r="N1033" s="68"/>
      <c r="O1033" s="72"/>
    </row>
    <row r="1034" spans="1:15" x14ac:dyDescent="0.25">
      <c r="A1034" s="107" t="s">
        <v>1444</v>
      </c>
      <c r="B1034" s="108">
        <f t="shared" si="75"/>
        <v>42447</v>
      </c>
      <c r="C1034">
        <f t="shared" si="76"/>
        <v>2016</v>
      </c>
      <c r="D1034">
        <f t="shared" si="77"/>
        <v>3</v>
      </c>
      <c r="E1034" s="75">
        <v>34665</v>
      </c>
      <c r="F1034" s="75">
        <v>31847</v>
      </c>
      <c r="G1034" s="75">
        <v>2818</v>
      </c>
      <c r="H1034" s="104">
        <v>91.870763017452759</v>
      </c>
      <c r="I1034" s="104">
        <v>8.129236982547237</v>
      </c>
      <c r="K1034" s="72">
        <f t="shared" si="78"/>
        <v>2.495937127008963E-3</v>
      </c>
      <c r="M1034" s="72">
        <f t="shared" si="79"/>
        <v>2.1389831505947382E-3</v>
      </c>
      <c r="N1034" s="68"/>
      <c r="O1034" s="72"/>
    </row>
    <row r="1035" spans="1:15" x14ac:dyDescent="0.25">
      <c r="A1035" s="107" t="s">
        <v>1445</v>
      </c>
      <c r="B1035" s="108">
        <f t="shared" si="75"/>
        <v>42448</v>
      </c>
      <c r="C1035">
        <f t="shared" si="76"/>
        <v>2016</v>
      </c>
      <c r="D1035">
        <f t="shared" si="77"/>
        <v>3</v>
      </c>
      <c r="E1035" s="75">
        <v>24090</v>
      </c>
      <c r="F1035" s="75">
        <v>19868</v>
      </c>
      <c r="G1035" s="75">
        <v>4222</v>
      </c>
      <c r="H1035" s="104">
        <v>82.474055624740558</v>
      </c>
      <c r="I1035" s="104">
        <v>17.525944375259439</v>
      </c>
      <c r="K1035" s="72">
        <f t="shared" si="78"/>
        <v>1.7345196996868865E-3</v>
      </c>
      <c r="M1035" s="72">
        <f t="shared" si="79"/>
        <v>2.1389831505947382E-3</v>
      </c>
      <c r="N1035" s="68"/>
      <c r="O1035" s="72"/>
    </row>
    <row r="1036" spans="1:15" x14ac:dyDescent="0.25">
      <c r="A1036" s="107" t="s">
        <v>1446</v>
      </c>
      <c r="B1036" s="108">
        <f t="shared" si="75"/>
        <v>42449</v>
      </c>
      <c r="C1036">
        <f t="shared" si="76"/>
        <v>2016</v>
      </c>
      <c r="D1036">
        <f t="shared" si="77"/>
        <v>3</v>
      </c>
      <c r="E1036" s="75">
        <v>16703</v>
      </c>
      <c r="F1036" s="75">
        <v>14852</v>
      </c>
      <c r="G1036" s="75">
        <v>1851</v>
      </c>
      <c r="H1036" s="104">
        <v>88.918158414656048</v>
      </c>
      <c r="I1036" s="104">
        <v>11.08184158534395</v>
      </c>
      <c r="K1036" s="72">
        <f t="shared" si="78"/>
        <v>1.2026435261050254E-3</v>
      </c>
      <c r="M1036" s="72">
        <f t="shared" si="79"/>
        <v>2.1389831505947382E-3</v>
      </c>
      <c r="N1036" s="68"/>
      <c r="O1036" s="72"/>
    </row>
    <row r="1037" spans="1:15" x14ac:dyDescent="0.25">
      <c r="A1037" s="107" t="s">
        <v>1447</v>
      </c>
      <c r="B1037" s="108">
        <f t="shared" ref="B1037:B1100" si="80">DATE(YEAR(A1037),MONTH(A1037),DAY(A1037))</f>
        <v>42450</v>
      </c>
      <c r="C1037">
        <f t="shared" ref="C1037:C1100" si="81">+YEAR(A1037)</f>
        <v>2016</v>
      </c>
      <c r="D1037">
        <f t="shared" ref="D1037:D1100" si="82">MONTH(A1037)</f>
        <v>3</v>
      </c>
      <c r="E1037" s="75">
        <v>26440</v>
      </c>
      <c r="F1037" s="75">
        <v>24821</v>
      </c>
      <c r="G1037" s="75">
        <v>1619</v>
      </c>
      <c r="H1037" s="104">
        <v>93.876701966717093</v>
      </c>
      <c r="I1037" s="104">
        <v>6.1232980332829046</v>
      </c>
      <c r="K1037" s="72">
        <f t="shared" ref="K1037:K1100" si="83">+E1037/SUMIF($C$12:$C$2321,C1037,$E$12:$E$2321)</f>
        <v>1.9037235724251257E-3</v>
      </c>
      <c r="M1037" s="72">
        <f t="shared" ref="M1037:M1100" si="84">AVERAGEIFS($K$12:$K$2321,$C$12:$C$2321,C1037,$D$12:$D$2321,D1037)</f>
        <v>2.1389831505947382E-3</v>
      </c>
      <c r="N1037" s="68"/>
      <c r="O1037" s="72"/>
    </row>
    <row r="1038" spans="1:15" x14ac:dyDescent="0.25">
      <c r="A1038" s="107" t="s">
        <v>1448</v>
      </c>
      <c r="B1038" s="108">
        <f t="shared" si="80"/>
        <v>42451</v>
      </c>
      <c r="C1038">
        <f t="shared" si="81"/>
        <v>2016</v>
      </c>
      <c r="D1038">
        <f t="shared" si="82"/>
        <v>3</v>
      </c>
      <c r="E1038" s="75">
        <v>33520</v>
      </c>
      <c r="F1038" s="75">
        <v>31194</v>
      </c>
      <c r="G1038" s="75">
        <v>2326</v>
      </c>
      <c r="H1038" s="104">
        <v>93.060859188544157</v>
      </c>
      <c r="I1038" s="104">
        <v>6.9391408114558466</v>
      </c>
      <c r="K1038" s="72">
        <f t="shared" si="83"/>
        <v>2.413495240079055E-3</v>
      </c>
      <c r="M1038" s="72">
        <f t="shared" si="84"/>
        <v>2.1389831505947382E-3</v>
      </c>
      <c r="N1038" s="68"/>
      <c r="O1038" s="72"/>
    </row>
    <row r="1039" spans="1:15" x14ac:dyDescent="0.25">
      <c r="A1039" s="107" t="s">
        <v>1449</v>
      </c>
      <c r="B1039" s="108">
        <f t="shared" si="80"/>
        <v>42452</v>
      </c>
      <c r="C1039">
        <f t="shared" si="81"/>
        <v>2016</v>
      </c>
      <c r="D1039">
        <f t="shared" si="82"/>
        <v>3</v>
      </c>
      <c r="E1039" s="75">
        <v>41024</v>
      </c>
      <c r="F1039" s="75">
        <v>37338</v>
      </c>
      <c r="G1039" s="75">
        <v>3686</v>
      </c>
      <c r="H1039" s="104">
        <v>91.015015600624025</v>
      </c>
      <c r="I1039" s="104">
        <v>8.9849843993759748</v>
      </c>
      <c r="K1039" s="72">
        <f t="shared" si="83"/>
        <v>2.9537956064738411E-3</v>
      </c>
      <c r="M1039" s="72">
        <f t="shared" si="84"/>
        <v>2.1389831505947382E-3</v>
      </c>
      <c r="N1039" s="68"/>
      <c r="O1039" s="72"/>
    </row>
    <row r="1040" spans="1:15" x14ac:dyDescent="0.25">
      <c r="A1040" s="107" t="s">
        <v>1450</v>
      </c>
      <c r="B1040" s="108">
        <f t="shared" si="80"/>
        <v>42453</v>
      </c>
      <c r="C1040">
        <f t="shared" si="81"/>
        <v>2016</v>
      </c>
      <c r="D1040">
        <f t="shared" si="82"/>
        <v>3</v>
      </c>
      <c r="E1040" s="75">
        <v>36533</v>
      </c>
      <c r="F1040" s="75">
        <v>33034</v>
      </c>
      <c r="G1040" s="75">
        <v>3499</v>
      </c>
      <c r="H1040" s="104">
        <v>90.42235786822873</v>
      </c>
      <c r="I1040" s="104">
        <v>9.5776421317712757</v>
      </c>
      <c r="K1040" s="72">
        <f t="shared" si="83"/>
        <v>2.6304362054238696E-3</v>
      </c>
      <c r="M1040" s="72">
        <f t="shared" si="84"/>
        <v>2.1389831505947382E-3</v>
      </c>
      <c r="N1040" s="68"/>
      <c r="O1040" s="72"/>
    </row>
    <row r="1041" spans="1:15" x14ac:dyDescent="0.25">
      <c r="A1041" s="107" t="s">
        <v>1451</v>
      </c>
      <c r="B1041" s="108">
        <f t="shared" si="80"/>
        <v>42454</v>
      </c>
      <c r="C1041">
        <f t="shared" si="81"/>
        <v>2016</v>
      </c>
      <c r="D1041">
        <f t="shared" si="82"/>
        <v>3</v>
      </c>
      <c r="E1041" s="75">
        <v>34121</v>
      </c>
      <c r="F1041" s="75">
        <v>29611</v>
      </c>
      <c r="G1041" s="75">
        <v>4510</v>
      </c>
      <c r="H1041" s="104">
        <v>86.782333460332353</v>
      </c>
      <c r="I1041" s="104">
        <v>13.21766653966765</v>
      </c>
      <c r="K1041" s="72">
        <f t="shared" si="83"/>
        <v>2.4567682305112601E-3</v>
      </c>
      <c r="M1041" s="72">
        <f t="shared" si="84"/>
        <v>2.1389831505947382E-3</v>
      </c>
      <c r="N1041" s="68"/>
      <c r="O1041" s="72"/>
    </row>
    <row r="1042" spans="1:15" x14ac:dyDescent="0.25">
      <c r="A1042" s="107" t="s">
        <v>1452</v>
      </c>
      <c r="B1042" s="108">
        <f t="shared" si="80"/>
        <v>42455</v>
      </c>
      <c r="C1042">
        <f t="shared" si="81"/>
        <v>2016</v>
      </c>
      <c r="D1042">
        <f t="shared" si="82"/>
        <v>3</v>
      </c>
      <c r="E1042" s="75">
        <v>27537</v>
      </c>
      <c r="F1042" s="75">
        <v>19667</v>
      </c>
      <c r="G1042" s="75">
        <v>7870</v>
      </c>
      <c r="H1042" s="104">
        <v>71.420270908232567</v>
      </c>
      <c r="I1042" s="104">
        <v>28.57972909176744</v>
      </c>
      <c r="K1042" s="72">
        <f t="shared" si="83"/>
        <v>1.9827093802522954E-3</v>
      </c>
      <c r="M1042" s="72">
        <f t="shared" si="84"/>
        <v>2.1389831505947382E-3</v>
      </c>
      <c r="N1042" s="68"/>
      <c r="O1042" s="72"/>
    </row>
    <row r="1043" spans="1:15" x14ac:dyDescent="0.25">
      <c r="A1043" s="107" t="s">
        <v>1453</v>
      </c>
      <c r="B1043" s="108">
        <f t="shared" si="80"/>
        <v>42456</v>
      </c>
      <c r="C1043">
        <f t="shared" si="81"/>
        <v>2016</v>
      </c>
      <c r="D1043">
        <f t="shared" si="82"/>
        <v>3</v>
      </c>
      <c r="E1043" s="75">
        <v>22506</v>
      </c>
      <c r="F1043" s="75">
        <v>16516</v>
      </c>
      <c r="G1043" s="75">
        <v>5990</v>
      </c>
      <c r="H1043" s="104">
        <v>73.384875144405939</v>
      </c>
      <c r="I1043" s="104">
        <v>26.615124855594061</v>
      </c>
      <c r="K1043" s="72">
        <f t="shared" si="83"/>
        <v>1.6204690892965157E-3</v>
      </c>
      <c r="M1043" s="72">
        <f t="shared" si="84"/>
        <v>2.1389831505947382E-3</v>
      </c>
      <c r="N1043" s="68"/>
      <c r="O1043" s="72"/>
    </row>
    <row r="1044" spans="1:15" x14ac:dyDescent="0.25">
      <c r="A1044" s="107" t="s">
        <v>1454</v>
      </c>
      <c r="B1044" s="108">
        <f t="shared" si="80"/>
        <v>42457</v>
      </c>
      <c r="C1044">
        <f t="shared" si="81"/>
        <v>2016</v>
      </c>
      <c r="D1044">
        <f t="shared" si="82"/>
        <v>3</v>
      </c>
      <c r="E1044" s="75">
        <v>20357</v>
      </c>
      <c r="F1044" s="75">
        <v>18894</v>
      </c>
      <c r="G1044" s="75">
        <v>1463</v>
      </c>
      <c r="H1044" s="104">
        <v>92.813282900230874</v>
      </c>
      <c r="I1044" s="104">
        <v>7.1867170997691208</v>
      </c>
      <c r="K1044" s="72">
        <f t="shared" si="83"/>
        <v>1.465737547800994E-3</v>
      </c>
      <c r="M1044" s="72">
        <f t="shared" si="84"/>
        <v>2.1389831505947382E-3</v>
      </c>
      <c r="N1044" s="68"/>
      <c r="O1044" s="72"/>
    </row>
    <row r="1045" spans="1:15" x14ac:dyDescent="0.25">
      <c r="A1045" s="107" t="s">
        <v>1455</v>
      </c>
      <c r="B1045" s="108">
        <f t="shared" si="80"/>
        <v>42458</v>
      </c>
      <c r="C1045">
        <f t="shared" si="81"/>
        <v>2016</v>
      </c>
      <c r="D1045">
        <f t="shared" si="82"/>
        <v>3</v>
      </c>
      <c r="E1045" s="75">
        <v>31514</v>
      </c>
      <c r="F1045" s="75">
        <v>29242</v>
      </c>
      <c r="G1045" s="75">
        <v>2272</v>
      </c>
      <c r="H1045" s="104">
        <v>92.790505806942946</v>
      </c>
      <c r="I1045" s="104">
        <v>7.2094941930570542</v>
      </c>
      <c r="K1045" s="72">
        <f t="shared" si="83"/>
        <v>2.2690599342437751E-3</v>
      </c>
      <c r="M1045" s="72">
        <f t="shared" si="84"/>
        <v>2.1389831505947382E-3</v>
      </c>
      <c r="N1045" s="68"/>
      <c r="O1045" s="72"/>
    </row>
    <row r="1046" spans="1:15" x14ac:dyDescent="0.25">
      <c r="A1046" s="107" t="s">
        <v>1456</v>
      </c>
      <c r="B1046" s="108">
        <f t="shared" si="80"/>
        <v>42459</v>
      </c>
      <c r="C1046">
        <f t="shared" si="81"/>
        <v>2016</v>
      </c>
      <c r="D1046">
        <f t="shared" si="82"/>
        <v>3</v>
      </c>
      <c r="E1046" s="75">
        <v>33730</v>
      </c>
      <c r="F1046" s="75">
        <v>31191</v>
      </c>
      <c r="G1046" s="75">
        <v>2539</v>
      </c>
      <c r="H1046" s="104">
        <v>92.472576341535728</v>
      </c>
      <c r="I1046" s="104">
        <v>7.5274236584642749</v>
      </c>
      <c r="K1046" s="72">
        <f t="shared" si="83"/>
        <v>2.4286155861535357E-3</v>
      </c>
      <c r="M1046" s="72">
        <f t="shared" si="84"/>
        <v>2.1389831505947382E-3</v>
      </c>
      <c r="N1046" s="68"/>
      <c r="O1046" s="72"/>
    </row>
    <row r="1047" spans="1:15" x14ac:dyDescent="0.25">
      <c r="A1047" s="107" t="s">
        <v>1457</v>
      </c>
      <c r="B1047" s="108">
        <f t="shared" si="80"/>
        <v>42460</v>
      </c>
      <c r="C1047">
        <f t="shared" si="81"/>
        <v>2016</v>
      </c>
      <c r="D1047">
        <f t="shared" si="82"/>
        <v>3</v>
      </c>
      <c r="E1047" s="75">
        <v>38377</v>
      </c>
      <c r="F1047" s="75">
        <v>35160</v>
      </c>
      <c r="G1047" s="75">
        <v>3217</v>
      </c>
      <c r="H1047" s="104">
        <v>91.617374990228527</v>
      </c>
      <c r="I1047" s="104">
        <v>8.382625009771477</v>
      </c>
      <c r="K1047" s="72">
        <f t="shared" si="83"/>
        <v>2.7632072442874073E-3</v>
      </c>
      <c r="M1047" s="72">
        <f t="shared" si="84"/>
        <v>2.1389831505947382E-3</v>
      </c>
      <c r="N1047" s="68"/>
      <c r="O1047" s="72"/>
    </row>
    <row r="1048" spans="1:15" x14ac:dyDescent="0.25">
      <c r="A1048" s="107" t="s">
        <v>1458</v>
      </c>
      <c r="B1048" s="108">
        <f t="shared" si="80"/>
        <v>42461</v>
      </c>
      <c r="C1048">
        <f t="shared" si="81"/>
        <v>2016</v>
      </c>
      <c r="D1048">
        <f t="shared" si="82"/>
        <v>4</v>
      </c>
      <c r="E1048" s="75">
        <v>34469</v>
      </c>
      <c r="F1048" s="75">
        <v>31337</v>
      </c>
      <c r="G1048" s="75">
        <v>3132</v>
      </c>
      <c r="H1048" s="104">
        <v>90.913574516231975</v>
      </c>
      <c r="I1048" s="104">
        <v>9.0864254837680232</v>
      </c>
      <c r="K1048" s="72">
        <f t="shared" si="83"/>
        <v>2.481824804006114E-3</v>
      </c>
      <c r="M1048" s="72">
        <f t="shared" si="84"/>
        <v>2.4344333193098123E-3</v>
      </c>
      <c r="N1048" s="68"/>
      <c r="O1048" s="72"/>
    </row>
    <row r="1049" spans="1:15" x14ac:dyDescent="0.25">
      <c r="A1049" s="107" t="s">
        <v>1459</v>
      </c>
      <c r="B1049" s="108">
        <f t="shared" si="80"/>
        <v>42462</v>
      </c>
      <c r="C1049">
        <f t="shared" si="81"/>
        <v>2016</v>
      </c>
      <c r="D1049">
        <f t="shared" si="82"/>
        <v>4</v>
      </c>
      <c r="E1049" s="75">
        <v>21857</v>
      </c>
      <c r="F1049" s="75">
        <v>18719</v>
      </c>
      <c r="G1049" s="75">
        <v>3138</v>
      </c>
      <c r="H1049" s="104">
        <v>85.64304341858444</v>
      </c>
      <c r="I1049" s="104">
        <v>14.35695658141556</v>
      </c>
      <c r="K1049" s="72">
        <f t="shared" si="83"/>
        <v>1.5737400197615723E-3</v>
      </c>
      <c r="M1049" s="72">
        <f t="shared" si="84"/>
        <v>2.4344333193098123E-3</v>
      </c>
      <c r="N1049" s="68"/>
      <c r="O1049" s="72"/>
    </row>
    <row r="1050" spans="1:15" x14ac:dyDescent="0.25">
      <c r="A1050" s="107" t="s">
        <v>1460</v>
      </c>
      <c r="B1050" s="108">
        <f t="shared" si="80"/>
        <v>42463</v>
      </c>
      <c r="C1050">
        <f t="shared" si="81"/>
        <v>2016</v>
      </c>
      <c r="D1050">
        <f t="shared" si="82"/>
        <v>4</v>
      </c>
      <c r="E1050" s="75">
        <v>15346</v>
      </c>
      <c r="F1050" s="75">
        <v>13917</v>
      </c>
      <c r="G1050" s="75">
        <v>1429</v>
      </c>
      <c r="H1050" s="104">
        <v>90.68812719927017</v>
      </c>
      <c r="I1050" s="104">
        <v>9.3118728007298319</v>
      </c>
      <c r="K1050" s="72">
        <f t="shared" si="83"/>
        <v>1.104937289804689E-3</v>
      </c>
      <c r="M1050" s="72">
        <f t="shared" si="84"/>
        <v>2.4344333193098123E-3</v>
      </c>
      <c r="N1050" s="68"/>
      <c r="O1050" s="72"/>
    </row>
    <row r="1051" spans="1:15" x14ac:dyDescent="0.25">
      <c r="A1051" s="107" t="s">
        <v>1461</v>
      </c>
      <c r="B1051" s="108">
        <f t="shared" si="80"/>
        <v>42464</v>
      </c>
      <c r="C1051">
        <f t="shared" si="81"/>
        <v>2016</v>
      </c>
      <c r="D1051">
        <f t="shared" si="82"/>
        <v>4</v>
      </c>
      <c r="E1051" s="75">
        <v>12325</v>
      </c>
      <c r="F1051" s="75">
        <v>12046</v>
      </c>
      <c r="G1051" s="75">
        <v>279</v>
      </c>
      <c r="H1051" s="104">
        <v>97.736308316430026</v>
      </c>
      <c r="I1051" s="104">
        <v>2.2636916835699799</v>
      </c>
      <c r="K1051" s="72">
        <f t="shared" si="83"/>
        <v>8.8742031127608454E-4</v>
      </c>
      <c r="M1051" s="72">
        <f t="shared" si="84"/>
        <v>2.4344333193098123E-3</v>
      </c>
      <c r="N1051" s="68"/>
      <c r="O1051" s="72"/>
    </row>
    <row r="1052" spans="1:15" x14ac:dyDescent="0.25">
      <c r="A1052" s="107" t="s">
        <v>1462</v>
      </c>
      <c r="B1052" s="108">
        <f t="shared" si="80"/>
        <v>42465</v>
      </c>
      <c r="C1052">
        <f t="shared" si="81"/>
        <v>2016</v>
      </c>
      <c r="D1052">
        <f t="shared" si="82"/>
        <v>4</v>
      </c>
      <c r="E1052" s="75">
        <v>26261</v>
      </c>
      <c r="F1052" s="75">
        <v>25178</v>
      </c>
      <c r="G1052" s="75">
        <v>1083</v>
      </c>
      <c r="H1052" s="104">
        <v>95.876013860858308</v>
      </c>
      <c r="I1052" s="104">
        <v>4.1239861391416932</v>
      </c>
      <c r="K1052" s="72">
        <f t="shared" si="83"/>
        <v>1.8908352774378301E-3</v>
      </c>
      <c r="M1052" s="72">
        <f t="shared" si="84"/>
        <v>2.4344333193098123E-3</v>
      </c>
      <c r="N1052" s="68"/>
      <c r="O1052" s="72"/>
    </row>
    <row r="1053" spans="1:15" x14ac:dyDescent="0.25">
      <c r="A1053" s="107" t="s">
        <v>1463</v>
      </c>
      <c r="B1053" s="108">
        <f t="shared" si="80"/>
        <v>42466</v>
      </c>
      <c r="C1053">
        <f t="shared" si="81"/>
        <v>2016</v>
      </c>
      <c r="D1053">
        <f t="shared" si="82"/>
        <v>4</v>
      </c>
      <c r="E1053" s="75">
        <v>29387</v>
      </c>
      <c r="F1053" s="75">
        <v>28058</v>
      </c>
      <c r="G1053" s="75">
        <v>1329</v>
      </c>
      <c r="H1053" s="104">
        <v>95.477592132575623</v>
      </c>
      <c r="I1053" s="104">
        <v>4.5224078674243717</v>
      </c>
      <c r="K1053" s="72">
        <f t="shared" si="83"/>
        <v>2.1159124290036752E-3</v>
      </c>
      <c r="M1053" s="72">
        <f t="shared" si="84"/>
        <v>2.4344333193098123E-3</v>
      </c>
      <c r="N1053" s="68"/>
      <c r="O1053" s="72"/>
    </row>
    <row r="1054" spans="1:15" x14ac:dyDescent="0.25">
      <c r="A1054" s="107" t="s">
        <v>1464</v>
      </c>
      <c r="B1054" s="108">
        <f t="shared" si="80"/>
        <v>42467</v>
      </c>
      <c r="C1054">
        <f t="shared" si="81"/>
        <v>2016</v>
      </c>
      <c r="D1054">
        <f t="shared" si="82"/>
        <v>4</v>
      </c>
      <c r="E1054" s="75">
        <v>30436</v>
      </c>
      <c r="F1054" s="75">
        <v>29530</v>
      </c>
      <c r="G1054" s="75">
        <v>906</v>
      </c>
      <c r="H1054" s="104">
        <v>97.023261926665796</v>
      </c>
      <c r="I1054" s="104">
        <v>2.976738073334209</v>
      </c>
      <c r="K1054" s="72">
        <f t="shared" si="83"/>
        <v>2.1914421577281062E-3</v>
      </c>
      <c r="M1054" s="72">
        <f t="shared" si="84"/>
        <v>2.4344333193098123E-3</v>
      </c>
      <c r="N1054" s="68"/>
      <c r="O1054" s="72"/>
    </row>
    <row r="1055" spans="1:15" x14ac:dyDescent="0.25">
      <c r="A1055" s="107" t="s">
        <v>1465</v>
      </c>
      <c r="B1055" s="108">
        <f t="shared" si="80"/>
        <v>42468</v>
      </c>
      <c r="C1055">
        <f t="shared" si="81"/>
        <v>2016</v>
      </c>
      <c r="D1055">
        <f t="shared" si="82"/>
        <v>4</v>
      </c>
      <c r="E1055" s="75">
        <v>30828</v>
      </c>
      <c r="F1055" s="75">
        <v>29273</v>
      </c>
      <c r="G1055" s="75">
        <v>1555</v>
      </c>
      <c r="H1055" s="104">
        <v>94.955884261061371</v>
      </c>
      <c r="I1055" s="104">
        <v>5.0441157389386273</v>
      </c>
      <c r="K1055" s="72">
        <f t="shared" si="83"/>
        <v>2.2196668037338038E-3</v>
      </c>
      <c r="M1055" s="72">
        <f t="shared" si="84"/>
        <v>2.4344333193098123E-3</v>
      </c>
      <c r="N1055" s="68"/>
      <c r="O1055" s="72"/>
    </row>
    <row r="1056" spans="1:15" x14ac:dyDescent="0.25">
      <c r="A1056" s="107" t="s">
        <v>1466</v>
      </c>
      <c r="B1056" s="108">
        <f t="shared" si="80"/>
        <v>42469</v>
      </c>
      <c r="C1056">
        <f t="shared" si="81"/>
        <v>2016</v>
      </c>
      <c r="D1056">
        <f t="shared" si="82"/>
        <v>4</v>
      </c>
      <c r="E1056" s="75">
        <v>12709</v>
      </c>
      <c r="F1056" s="75">
        <v>11833</v>
      </c>
      <c r="G1056" s="75">
        <v>876</v>
      </c>
      <c r="H1056" s="104">
        <v>93.107246832953024</v>
      </c>
      <c r="I1056" s="104">
        <v>6.8927531670469744</v>
      </c>
      <c r="K1056" s="72">
        <f t="shared" si="83"/>
        <v>9.1506894409799249E-4</v>
      </c>
      <c r="M1056" s="72">
        <f t="shared" si="84"/>
        <v>2.4344333193098123E-3</v>
      </c>
      <c r="N1056" s="68"/>
      <c r="O1056" s="72"/>
    </row>
    <row r="1057" spans="1:15" x14ac:dyDescent="0.25">
      <c r="A1057" s="107" t="s">
        <v>1467</v>
      </c>
      <c r="B1057" s="108">
        <f t="shared" si="80"/>
        <v>42470</v>
      </c>
      <c r="C1057">
        <f t="shared" si="81"/>
        <v>2016</v>
      </c>
      <c r="D1057">
        <f t="shared" si="82"/>
        <v>4</v>
      </c>
      <c r="E1057" s="75">
        <v>23258</v>
      </c>
      <c r="F1057" s="75">
        <v>19320</v>
      </c>
      <c r="G1057" s="75">
        <v>3938</v>
      </c>
      <c r="H1057" s="104">
        <v>83.068191589990548</v>
      </c>
      <c r="I1057" s="104">
        <v>16.931808410009459</v>
      </c>
      <c r="K1057" s="72">
        <f t="shared" si="83"/>
        <v>1.6746143285727524E-3</v>
      </c>
      <c r="M1057" s="72">
        <f t="shared" si="84"/>
        <v>2.4344333193098123E-3</v>
      </c>
      <c r="N1057" s="68"/>
      <c r="O1057" s="72"/>
    </row>
    <row r="1058" spans="1:15" x14ac:dyDescent="0.25">
      <c r="A1058" s="107" t="s">
        <v>1468</v>
      </c>
      <c r="B1058" s="108">
        <f t="shared" si="80"/>
        <v>42471</v>
      </c>
      <c r="C1058">
        <f t="shared" si="81"/>
        <v>2016</v>
      </c>
      <c r="D1058">
        <f t="shared" si="82"/>
        <v>4</v>
      </c>
      <c r="E1058" s="75">
        <v>32073</v>
      </c>
      <c r="F1058" s="75">
        <v>30028</v>
      </c>
      <c r="G1058" s="75">
        <v>2045</v>
      </c>
      <c r="H1058" s="104">
        <v>93.6239204315156</v>
      </c>
      <c r="I1058" s="104">
        <v>6.3760795684843954</v>
      </c>
      <c r="K1058" s="72">
        <f t="shared" si="83"/>
        <v>2.3093088554610838E-3</v>
      </c>
      <c r="M1058" s="72">
        <f t="shared" si="84"/>
        <v>2.4344333193098123E-3</v>
      </c>
      <c r="N1058" s="68"/>
      <c r="O1058" s="72"/>
    </row>
    <row r="1059" spans="1:15" x14ac:dyDescent="0.25">
      <c r="A1059" s="107" t="s">
        <v>1469</v>
      </c>
      <c r="B1059" s="108">
        <f t="shared" si="80"/>
        <v>42472</v>
      </c>
      <c r="C1059">
        <f t="shared" si="81"/>
        <v>2016</v>
      </c>
      <c r="D1059">
        <f t="shared" si="82"/>
        <v>4</v>
      </c>
      <c r="E1059" s="75">
        <v>23774</v>
      </c>
      <c r="F1059" s="75">
        <v>22718</v>
      </c>
      <c r="G1059" s="75">
        <v>1056</v>
      </c>
      <c r="H1059" s="104">
        <v>95.558172793808367</v>
      </c>
      <c r="I1059" s="104">
        <v>4.441827206191638</v>
      </c>
      <c r="K1059" s="72">
        <f t="shared" si="83"/>
        <v>1.7117671789271913E-3</v>
      </c>
      <c r="M1059" s="72">
        <f t="shared" si="84"/>
        <v>2.4344333193098123E-3</v>
      </c>
      <c r="N1059" s="68"/>
      <c r="O1059" s="72"/>
    </row>
    <row r="1060" spans="1:15" x14ac:dyDescent="0.25">
      <c r="A1060" s="107" t="s">
        <v>1470</v>
      </c>
      <c r="B1060" s="108">
        <f t="shared" si="80"/>
        <v>42473</v>
      </c>
      <c r="C1060">
        <f t="shared" si="81"/>
        <v>2016</v>
      </c>
      <c r="D1060">
        <f t="shared" si="82"/>
        <v>4</v>
      </c>
      <c r="E1060" s="75">
        <v>37545</v>
      </c>
      <c r="F1060" s="75">
        <v>35072</v>
      </c>
      <c r="G1060" s="75">
        <v>2473</v>
      </c>
      <c r="H1060" s="104">
        <v>93.413237448395265</v>
      </c>
      <c r="I1060" s="104">
        <v>6.5867625516047408</v>
      </c>
      <c r="K1060" s="72">
        <f t="shared" si="83"/>
        <v>2.7033018731732732E-3</v>
      </c>
      <c r="M1060" s="72">
        <f t="shared" si="84"/>
        <v>2.4344333193098123E-3</v>
      </c>
      <c r="N1060" s="68"/>
      <c r="O1060" s="72"/>
    </row>
    <row r="1061" spans="1:15" x14ac:dyDescent="0.25">
      <c r="A1061" s="107" t="s">
        <v>1471</v>
      </c>
      <c r="B1061" s="108">
        <f t="shared" si="80"/>
        <v>42474</v>
      </c>
      <c r="C1061">
        <f t="shared" si="81"/>
        <v>2016</v>
      </c>
      <c r="D1061">
        <f t="shared" si="82"/>
        <v>4</v>
      </c>
      <c r="E1061" s="75">
        <v>38523</v>
      </c>
      <c r="F1061" s="75">
        <v>35750</v>
      </c>
      <c r="G1061" s="75">
        <v>2773</v>
      </c>
      <c r="H1061" s="104">
        <v>92.801702878799674</v>
      </c>
      <c r="I1061" s="104">
        <v>7.1982971212003219</v>
      </c>
      <c r="K1061" s="72">
        <f t="shared" si="83"/>
        <v>2.77371948489157E-3</v>
      </c>
      <c r="M1061" s="72">
        <f t="shared" si="84"/>
        <v>2.4344333193098123E-3</v>
      </c>
      <c r="N1061" s="68"/>
      <c r="O1061" s="72"/>
    </row>
    <row r="1062" spans="1:15" x14ac:dyDescent="0.25">
      <c r="A1062" s="107" t="s">
        <v>1472</v>
      </c>
      <c r="B1062" s="108">
        <f t="shared" si="80"/>
        <v>42475</v>
      </c>
      <c r="C1062">
        <f t="shared" si="81"/>
        <v>2016</v>
      </c>
      <c r="D1062">
        <f t="shared" si="82"/>
        <v>4</v>
      </c>
      <c r="E1062" s="75">
        <v>39691</v>
      </c>
      <c r="F1062" s="75">
        <v>35901</v>
      </c>
      <c r="G1062" s="75">
        <v>3790</v>
      </c>
      <c r="H1062" s="104">
        <v>90.451235796528181</v>
      </c>
      <c r="I1062" s="104">
        <v>9.5487642034718192</v>
      </c>
      <c r="K1062" s="72">
        <f t="shared" si="83"/>
        <v>2.8578174097248737E-3</v>
      </c>
      <c r="M1062" s="72">
        <f t="shared" si="84"/>
        <v>2.4344333193098123E-3</v>
      </c>
      <c r="N1062" s="68"/>
      <c r="O1062" s="72"/>
    </row>
    <row r="1063" spans="1:15" x14ac:dyDescent="0.25">
      <c r="A1063" s="107" t="s">
        <v>1473</v>
      </c>
      <c r="B1063" s="108">
        <f t="shared" si="80"/>
        <v>42476</v>
      </c>
      <c r="C1063">
        <f t="shared" si="81"/>
        <v>2016</v>
      </c>
      <c r="D1063">
        <f t="shared" si="82"/>
        <v>4</v>
      </c>
      <c r="E1063" s="75">
        <v>36206</v>
      </c>
      <c r="F1063" s="75">
        <v>26909</v>
      </c>
      <c r="G1063" s="75">
        <v>9297</v>
      </c>
      <c r="H1063" s="104">
        <v>74.321935590786055</v>
      </c>
      <c r="I1063" s="104">
        <v>25.678064409213938</v>
      </c>
      <c r="K1063" s="72">
        <f t="shared" si="83"/>
        <v>2.6068916665364637E-3</v>
      </c>
      <c r="M1063" s="72">
        <f t="shared" si="84"/>
        <v>2.4344333193098123E-3</v>
      </c>
      <c r="N1063" s="68"/>
      <c r="O1063" s="72"/>
    </row>
    <row r="1064" spans="1:15" x14ac:dyDescent="0.25">
      <c r="A1064" s="107" t="s">
        <v>1474</v>
      </c>
      <c r="B1064" s="108">
        <f t="shared" si="80"/>
        <v>42477</v>
      </c>
      <c r="C1064">
        <f t="shared" si="81"/>
        <v>2016</v>
      </c>
      <c r="D1064">
        <f t="shared" si="82"/>
        <v>4</v>
      </c>
      <c r="E1064" s="75">
        <v>38937</v>
      </c>
      <c r="F1064" s="75">
        <v>27352</v>
      </c>
      <c r="G1064" s="75">
        <v>11585</v>
      </c>
      <c r="H1064" s="104">
        <v>70.246808947787457</v>
      </c>
      <c r="I1064" s="104">
        <v>29.75319105221255</v>
      </c>
      <c r="K1064" s="72">
        <f t="shared" si="83"/>
        <v>2.8035281671526897E-3</v>
      </c>
      <c r="M1064" s="72">
        <f t="shared" si="84"/>
        <v>2.4344333193098123E-3</v>
      </c>
      <c r="N1064" s="68"/>
      <c r="O1064" s="72"/>
    </row>
    <row r="1065" spans="1:15" x14ac:dyDescent="0.25">
      <c r="A1065" s="107" t="s">
        <v>1475</v>
      </c>
      <c r="B1065" s="108">
        <f t="shared" si="80"/>
        <v>42478</v>
      </c>
      <c r="C1065">
        <f t="shared" si="81"/>
        <v>2016</v>
      </c>
      <c r="D1065">
        <f t="shared" si="82"/>
        <v>4</v>
      </c>
      <c r="E1065" s="75">
        <v>44031</v>
      </c>
      <c r="F1065" s="75">
        <v>38719</v>
      </c>
      <c r="G1065" s="75">
        <v>5312</v>
      </c>
      <c r="H1065" s="104">
        <v>87.935772523903609</v>
      </c>
      <c r="I1065" s="104">
        <v>12.06422747609639</v>
      </c>
      <c r="K1065" s="72">
        <f t="shared" si="83"/>
        <v>3.1703045619308136E-3</v>
      </c>
      <c r="M1065" s="72">
        <f t="shared" si="84"/>
        <v>2.4344333193098123E-3</v>
      </c>
      <c r="N1065" s="68"/>
      <c r="O1065" s="72"/>
    </row>
    <row r="1066" spans="1:15" x14ac:dyDescent="0.25">
      <c r="A1066" s="107" t="s">
        <v>1476</v>
      </c>
      <c r="B1066" s="108">
        <f t="shared" si="80"/>
        <v>42479</v>
      </c>
      <c r="C1066">
        <f t="shared" si="81"/>
        <v>2016</v>
      </c>
      <c r="D1066">
        <f t="shared" si="82"/>
        <v>4</v>
      </c>
      <c r="E1066" s="75">
        <v>46128</v>
      </c>
      <c r="F1066" s="75">
        <v>42034</v>
      </c>
      <c r="G1066" s="75">
        <v>4094</v>
      </c>
      <c r="H1066" s="104">
        <v>91.124696496704814</v>
      </c>
      <c r="I1066" s="104">
        <v>8.8753035032951786</v>
      </c>
      <c r="K1066" s="72">
        <f t="shared" si="83"/>
        <v>3.321292017731702E-3</v>
      </c>
      <c r="M1066" s="72">
        <f t="shared" si="84"/>
        <v>2.4344333193098123E-3</v>
      </c>
      <c r="N1066" s="68"/>
      <c r="O1066" s="72"/>
    </row>
    <row r="1067" spans="1:15" x14ac:dyDescent="0.25">
      <c r="A1067" s="107" t="s">
        <v>1477</v>
      </c>
      <c r="B1067" s="108">
        <f t="shared" si="80"/>
        <v>42480</v>
      </c>
      <c r="C1067">
        <f t="shared" si="81"/>
        <v>2016</v>
      </c>
      <c r="D1067">
        <f t="shared" si="82"/>
        <v>4</v>
      </c>
      <c r="E1067" s="75">
        <v>44628</v>
      </c>
      <c r="F1067" s="75">
        <v>40473</v>
      </c>
      <c r="G1067" s="75">
        <v>4155</v>
      </c>
      <c r="H1067" s="104">
        <v>90.689701532670071</v>
      </c>
      <c r="I1067" s="104">
        <v>9.3102984673299272</v>
      </c>
      <c r="K1067" s="72">
        <f t="shared" si="83"/>
        <v>3.2132895457711234E-3</v>
      </c>
      <c r="M1067" s="72">
        <f t="shared" si="84"/>
        <v>2.4344333193098123E-3</v>
      </c>
      <c r="N1067" s="68"/>
      <c r="O1067" s="72"/>
    </row>
    <row r="1068" spans="1:15" x14ac:dyDescent="0.25">
      <c r="A1068" s="107" t="s">
        <v>1478</v>
      </c>
      <c r="B1068" s="108">
        <f t="shared" si="80"/>
        <v>42481</v>
      </c>
      <c r="C1068">
        <f t="shared" si="81"/>
        <v>2016</v>
      </c>
      <c r="D1068">
        <f t="shared" si="82"/>
        <v>4</v>
      </c>
      <c r="E1068" s="75">
        <v>45644</v>
      </c>
      <c r="F1068" s="75">
        <v>41226</v>
      </c>
      <c r="G1068" s="75">
        <v>4418</v>
      </c>
      <c r="H1068" s="104">
        <v>90.320743142581719</v>
      </c>
      <c r="I1068" s="104">
        <v>9.6792568574182809</v>
      </c>
      <c r="K1068" s="72">
        <f t="shared" si="83"/>
        <v>3.2864432201124218E-3</v>
      </c>
      <c r="M1068" s="72">
        <f t="shared" si="84"/>
        <v>2.4344333193098123E-3</v>
      </c>
      <c r="N1068" s="68"/>
      <c r="O1068" s="72"/>
    </row>
    <row r="1069" spans="1:15" x14ac:dyDescent="0.25">
      <c r="A1069" s="107" t="s">
        <v>1479</v>
      </c>
      <c r="B1069" s="108">
        <f t="shared" si="80"/>
        <v>42482</v>
      </c>
      <c r="C1069">
        <f t="shared" si="81"/>
        <v>2016</v>
      </c>
      <c r="D1069">
        <f t="shared" si="82"/>
        <v>4</v>
      </c>
      <c r="E1069" s="75">
        <v>48877</v>
      </c>
      <c r="F1069" s="75">
        <v>39108</v>
      </c>
      <c r="G1069" s="75">
        <v>9769</v>
      </c>
      <c r="H1069" s="104">
        <v>80.013094093336335</v>
      </c>
      <c r="I1069" s="104">
        <v>19.986905906663669</v>
      </c>
      <c r="K1069" s="72">
        <f t="shared" si="83"/>
        <v>3.5192245480114548E-3</v>
      </c>
      <c r="M1069" s="72">
        <f t="shared" si="84"/>
        <v>2.4344333193098123E-3</v>
      </c>
      <c r="N1069" s="68"/>
      <c r="O1069" s="72"/>
    </row>
    <row r="1070" spans="1:15" x14ac:dyDescent="0.25">
      <c r="A1070" s="107" t="s">
        <v>1480</v>
      </c>
      <c r="B1070" s="108">
        <f t="shared" si="80"/>
        <v>42483</v>
      </c>
      <c r="C1070">
        <f t="shared" si="81"/>
        <v>2016</v>
      </c>
      <c r="D1070">
        <f t="shared" si="82"/>
        <v>4</v>
      </c>
      <c r="E1070" s="75">
        <v>33731</v>
      </c>
      <c r="F1070" s="75">
        <v>24336</v>
      </c>
      <c r="G1070" s="75">
        <v>9395</v>
      </c>
      <c r="H1070" s="104">
        <v>72.147282914826121</v>
      </c>
      <c r="I1070" s="104">
        <v>27.852717085173879</v>
      </c>
      <c r="K1070" s="72">
        <f t="shared" si="83"/>
        <v>2.4286875878015094E-3</v>
      </c>
      <c r="M1070" s="72">
        <f t="shared" si="84"/>
        <v>2.4344333193098123E-3</v>
      </c>
      <c r="N1070" s="68"/>
      <c r="O1070" s="72"/>
    </row>
    <row r="1071" spans="1:15" x14ac:dyDescent="0.25">
      <c r="A1071" s="107" t="s">
        <v>1481</v>
      </c>
      <c r="B1071" s="108">
        <f t="shared" si="80"/>
        <v>42484</v>
      </c>
      <c r="C1071">
        <f t="shared" si="81"/>
        <v>2016</v>
      </c>
      <c r="D1071">
        <f t="shared" si="82"/>
        <v>4</v>
      </c>
      <c r="E1071" s="75">
        <v>37927</v>
      </c>
      <c r="F1071" s="75">
        <v>26780</v>
      </c>
      <c r="G1071" s="75">
        <v>11147</v>
      </c>
      <c r="H1071" s="104">
        <v>70.609328446752968</v>
      </c>
      <c r="I1071" s="104">
        <v>29.390671553247032</v>
      </c>
      <c r="K1071" s="72">
        <f t="shared" si="83"/>
        <v>2.7308065026992339E-3</v>
      </c>
      <c r="M1071" s="72">
        <f t="shared" si="84"/>
        <v>2.4344333193098123E-3</v>
      </c>
      <c r="N1071" s="68"/>
      <c r="O1071" s="72"/>
    </row>
    <row r="1072" spans="1:15" x14ac:dyDescent="0.25">
      <c r="A1072" s="107" t="s">
        <v>1482</v>
      </c>
      <c r="B1072" s="108">
        <f t="shared" si="80"/>
        <v>42485</v>
      </c>
      <c r="C1072">
        <f t="shared" si="81"/>
        <v>2016</v>
      </c>
      <c r="D1072">
        <f t="shared" si="82"/>
        <v>4</v>
      </c>
      <c r="E1072" s="75">
        <v>42374</v>
      </c>
      <c r="F1072" s="75">
        <v>36700</v>
      </c>
      <c r="G1072" s="75">
        <v>5674</v>
      </c>
      <c r="H1072" s="104">
        <v>86.609713503563512</v>
      </c>
      <c r="I1072" s="104">
        <v>13.39028649643649</v>
      </c>
      <c r="K1072" s="72">
        <f t="shared" si="83"/>
        <v>3.0509978312383613E-3</v>
      </c>
      <c r="M1072" s="72">
        <f t="shared" si="84"/>
        <v>2.4344333193098123E-3</v>
      </c>
      <c r="N1072" s="68"/>
      <c r="O1072" s="72"/>
    </row>
    <row r="1073" spans="1:15" x14ac:dyDescent="0.25">
      <c r="A1073" s="107" t="s">
        <v>1483</v>
      </c>
      <c r="B1073" s="108">
        <f t="shared" si="80"/>
        <v>42486</v>
      </c>
      <c r="C1073">
        <f t="shared" si="81"/>
        <v>2016</v>
      </c>
      <c r="D1073">
        <f t="shared" si="82"/>
        <v>4</v>
      </c>
      <c r="E1073" s="75">
        <v>34673</v>
      </c>
      <c r="F1073" s="75">
        <v>31906</v>
      </c>
      <c r="G1073" s="75">
        <v>2767</v>
      </c>
      <c r="H1073" s="104">
        <v>92.019727165229426</v>
      </c>
      <c r="I1073" s="104">
        <v>7.9802728347705711</v>
      </c>
      <c r="K1073" s="72">
        <f t="shared" si="83"/>
        <v>2.4965131401927529E-3</v>
      </c>
      <c r="M1073" s="72">
        <f t="shared" si="84"/>
        <v>2.4344333193098123E-3</v>
      </c>
      <c r="N1073" s="68"/>
      <c r="O1073" s="72"/>
    </row>
    <row r="1074" spans="1:15" x14ac:dyDescent="0.25">
      <c r="A1074" s="107" t="s">
        <v>1484</v>
      </c>
      <c r="B1074" s="108">
        <f t="shared" si="80"/>
        <v>42487</v>
      </c>
      <c r="C1074">
        <f t="shared" si="81"/>
        <v>2016</v>
      </c>
      <c r="D1074">
        <f t="shared" si="82"/>
        <v>4</v>
      </c>
      <c r="E1074" s="75">
        <v>41993</v>
      </c>
      <c r="F1074" s="75">
        <v>37438</v>
      </c>
      <c r="G1074" s="75">
        <v>4555</v>
      </c>
      <c r="H1074" s="104">
        <v>89.15295406377254</v>
      </c>
      <c r="I1074" s="104">
        <v>10.84704593622747</v>
      </c>
      <c r="K1074" s="72">
        <f t="shared" si="83"/>
        <v>3.0235652033603743E-3</v>
      </c>
      <c r="M1074" s="72">
        <f t="shared" si="84"/>
        <v>2.4344333193098123E-3</v>
      </c>
      <c r="N1074" s="68"/>
      <c r="O1074" s="72"/>
    </row>
    <row r="1075" spans="1:15" x14ac:dyDescent="0.25">
      <c r="A1075" s="107" t="s">
        <v>1485</v>
      </c>
      <c r="B1075" s="108">
        <f t="shared" si="80"/>
        <v>42488</v>
      </c>
      <c r="C1075">
        <f t="shared" si="81"/>
        <v>2016</v>
      </c>
      <c r="D1075">
        <f t="shared" si="82"/>
        <v>4</v>
      </c>
      <c r="E1075" s="75">
        <v>37455</v>
      </c>
      <c r="F1075" s="75">
        <v>33746</v>
      </c>
      <c r="G1075" s="75">
        <v>3709</v>
      </c>
      <c r="H1075" s="104">
        <v>90.097450273661721</v>
      </c>
      <c r="I1075" s="104">
        <v>9.9025497263382718</v>
      </c>
      <c r="K1075" s="72">
        <f t="shared" si="83"/>
        <v>2.6968217248556385E-3</v>
      </c>
      <c r="M1075" s="72">
        <f t="shared" si="84"/>
        <v>2.4344333193098123E-3</v>
      </c>
      <c r="N1075" s="68"/>
      <c r="O1075" s="72"/>
    </row>
    <row r="1076" spans="1:15" x14ac:dyDescent="0.25">
      <c r="A1076" s="107" t="s">
        <v>1486</v>
      </c>
      <c r="B1076" s="108">
        <f t="shared" si="80"/>
        <v>42489</v>
      </c>
      <c r="C1076">
        <f t="shared" si="81"/>
        <v>2016</v>
      </c>
      <c r="D1076">
        <f t="shared" si="82"/>
        <v>4</v>
      </c>
      <c r="E1076" s="75">
        <v>34908</v>
      </c>
      <c r="F1076" s="75">
        <v>31271</v>
      </c>
      <c r="G1076" s="75">
        <v>3637</v>
      </c>
      <c r="H1076" s="104">
        <v>89.581184828692557</v>
      </c>
      <c r="I1076" s="104">
        <v>10.41881517130744</v>
      </c>
      <c r="K1076" s="72">
        <f t="shared" si="83"/>
        <v>2.5134335274665767E-3</v>
      </c>
      <c r="M1076" s="72">
        <f t="shared" si="84"/>
        <v>2.4344333193098123E-3</v>
      </c>
      <c r="N1076" s="68"/>
      <c r="O1076" s="72"/>
    </row>
    <row r="1077" spans="1:15" x14ac:dyDescent="0.25">
      <c r="A1077" s="107" t="s">
        <v>1487</v>
      </c>
      <c r="B1077" s="108">
        <f t="shared" si="80"/>
        <v>42490</v>
      </c>
      <c r="C1077">
        <f t="shared" si="81"/>
        <v>2016</v>
      </c>
      <c r="D1077">
        <f t="shared" si="82"/>
        <v>4</v>
      </c>
      <c r="E1077" s="75">
        <v>38330</v>
      </c>
      <c r="F1077" s="75">
        <v>26880</v>
      </c>
      <c r="G1077" s="75">
        <v>11450</v>
      </c>
      <c r="H1077" s="104">
        <v>70.12783720323506</v>
      </c>
      <c r="I1077" s="104">
        <v>29.87216279676494</v>
      </c>
      <c r="K1077" s="72">
        <f t="shared" si="83"/>
        <v>2.7598231668326425E-3</v>
      </c>
      <c r="M1077" s="72">
        <f t="shared" si="84"/>
        <v>2.4344333193098123E-3</v>
      </c>
      <c r="N1077" s="68"/>
      <c r="O1077" s="72"/>
    </row>
    <row r="1078" spans="1:15" x14ac:dyDescent="0.25">
      <c r="A1078" s="107" t="s">
        <v>1488</v>
      </c>
      <c r="B1078" s="108">
        <f t="shared" si="80"/>
        <v>42491</v>
      </c>
      <c r="C1078">
        <f t="shared" si="81"/>
        <v>2016</v>
      </c>
      <c r="D1078">
        <f t="shared" si="82"/>
        <v>5</v>
      </c>
      <c r="E1078" s="75">
        <v>10701</v>
      </c>
      <c r="F1078" s="75">
        <v>9521</v>
      </c>
      <c r="G1078" s="75">
        <v>1180</v>
      </c>
      <c r="H1078" s="104">
        <v>88.972993178207645</v>
      </c>
      <c r="I1078" s="104">
        <v>11.02700682179236</v>
      </c>
      <c r="K1078" s="72">
        <f t="shared" si="83"/>
        <v>7.7048963496676511E-4</v>
      </c>
      <c r="M1078" s="72">
        <f t="shared" si="84"/>
        <v>2.8202348721163982E-3</v>
      </c>
      <c r="N1078" s="68"/>
      <c r="O1078" s="72"/>
    </row>
    <row r="1079" spans="1:15" x14ac:dyDescent="0.25">
      <c r="A1079" s="107" t="s">
        <v>1489</v>
      </c>
      <c r="B1079" s="108">
        <f t="shared" si="80"/>
        <v>42492</v>
      </c>
      <c r="C1079">
        <f t="shared" si="81"/>
        <v>2016</v>
      </c>
      <c r="D1079">
        <f t="shared" si="82"/>
        <v>5</v>
      </c>
      <c r="E1079" s="75">
        <v>38561</v>
      </c>
      <c r="F1079" s="75">
        <v>34811</v>
      </c>
      <c r="G1079" s="75">
        <v>3750</v>
      </c>
      <c r="H1079" s="104">
        <v>90.275148466066753</v>
      </c>
      <c r="I1079" s="104">
        <v>9.7248515339332489</v>
      </c>
      <c r="K1079" s="72">
        <f t="shared" si="83"/>
        <v>2.7764555475145716E-3</v>
      </c>
      <c r="M1079" s="72">
        <f t="shared" si="84"/>
        <v>2.8202348721163982E-3</v>
      </c>
      <c r="N1079" s="68"/>
      <c r="O1079" s="72"/>
    </row>
    <row r="1080" spans="1:15" x14ac:dyDescent="0.25">
      <c r="A1080" s="107" t="s">
        <v>1490</v>
      </c>
      <c r="B1080" s="108">
        <f t="shared" si="80"/>
        <v>42493</v>
      </c>
      <c r="C1080">
        <f t="shared" si="81"/>
        <v>2016</v>
      </c>
      <c r="D1080">
        <f t="shared" si="82"/>
        <v>5</v>
      </c>
      <c r="E1080" s="75">
        <v>22887</v>
      </c>
      <c r="F1080" s="75">
        <v>21377</v>
      </c>
      <c r="G1080" s="75">
        <v>1510</v>
      </c>
      <c r="H1080" s="104">
        <v>93.402368156595443</v>
      </c>
      <c r="I1080" s="104">
        <v>6.5976318434045531</v>
      </c>
      <c r="K1080" s="72">
        <f t="shared" si="83"/>
        <v>1.6479017171745027E-3</v>
      </c>
      <c r="M1080" s="72">
        <f t="shared" si="84"/>
        <v>2.8202348721163982E-3</v>
      </c>
      <c r="N1080" s="68"/>
      <c r="O1080" s="72"/>
    </row>
    <row r="1081" spans="1:15" x14ac:dyDescent="0.25">
      <c r="A1081" s="107" t="s">
        <v>1491</v>
      </c>
      <c r="B1081" s="108">
        <f t="shared" si="80"/>
        <v>42494</v>
      </c>
      <c r="C1081">
        <f t="shared" si="81"/>
        <v>2016</v>
      </c>
      <c r="D1081">
        <f t="shared" si="82"/>
        <v>5</v>
      </c>
      <c r="E1081" s="75">
        <v>31673</v>
      </c>
      <c r="F1081" s="75">
        <v>29505</v>
      </c>
      <c r="G1081" s="75">
        <v>2168</v>
      </c>
      <c r="H1081" s="104">
        <v>93.155053199886339</v>
      </c>
      <c r="I1081" s="104">
        <v>6.8449468001136617</v>
      </c>
      <c r="K1081" s="72">
        <f t="shared" si="83"/>
        <v>2.2805081962715963E-3</v>
      </c>
      <c r="M1081" s="72">
        <f t="shared" si="84"/>
        <v>2.8202348721163982E-3</v>
      </c>
      <c r="N1081" s="68"/>
      <c r="O1081" s="72"/>
    </row>
    <row r="1082" spans="1:15" x14ac:dyDescent="0.25">
      <c r="A1082" s="107" t="s">
        <v>1492</v>
      </c>
      <c r="B1082" s="108">
        <f t="shared" si="80"/>
        <v>42495</v>
      </c>
      <c r="C1082">
        <f t="shared" si="81"/>
        <v>2016</v>
      </c>
      <c r="D1082">
        <f t="shared" si="82"/>
        <v>5</v>
      </c>
      <c r="E1082" s="75">
        <v>39929</v>
      </c>
      <c r="F1082" s="75">
        <v>36693</v>
      </c>
      <c r="G1082" s="75">
        <v>3236</v>
      </c>
      <c r="H1082" s="104">
        <v>91.895614716121116</v>
      </c>
      <c r="I1082" s="104">
        <v>8.1043852838788855</v>
      </c>
      <c r="K1082" s="72">
        <f t="shared" si="83"/>
        <v>2.8749538019426191E-3</v>
      </c>
      <c r="M1082" s="72">
        <f t="shared" si="84"/>
        <v>2.8202348721163982E-3</v>
      </c>
      <c r="N1082" s="68"/>
      <c r="O1082" s="72"/>
    </row>
    <row r="1083" spans="1:15" x14ac:dyDescent="0.25">
      <c r="A1083" s="107" t="s">
        <v>1493</v>
      </c>
      <c r="B1083" s="108">
        <f t="shared" si="80"/>
        <v>42496</v>
      </c>
      <c r="C1083">
        <f t="shared" si="81"/>
        <v>2016</v>
      </c>
      <c r="D1083">
        <f t="shared" si="82"/>
        <v>5</v>
      </c>
      <c r="E1083" s="75">
        <v>18872</v>
      </c>
      <c r="F1083" s="75">
        <v>17806</v>
      </c>
      <c r="G1083" s="75">
        <v>1066</v>
      </c>
      <c r="H1083" s="104">
        <v>94.351420093259861</v>
      </c>
      <c r="I1083" s="104">
        <v>5.6485799067401441</v>
      </c>
      <c r="K1083" s="72">
        <f t="shared" si="83"/>
        <v>1.3588151005600217E-3</v>
      </c>
      <c r="M1083" s="72">
        <f t="shared" si="84"/>
        <v>2.8202348721163982E-3</v>
      </c>
      <c r="N1083" s="68"/>
      <c r="O1083" s="72"/>
    </row>
    <row r="1084" spans="1:15" x14ac:dyDescent="0.25">
      <c r="A1084" s="107" t="s">
        <v>1494</v>
      </c>
      <c r="B1084" s="108">
        <f t="shared" si="80"/>
        <v>42497</v>
      </c>
      <c r="C1084">
        <f t="shared" si="81"/>
        <v>2016</v>
      </c>
      <c r="D1084">
        <f t="shared" si="82"/>
        <v>5</v>
      </c>
      <c r="E1084" s="75">
        <v>31118</v>
      </c>
      <c r="F1084" s="75">
        <v>24709</v>
      </c>
      <c r="G1084" s="75">
        <v>6409</v>
      </c>
      <c r="H1084" s="104">
        <v>79.404203354971401</v>
      </c>
      <c r="I1084" s="104">
        <v>20.595796645028599</v>
      </c>
      <c r="K1084" s="72">
        <f t="shared" si="83"/>
        <v>2.2405472816461824E-3</v>
      </c>
      <c r="M1084" s="72">
        <f t="shared" si="84"/>
        <v>2.8202348721163982E-3</v>
      </c>
      <c r="N1084" s="68"/>
      <c r="O1084" s="72"/>
    </row>
    <row r="1085" spans="1:15" x14ac:dyDescent="0.25">
      <c r="A1085" s="107" t="s">
        <v>1495</v>
      </c>
      <c r="B1085" s="108">
        <f t="shared" si="80"/>
        <v>42498</v>
      </c>
      <c r="C1085">
        <f t="shared" si="81"/>
        <v>2016</v>
      </c>
      <c r="D1085">
        <f t="shared" si="82"/>
        <v>5</v>
      </c>
      <c r="E1085" s="75">
        <v>31227</v>
      </c>
      <c r="F1085" s="75">
        <v>23694</v>
      </c>
      <c r="G1085" s="75">
        <v>7533</v>
      </c>
      <c r="H1085" s="104">
        <v>75.876645210875211</v>
      </c>
      <c r="I1085" s="104">
        <v>24.1233547891248</v>
      </c>
      <c r="K1085" s="72">
        <f t="shared" si="83"/>
        <v>2.2483954612753177E-3</v>
      </c>
      <c r="M1085" s="72">
        <f t="shared" si="84"/>
        <v>2.8202348721163982E-3</v>
      </c>
      <c r="N1085" s="68"/>
      <c r="O1085" s="72"/>
    </row>
    <row r="1086" spans="1:15" x14ac:dyDescent="0.25">
      <c r="A1086" s="107" t="s">
        <v>1496</v>
      </c>
      <c r="B1086" s="108">
        <f t="shared" si="80"/>
        <v>42499</v>
      </c>
      <c r="C1086">
        <f t="shared" si="81"/>
        <v>2016</v>
      </c>
      <c r="D1086">
        <f t="shared" si="82"/>
        <v>5</v>
      </c>
      <c r="E1086" s="75">
        <v>45800</v>
      </c>
      <c r="F1086" s="75">
        <v>40823</v>
      </c>
      <c r="G1086" s="75">
        <v>4977</v>
      </c>
      <c r="H1086" s="104">
        <v>89.133187772925766</v>
      </c>
      <c r="I1086" s="104">
        <v>10.86681222707424</v>
      </c>
      <c r="K1086" s="72">
        <f t="shared" si="83"/>
        <v>3.2976754771963219E-3</v>
      </c>
      <c r="M1086" s="72">
        <f t="shared" si="84"/>
        <v>2.8202348721163982E-3</v>
      </c>
      <c r="N1086" s="68"/>
      <c r="O1086" s="72"/>
    </row>
    <row r="1087" spans="1:15" x14ac:dyDescent="0.25">
      <c r="A1087" s="107" t="s">
        <v>1497</v>
      </c>
      <c r="B1087" s="108">
        <f t="shared" si="80"/>
        <v>42500</v>
      </c>
      <c r="C1087">
        <f t="shared" si="81"/>
        <v>2016</v>
      </c>
      <c r="D1087">
        <f t="shared" si="82"/>
        <v>5</v>
      </c>
      <c r="E1087" s="75">
        <v>44870</v>
      </c>
      <c r="F1087" s="75">
        <v>41364</v>
      </c>
      <c r="G1087" s="75">
        <v>3505</v>
      </c>
      <c r="H1087" s="104">
        <v>92.186316024069541</v>
      </c>
      <c r="I1087" s="104">
        <v>7.8114553153554711</v>
      </c>
      <c r="K1087" s="72">
        <f t="shared" si="83"/>
        <v>3.2307139445807635E-3</v>
      </c>
      <c r="M1087" s="72">
        <f t="shared" si="84"/>
        <v>2.8202348721163982E-3</v>
      </c>
      <c r="N1087" s="68"/>
      <c r="O1087" s="72"/>
    </row>
    <row r="1088" spans="1:15" x14ac:dyDescent="0.25">
      <c r="A1088" s="107" t="s">
        <v>1498</v>
      </c>
      <c r="B1088" s="108">
        <f t="shared" si="80"/>
        <v>42501</v>
      </c>
      <c r="C1088">
        <f t="shared" si="81"/>
        <v>2016</v>
      </c>
      <c r="D1088">
        <f t="shared" si="82"/>
        <v>5</v>
      </c>
      <c r="E1088" s="75">
        <v>51248</v>
      </c>
      <c r="F1088" s="75">
        <v>46127</v>
      </c>
      <c r="G1088" s="75">
        <v>5121</v>
      </c>
      <c r="H1088" s="104">
        <v>90.007414923509216</v>
      </c>
      <c r="I1088" s="104">
        <v>9.9925850764907906</v>
      </c>
      <c r="K1088" s="72">
        <f t="shared" si="83"/>
        <v>3.6899404553571422E-3</v>
      </c>
      <c r="M1088" s="72">
        <f t="shared" si="84"/>
        <v>2.8202348721163982E-3</v>
      </c>
      <c r="N1088" s="68"/>
      <c r="O1088" s="72"/>
    </row>
    <row r="1089" spans="1:15" x14ac:dyDescent="0.25">
      <c r="A1089" s="107" t="s">
        <v>1499</v>
      </c>
      <c r="B1089" s="108">
        <f t="shared" si="80"/>
        <v>42502</v>
      </c>
      <c r="C1089">
        <f t="shared" si="81"/>
        <v>2016</v>
      </c>
      <c r="D1089">
        <f t="shared" si="82"/>
        <v>5</v>
      </c>
      <c r="E1089" s="75">
        <v>52382</v>
      </c>
      <c r="F1089" s="75">
        <v>46018</v>
      </c>
      <c r="G1089" s="75">
        <v>6364</v>
      </c>
      <c r="H1089" s="104">
        <v>87.850788438776675</v>
      </c>
      <c r="I1089" s="104">
        <v>12.14921156122332</v>
      </c>
      <c r="K1089" s="72">
        <f t="shared" si="83"/>
        <v>3.7715903241593396E-3</v>
      </c>
      <c r="M1089" s="72">
        <f t="shared" si="84"/>
        <v>2.8202348721163982E-3</v>
      </c>
      <c r="N1089" s="68"/>
      <c r="O1089" s="72"/>
    </row>
    <row r="1090" spans="1:15" x14ac:dyDescent="0.25">
      <c r="A1090" s="107" t="s">
        <v>1500</v>
      </c>
      <c r="B1090" s="108">
        <f t="shared" si="80"/>
        <v>42503</v>
      </c>
      <c r="C1090">
        <f t="shared" si="81"/>
        <v>2016</v>
      </c>
      <c r="D1090">
        <f t="shared" si="82"/>
        <v>5</v>
      </c>
      <c r="E1090" s="75">
        <v>32475</v>
      </c>
      <c r="F1090" s="75">
        <v>29559</v>
      </c>
      <c r="G1090" s="75">
        <v>2916</v>
      </c>
      <c r="H1090" s="104">
        <v>91.020785219399542</v>
      </c>
      <c r="I1090" s="104">
        <v>8.9792147806004614</v>
      </c>
      <c r="K1090" s="72">
        <f t="shared" si="83"/>
        <v>2.3382535179465188E-3</v>
      </c>
      <c r="M1090" s="72">
        <f t="shared" si="84"/>
        <v>2.8202348721163982E-3</v>
      </c>
      <c r="N1090" s="68"/>
      <c r="O1090" s="72"/>
    </row>
    <row r="1091" spans="1:15" x14ac:dyDescent="0.25">
      <c r="A1091" s="107" t="s">
        <v>1501</v>
      </c>
      <c r="B1091" s="108">
        <f t="shared" si="80"/>
        <v>42504</v>
      </c>
      <c r="C1091">
        <f t="shared" si="81"/>
        <v>2016</v>
      </c>
      <c r="D1091">
        <f t="shared" si="82"/>
        <v>5</v>
      </c>
      <c r="E1091" s="75">
        <v>42158</v>
      </c>
      <c r="F1091" s="75">
        <v>30678</v>
      </c>
      <c r="G1091" s="75">
        <v>11480</v>
      </c>
      <c r="H1091" s="104">
        <v>72.769106693865936</v>
      </c>
      <c r="I1091" s="104">
        <v>27.230893306134071</v>
      </c>
      <c r="K1091" s="72">
        <f t="shared" si="83"/>
        <v>3.035445475276038E-3</v>
      </c>
      <c r="M1091" s="72">
        <f t="shared" si="84"/>
        <v>2.8202348721163982E-3</v>
      </c>
      <c r="N1091" s="68"/>
      <c r="O1091" s="72"/>
    </row>
    <row r="1092" spans="1:15" x14ac:dyDescent="0.25">
      <c r="A1092" s="107" t="s">
        <v>1502</v>
      </c>
      <c r="B1092" s="108">
        <f t="shared" si="80"/>
        <v>42505</v>
      </c>
      <c r="C1092">
        <f t="shared" si="81"/>
        <v>2016</v>
      </c>
      <c r="D1092">
        <f t="shared" si="82"/>
        <v>5</v>
      </c>
      <c r="E1092" s="75">
        <v>28714</v>
      </c>
      <c r="F1092" s="75">
        <v>22596</v>
      </c>
      <c r="G1092" s="75">
        <v>6117</v>
      </c>
      <c r="H1092" s="104">
        <v>78.693320331545593</v>
      </c>
      <c r="I1092" s="104">
        <v>21.303197046736781</v>
      </c>
      <c r="K1092" s="72">
        <f t="shared" si="83"/>
        <v>2.0674553199173623E-3</v>
      </c>
      <c r="M1092" s="72">
        <f t="shared" si="84"/>
        <v>2.8202348721163982E-3</v>
      </c>
      <c r="N1092" s="68"/>
      <c r="O1092" s="72"/>
    </row>
    <row r="1093" spans="1:15" x14ac:dyDescent="0.25">
      <c r="A1093" s="107" t="s">
        <v>1503</v>
      </c>
      <c r="B1093" s="108">
        <f t="shared" si="80"/>
        <v>42506</v>
      </c>
      <c r="C1093">
        <f t="shared" si="81"/>
        <v>2016</v>
      </c>
      <c r="D1093">
        <f t="shared" si="82"/>
        <v>5</v>
      </c>
      <c r="E1093" s="75">
        <v>42819</v>
      </c>
      <c r="F1093" s="75">
        <v>37774</v>
      </c>
      <c r="G1093" s="75">
        <v>5045</v>
      </c>
      <c r="H1093" s="104">
        <v>88.217847217356777</v>
      </c>
      <c r="I1093" s="104">
        <v>11.78215278264322</v>
      </c>
      <c r="K1093" s="72">
        <f t="shared" si="83"/>
        <v>3.0830385645866662E-3</v>
      </c>
      <c r="M1093" s="72">
        <f t="shared" si="84"/>
        <v>2.8202348721163982E-3</v>
      </c>
      <c r="N1093" s="68"/>
      <c r="O1093" s="72"/>
    </row>
    <row r="1094" spans="1:15" x14ac:dyDescent="0.25">
      <c r="A1094" s="107" t="s">
        <v>1504</v>
      </c>
      <c r="B1094" s="108">
        <f t="shared" si="80"/>
        <v>42507</v>
      </c>
      <c r="C1094">
        <f t="shared" si="81"/>
        <v>2016</v>
      </c>
      <c r="D1094">
        <f t="shared" si="82"/>
        <v>5</v>
      </c>
      <c r="E1094" s="75">
        <v>43454</v>
      </c>
      <c r="F1094" s="75">
        <v>39515</v>
      </c>
      <c r="G1094" s="75">
        <v>3939</v>
      </c>
      <c r="H1094" s="104">
        <v>90.935241864960645</v>
      </c>
      <c r="I1094" s="104">
        <v>9.0647581350393516</v>
      </c>
      <c r="K1094" s="72">
        <f t="shared" si="83"/>
        <v>3.1287596110499776E-3</v>
      </c>
      <c r="M1094" s="72">
        <f t="shared" si="84"/>
        <v>2.8202348721163982E-3</v>
      </c>
      <c r="N1094" s="68"/>
      <c r="O1094" s="72"/>
    </row>
    <row r="1095" spans="1:15" x14ac:dyDescent="0.25">
      <c r="A1095" s="107" t="s">
        <v>1505</v>
      </c>
      <c r="B1095" s="108">
        <f t="shared" si="80"/>
        <v>42508</v>
      </c>
      <c r="C1095">
        <f t="shared" si="81"/>
        <v>2016</v>
      </c>
      <c r="D1095">
        <f t="shared" si="82"/>
        <v>5</v>
      </c>
      <c r="E1095" s="75">
        <v>44865</v>
      </c>
      <c r="F1095" s="75">
        <v>40596</v>
      </c>
      <c r="G1095" s="75">
        <v>4269</v>
      </c>
      <c r="H1095" s="104">
        <v>90.4847876964226</v>
      </c>
      <c r="I1095" s="104">
        <v>9.5152123035773997</v>
      </c>
      <c r="K1095" s="72">
        <f t="shared" si="83"/>
        <v>3.2303539363408951E-3</v>
      </c>
      <c r="M1095" s="72">
        <f t="shared" si="84"/>
        <v>2.8202348721163982E-3</v>
      </c>
      <c r="N1095" s="68"/>
      <c r="O1095" s="72"/>
    </row>
    <row r="1096" spans="1:15" x14ac:dyDescent="0.25">
      <c r="A1096" s="107" t="s">
        <v>1506</v>
      </c>
      <c r="B1096" s="108">
        <f t="shared" si="80"/>
        <v>42509</v>
      </c>
      <c r="C1096">
        <f t="shared" si="81"/>
        <v>2016</v>
      </c>
      <c r="D1096">
        <f t="shared" si="82"/>
        <v>5</v>
      </c>
      <c r="E1096" s="75">
        <v>49242</v>
      </c>
      <c r="F1096" s="75">
        <v>44097</v>
      </c>
      <c r="G1096" s="75">
        <v>5145</v>
      </c>
      <c r="H1096" s="104">
        <v>89.55160229072743</v>
      </c>
      <c r="I1096" s="104">
        <v>10.44839770927257</v>
      </c>
      <c r="K1096" s="72">
        <f t="shared" si="83"/>
        <v>3.5455051495218624E-3</v>
      </c>
      <c r="M1096" s="72">
        <f t="shared" si="84"/>
        <v>2.8202348721163982E-3</v>
      </c>
      <c r="N1096" s="68"/>
      <c r="O1096" s="72"/>
    </row>
    <row r="1097" spans="1:15" x14ac:dyDescent="0.25">
      <c r="A1097" s="107" t="s">
        <v>1507</v>
      </c>
      <c r="B1097" s="108">
        <f t="shared" si="80"/>
        <v>42510</v>
      </c>
      <c r="C1097">
        <f t="shared" si="81"/>
        <v>2016</v>
      </c>
      <c r="D1097">
        <f t="shared" si="82"/>
        <v>5</v>
      </c>
      <c r="E1097" s="75">
        <v>52655</v>
      </c>
      <c r="F1097" s="75">
        <v>45014</v>
      </c>
      <c r="G1097" s="75">
        <v>7638</v>
      </c>
      <c r="H1097" s="104">
        <v>85.488557591871611</v>
      </c>
      <c r="I1097" s="104">
        <v>14.50574494350014</v>
      </c>
      <c r="K1097" s="72">
        <f t="shared" si="83"/>
        <v>3.7912467740561645E-3</v>
      </c>
      <c r="M1097" s="72">
        <f t="shared" si="84"/>
        <v>2.8202348721163982E-3</v>
      </c>
      <c r="N1097" s="68"/>
      <c r="O1097" s="72"/>
    </row>
    <row r="1098" spans="1:15" x14ac:dyDescent="0.25">
      <c r="A1098" s="107" t="s">
        <v>1508</v>
      </c>
      <c r="B1098" s="108">
        <f t="shared" si="80"/>
        <v>42511</v>
      </c>
      <c r="C1098">
        <f t="shared" si="81"/>
        <v>2016</v>
      </c>
      <c r="D1098">
        <f t="shared" si="82"/>
        <v>5</v>
      </c>
      <c r="E1098" s="75">
        <v>30580</v>
      </c>
      <c r="F1098" s="75">
        <v>23710</v>
      </c>
      <c r="G1098" s="75">
        <v>6870</v>
      </c>
      <c r="H1098" s="104">
        <v>77.534336167429686</v>
      </c>
      <c r="I1098" s="104">
        <v>22.465663832570311</v>
      </c>
      <c r="K1098" s="72">
        <f t="shared" si="83"/>
        <v>2.2018103950363216E-3</v>
      </c>
      <c r="M1098" s="72">
        <f t="shared" si="84"/>
        <v>2.8202348721163982E-3</v>
      </c>
      <c r="N1098" s="68"/>
      <c r="O1098" s="72"/>
    </row>
    <row r="1099" spans="1:15" x14ac:dyDescent="0.25">
      <c r="A1099" s="107" t="s">
        <v>1509</v>
      </c>
      <c r="B1099" s="108">
        <f t="shared" si="80"/>
        <v>42512</v>
      </c>
      <c r="C1099">
        <f t="shared" si="81"/>
        <v>2016</v>
      </c>
      <c r="D1099">
        <f t="shared" si="82"/>
        <v>5</v>
      </c>
      <c r="E1099" s="75">
        <v>37865</v>
      </c>
      <c r="F1099" s="75">
        <v>28026</v>
      </c>
      <c r="G1099" s="75">
        <v>9839</v>
      </c>
      <c r="H1099" s="104">
        <v>74.015581671728512</v>
      </c>
      <c r="I1099" s="104">
        <v>25.984418328271492</v>
      </c>
      <c r="K1099" s="72">
        <f t="shared" si="83"/>
        <v>2.7263424005248634E-3</v>
      </c>
      <c r="M1099" s="72">
        <f t="shared" si="84"/>
        <v>2.8202348721163982E-3</v>
      </c>
      <c r="N1099" s="68"/>
      <c r="O1099" s="72"/>
    </row>
    <row r="1100" spans="1:15" x14ac:dyDescent="0.25">
      <c r="A1100" s="107" t="s">
        <v>1510</v>
      </c>
      <c r="B1100" s="108">
        <f t="shared" si="80"/>
        <v>42513</v>
      </c>
      <c r="C1100">
        <f t="shared" si="81"/>
        <v>2016</v>
      </c>
      <c r="D1100">
        <f t="shared" si="82"/>
        <v>5</v>
      </c>
      <c r="E1100" s="75">
        <v>48666</v>
      </c>
      <c r="F1100" s="75">
        <v>42778</v>
      </c>
      <c r="G1100" s="75">
        <v>5888</v>
      </c>
      <c r="H1100" s="104">
        <v>87.901204126083925</v>
      </c>
      <c r="I1100" s="104">
        <v>12.09879587391608</v>
      </c>
      <c r="K1100" s="72">
        <f t="shared" si="83"/>
        <v>3.504032200289E-3</v>
      </c>
      <c r="M1100" s="72">
        <f t="shared" si="84"/>
        <v>2.8202348721163982E-3</v>
      </c>
      <c r="N1100" s="68"/>
      <c r="O1100" s="72"/>
    </row>
    <row r="1101" spans="1:15" x14ac:dyDescent="0.25">
      <c r="A1101" s="107" t="s">
        <v>1511</v>
      </c>
      <c r="B1101" s="108">
        <f t="shared" ref="B1101:B1164" si="85">DATE(YEAR(A1101),MONTH(A1101),DAY(A1101))</f>
        <v>42514</v>
      </c>
      <c r="C1101">
        <f t="shared" ref="C1101:C1164" si="86">+YEAR(A1101)</f>
        <v>2016</v>
      </c>
      <c r="D1101">
        <f t="shared" ref="D1101:D1164" si="87">MONTH(A1101)</f>
        <v>5</v>
      </c>
      <c r="E1101" s="75">
        <v>34837</v>
      </c>
      <c r="F1101" s="75">
        <v>32307</v>
      </c>
      <c r="G1101" s="75">
        <v>2530</v>
      </c>
      <c r="H1101" s="104">
        <v>92.737606567729713</v>
      </c>
      <c r="I1101" s="104">
        <v>7.2623934322702874</v>
      </c>
      <c r="K1101" s="72">
        <f t="shared" ref="K1101:K1164" si="88">+E1101/SUMIF($C$12:$C$2321,C1101,$E$12:$E$2321)</f>
        <v>2.5083214104604425E-3</v>
      </c>
      <c r="M1101" s="72">
        <f t="shared" ref="M1101:M1164" si="89">AVERAGEIFS($K$12:$K$2321,$C$12:$C$2321,C1101,$D$12:$D$2321,D1101)</f>
        <v>2.8202348721163982E-3</v>
      </c>
      <c r="N1101" s="68"/>
      <c r="O1101" s="72"/>
    </row>
    <row r="1102" spans="1:15" x14ac:dyDescent="0.25">
      <c r="A1102" s="107" t="s">
        <v>1512</v>
      </c>
      <c r="B1102" s="108">
        <f t="shared" si="85"/>
        <v>42515</v>
      </c>
      <c r="C1102">
        <f t="shared" si="86"/>
        <v>2016</v>
      </c>
      <c r="D1102">
        <f t="shared" si="87"/>
        <v>5</v>
      </c>
      <c r="E1102" s="75">
        <v>53559</v>
      </c>
      <c r="F1102" s="75">
        <v>48186</v>
      </c>
      <c r="G1102" s="75">
        <v>5373</v>
      </c>
      <c r="H1102" s="104">
        <v>89.968072592841537</v>
      </c>
      <c r="I1102" s="104">
        <v>10.031927407158459</v>
      </c>
      <c r="K1102" s="72">
        <f t="shared" si="88"/>
        <v>3.8563362638244065E-3</v>
      </c>
      <c r="M1102" s="72">
        <f t="shared" si="89"/>
        <v>2.8202348721163982E-3</v>
      </c>
      <c r="N1102" s="68"/>
      <c r="O1102" s="72"/>
    </row>
    <row r="1103" spans="1:15" x14ac:dyDescent="0.25">
      <c r="A1103" s="107" t="s">
        <v>1513</v>
      </c>
      <c r="B1103" s="108">
        <f t="shared" si="85"/>
        <v>42516</v>
      </c>
      <c r="C1103">
        <f t="shared" si="86"/>
        <v>2016</v>
      </c>
      <c r="D1103">
        <f t="shared" si="87"/>
        <v>5</v>
      </c>
      <c r="E1103" s="75">
        <v>52200</v>
      </c>
      <c r="F1103" s="75">
        <v>46752</v>
      </c>
      <c r="G1103" s="75">
        <v>5448</v>
      </c>
      <c r="H1103" s="104">
        <v>89.563218390804593</v>
      </c>
      <c r="I1103" s="104">
        <v>10.4367816091954</v>
      </c>
      <c r="K1103" s="72">
        <f t="shared" si="88"/>
        <v>3.7584860242281227E-3</v>
      </c>
      <c r="M1103" s="72">
        <f t="shared" si="89"/>
        <v>2.8202348721163982E-3</v>
      </c>
      <c r="N1103" s="68"/>
      <c r="O1103" s="72"/>
    </row>
    <row r="1104" spans="1:15" x14ac:dyDescent="0.25">
      <c r="A1104" s="107" t="s">
        <v>1514</v>
      </c>
      <c r="B1104" s="108">
        <f t="shared" si="85"/>
        <v>42517</v>
      </c>
      <c r="C1104">
        <f t="shared" si="86"/>
        <v>2016</v>
      </c>
      <c r="D1104">
        <f t="shared" si="87"/>
        <v>5</v>
      </c>
      <c r="E1104" s="75">
        <v>47030</v>
      </c>
      <c r="F1104" s="75">
        <v>40738</v>
      </c>
      <c r="G1104" s="75">
        <v>6292</v>
      </c>
      <c r="H1104" s="104">
        <v>86.621305549649165</v>
      </c>
      <c r="I1104" s="104">
        <v>13.37869445035084</v>
      </c>
      <c r="K1104" s="72">
        <f t="shared" si="88"/>
        <v>3.3862375042039961E-3</v>
      </c>
      <c r="M1104" s="72">
        <f t="shared" si="89"/>
        <v>2.8202348721163982E-3</v>
      </c>
      <c r="N1104" s="68"/>
      <c r="O1104" s="72"/>
    </row>
    <row r="1105" spans="1:15" x14ac:dyDescent="0.25">
      <c r="A1105" s="107" t="s">
        <v>1515</v>
      </c>
      <c r="B1105" s="108">
        <f t="shared" si="85"/>
        <v>42518</v>
      </c>
      <c r="C1105">
        <f t="shared" si="86"/>
        <v>2016</v>
      </c>
      <c r="D1105">
        <f t="shared" si="87"/>
        <v>5</v>
      </c>
      <c r="E1105" s="75">
        <v>34334</v>
      </c>
      <c r="F1105" s="75">
        <v>22997</v>
      </c>
      <c r="G1105" s="75">
        <v>11337</v>
      </c>
      <c r="H1105" s="104">
        <v>66.980252810625032</v>
      </c>
      <c r="I1105" s="104">
        <v>33.019747189374961</v>
      </c>
      <c r="K1105" s="72">
        <f t="shared" si="88"/>
        <v>2.4721045815296622E-3</v>
      </c>
      <c r="M1105" s="72">
        <f t="shared" si="89"/>
        <v>2.8202348721163982E-3</v>
      </c>
      <c r="N1105" s="68"/>
      <c r="O1105" s="72"/>
    </row>
    <row r="1106" spans="1:15" x14ac:dyDescent="0.25">
      <c r="A1106" s="107" t="s">
        <v>1516</v>
      </c>
      <c r="B1106" s="108">
        <f t="shared" si="85"/>
        <v>42519</v>
      </c>
      <c r="C1106">
        <f t="shared" si="86"/>
        <v>2016</v>
      </c>
      <c r="D1106">
        <f t="shared" si="87"/>
        <v>5</v>
      </c>
      <c r="E1106" s="75">
        <v>36977</v>
      </c>
      <c r="F1106" s="75">
        <v>22109</v>
      </c>
      <c r="G1106" s="75">
        <v>14868</v>
      </c>
      <c r="H1106" s="104">
        <v>59.791221570165227</v>
      </c>
      <c r="I1106" s="104">
        <v>40.208778429834773</v>
      </c>
      <c r="K1106" s="72">
        <f t="shared" si="88"/>
        <v>2.6624049371242009E-3</v>
      </c>
      <c r="M1106" s="72">
        <f t="shared" si="89"/>
        <v>2.8202348721163982E-3</v>
      </c>
      <c r="N1106" s="68"/>
      <c r="O1106" s="72"/>
    </row>
    <row r="1107" spans="1:15" x14ac:dyDescent="0.25">
      <c r="A1107" s="107" t="s">
        <v>1517</v>
      </c>
      <c r="B1107" s="108">
        <f t="shared" si="85"/>
        <v>42520</v>
      </c>
      <c r="C1107">
        <f t="shared" si="86"/>
        <v>2016</v>
      </c>
      <c r="D1107">
        <f t="shared" si="87"/>
        <v>5</v>
      </c>
      <c r="E1107" s="75">
        <v>32692</v>
      </c>
      <c r="F1107" s="75">
        <v>23424</v>
      </c>
      <c r="G1107" s="75">
        <v>9268</v>
      </c>
      <c r="H1107" s="104">
        <v>71.650556711121993</v>
      </c>
      <c r="I1107" s="104">
        <v>28.34944328887801</v>
      </c>
      <c r="K1107" s="72">
        <f t="shared" si="88"/>
        <v>2.3538778755568157E-3</v>
      </c>
      <c r="M1107" s="72">
        <f t="shared" si="89"/>
        <v>2.8202348721163982E-3</v>
      </c>
      <c r="N1107" s="68"/>
      <c r="O1107" s="72"/>
    </row>
    <row r="1108" spans="1:15" x14ac:dyDescent="0.25">
      <c r="A1108" s="107" t="s">
        <v>1518</v>
      </c>
      <c r="B1108" s="108">
        <f t="shared" si="85"/>
        <v>42521</v>
      </c>
      <c r="C1108">
        <f t="shared" si="86"/>
        <v>2016</v>
      </c>
      <c r="D1108">
        <f t="shared" si="87"/>
        <v>5</v>
      </c>
      <c r="E1108" s="75">
        <v>49850</v>
      </c>
      <c r="F1108" s="75">
        <v>44497</v>
      </c>
      <c r="G1108" s="75">
        <v>5352</v>
      </c>
      <c r="H1108" s="104">
        <v>89.261785356068202</v>
      </c>
      <c r="I1108" s="104">
        <v>10.73620862587763</v>
      </c>
      <c r="K1108" s="72">
        <f t="shared" si="88"/>
        <v>3.5892821514898832E-3</v>
      </c>
      <c r="M1108" s="72">
        <f t="shared" si="89"/>
        <v>2.8202348721163982E-3</v>
      </c>
      <c r="N1108" s="68"/>
      <c r="O1108" s="72"/>
    </row>
    <row r="1109" spans="1:15" x14ac:dyDescent="0.25">
      <c r="A1109" s="107" t="s">
        <v>1519</v>
      </c>
      <c r="B1109" s="108">
        <f t="shared" si="85"/>
        <v>42522</v>
      </c>
      <c r="C1109">
        <f t="shared" si="86"/>
        <v>2016</v>
      </c>
      <c r="D1109">
        <f t="shared" si="87"/>
        <v>6</v>
      </c>
      <c r="E1109" s="75">
        <v>54723</v>
      </c>
      <c r="F1109" s="75">
        <v>49454</v>
      </c>
      <c r="G1109" s="75">
        <v>5269</v>
      </c>
      <c r="H1109" s="104">
        <v>90.371507410046959</v>
      </c>
      <c r="I1109" s="104">
        <v>9.6284925899530354</v>
      </c>
      <c r="K1109" s="72">
        <f t="shared" si="88"/>
        <v>3.940146182065815E-3</v>
      </c>
      <c r="M1109" s="72">
        <f t="shared" si="89"/>
        <v>3.5226734269493956E-3</v>
      </c>
      <c r="N1109" s="68"/>
      <c r="O1109" s="72"/>
    </row>
    <row r="1110" spans="1:15" x14ac:dyDescent="0.25">
      <c r="A1110" s="107" t="s">
        <v>1520</v>
      </c>
      <c r="B1110" s="108">
        <f t="shared" si="85"/>
        <v>42523</v>
      </c>
      <c r="C1110">
        <f t="shared" si="86"/>
        <v>2016</v>
      </c>
      <c r="D1110">
        <f t="shared" si="87"/>
        <v>6</v>
      </c>
      <c r="E1110" s="75">
        <v>54469</v>
      </c>
      <c r="F1110" s="75">
        <v>49159</v>
      </c>
      <c r="G1110" s="75">
        <v>5310</v>
      </c>
      <c r="H1110" s="104">
        <v>90.251335622096974</v>
      </c>
      <c r="I1110" s="104">
        <v>9.7486643779030278</v>
      </c>
      <c r="K1110" s="72">
        <f t="shared" si="88"/>
        <v>3.9218577634804906E-3</v>
      </c>
      <c r="M1110" s="72">
        <f t="shared" si="89"/>
        <v>3.5226734269493956E-3</v>
      </c>
      <c r="N1110" s="68"/>
      <c r="O1110" s="72"/>
    </row>
    <row r="1111" spans="1:15" x14ac:dyDescent="0.25">
      <c r="A1111" s="107" t="s">
        <v>1521</v>
      </c>
      <c r="B1111" s="108">
        <f t="shared" si="85"/>
        <v>42524</v>
      </c>
      <c r="C1111">
        <f t="shared" si="86"/>
        <v>2016</v>
      </c>
      <c r="D1111">
        <f t="shared" si="87"/>
        <v>6</v>
      </c>
      <c r="E1111" s="75">
        <v>39050</v>
      </c>
      <c r="F1111" s="75">
        <v>35658</v>
      </c>
      <c r="G1111" s="75">
        <v>3392</v>
      </c>
      <c r="H1111" s="104">
        <v>91.313700384122924</v>
      </c>
      <c r="I1111" s="104">
        <v>8.6862996158770809</v>
      </c>
      <c r="K1111" s="72">
        <f t="shared" si="88"/>
        <v>2.8116643533737202E-3</v>
      </c>
      <c r="M1111" s="72">
        <f t="shared" si="89"/>
        <v>3.5226734269493956E-3</v>
      </c>
      <c r="N1111" s="68"/>
      <c r="O1111" s="72"/>
    </row>
    <row r="1112" spans="1:15" x14ac:dyDescent="0.25">
      <c r="A1112" s="107" t="s">
        <v>1522</v>
      </c>
      <c r="B1112" s="108">
        <f t="shared" si="85"/>
        <v>42525</v>
      </c>
      <c r="C1112">
        <f t="shared" si="86"/>
        <v>2016</v>
      </c>
      <c r="D1112">
        <f t="shared" si="87"/>
        <v>6</v>
      </c>
      <c r="E1112" s="75">
        <v>41110</v>
      </c>
      <c r="F1112" s="75">
        <v>30505</v>
      </c>
      <c r="G1112" s="75">
        <v>10605</v>
      </c>
      <c r="H1112" s="104">
        <v>74.203356847482368</v>
      </c>
      <c r="I1112" s="104">
        <v>25.796643152517639</v>
      </c>
      <c r="K1112" s="72">
        <f t="shared" si="88"/>
        <v>2.9599877481995807E-3</v>
      </c>
      <c r="M1112" s="72">
        <f t="shared" si="89"/>
        <v>3.5226734269493956E-3</v>
      </c>
      <c r="N1112" s="68"/>
      <c r="O1112" s="72"/>
    </row>
    <row r="1113" spans="1:15" x14ac:dyDescent="0.25">
      <c r="A1113" s="107" t="s">
        <v>1523</v>
      </c>
      <c r="B1113" s="108">
        <f t="shared" si="85"/>
        <v>42526</v>
      </c>
      <c r="C1113">
        <f t="shared" si="86"/>
        <v>2016</v>
      </c>
      <c r="D1113">
        <f t="shared" si="87"/>
        <v>6</v>
      </c>
      <c r="E1113" s="75">
        <v>22528</v>
      </c>
      <c r="F1113" s="75">
        <v>19269</v>
      </c>
      <c r="G1113" s="75">
        <v>3258</v>
      </c>
      <c r="H1113" s="104">
        <v>85.53355823863636</v>
      </c>
      <c r="I1113" s="104">
        <v>14.46200284090909</v>
      </c>
      <c r="K1113" s="72">
        <f t="shared" si="88"/>
        <v>1.6220531255519376E-3</v>
      </c>
      <c r="M1113" s="72">
        <f t="shared" si="89"/>
        <v>3.5226734269493956E-3</v>
      </c>
      <c r="N1113" s="68"/>
      <c r="O1113" s="72"/>
    </row>
    <row r="1114" spans="1:15" x14ac:dyDescent="0.25">
      <c r="A1114" s="107" t="s">
        <v>1524</v>
      </c>
      <c r="B1114" s="108">
        <f t="shared" si="85"/>
        <v>42527</v>
      </c>
      <c r="C1114">
        <f t="shared" si="86"/>
        <v>2016</v>
      </c>
      <c r="D1114">
        <f t="shared" si="87"/>
        <v>6</v>
      </c>
      <c r="E1114" s="75">
        <v>52460</v>
      </c>
      <c r="F1114" s="75">
        <v>46711</v>
      </c>
      <c r="G1114" s="75">
        <v>5749</v>
      </c>
      <c r="H1114" s="104">
        <v>89.04117422798322</v>
      </c>
      <c r="I1114" s="104">
        <v>10.95882577201677</v>
      </c>
      <c r="K1114" s="72">
        <f t="shared" si="88"/>
        <v>3.7772064527012896E-3</v>
      </c>
      <c r="M1114" s="72">
        <f t="shared" si="89"/>
        <v>3.5226734269493956E-3</v>
      </c>
      <c r="N1114" s="68"/>
      <c r="O1114" s="72"/>
    </row>
    <row r="1115" spans="1:15" x14ac:dyDescent="0.25">
      <c r="A1115" s="107" t="s">
        <v>1525</v>
      </c>
      <c r="B1115" s="108">
        <f t="shared" si="85"/>
        <v>42528</v>
      </c>
      <c r="C1115">
        <f t="shared" si="86"/>
        <v>2016</v>
      </c>
      <c r="D1115">
        <f t="shared" si="87"/>
        <v>6</v>
      </c>
      <c r="E1115" s="75">
        <v>52092</v>
      </c>
      <c r="F1115" s="75">
        <v>47901</v>
      </c>
      <c r="G1115" s="75">
        <v>4191</v>
      </c>
      <c r="H1115" s="104">
        <v>91.954618751439767</v>
      </c>
      <c r="I1115" s="104">
        <v>8.0453812485602398</v>
      </c>
      <c r="K1115" s="72">
        <f t="shared" si="88"/>
        <v>3.750709846246961E-3</v>
      </c>
      <c r="M1115" s="72">
        <f t="shared" si="89"/>
        <v>3.5226734269493956E-3</v>
      </c>
      <c r="N1115" s="68"/>
      <c r="O1115" s="72"/>
    </row>
    <row r="1116" spans="1:15" x14ac:dyDescent="0.25">
      <c r="A1116" s="107" t="s">
        <v>1526</v>
      </c>
      <c r="B1116" s="108">
        <f t="shared" si="85"/>
        <v>42529</v>
      </c>
      <c r="C1116">
        <f t="shared" si="86"/>
        <v>2016</v>
      </c>
      <c r="D1116">
        <f t="shared" si="87"/>
        <v>6</v>
      </c>
      <c r="E1116" s="75">
        <v>42473</v>
      </c>
      <c r="F1116" s="75">
        <v>40407</v>
      </c>
      <c r="G1116" s="75">
        <v>2066</v>
      </c>
      <c r="H1116" s="104">
        <v>95.13573328938385</v>
      </c>
      <c r="I1116" s="104">
        <v>4.8642667106161559</v>
      </c>
      <c r="K1116" s="72">
        <f t="shared" si="88"/>
        <v>3.0581259943877597E-3</v>
      </c>
      <c r="M1116" s="72">
        <f t="shared" si="89"/>
        <v>3.5226734269493956E-3</v>
      </c>
      <c r="N1116" s="68"/>
      <c r="O1116" s="72"/>
    </row>
    <row r="1117" spans="1:15" x14ac:dyDescent="0.25">
      <c r="A1117" s="107" t="s">
        <v>1527</v>
      </c>
      <c r="B1117" s="108">
        <f t="shared" si="85"/>
        <v>42530</v>
      </c>
      <c r="C1117">
        <f t="shared" si="86"/>
        <v>2016</v>
      </c>
      <c r="D1117">
        <f t="shared" si="87"/>
        <v>6</v>
      </c>
      <c r="E1117" s="75">
        <v>53143</v>
      </c>
      <c r="F1117" s="75">
        <v>48561</v>
      </c>
      <c r="G1117" s="75">
        <v>4582</v>
      </c>
      <c r="H1117" s="104">
        <v>91.377980166719979</v>
      </c>
      <c r="I1117" s="104">
        <v>8.6220198332800173</v>
      </c>
      <c r="K1117" s="72">
        <f t="shared" si="88"/>
        <v>3.8263835782673394E-3</v>
      </c>
      <c r="M1117" s="72">
        <f t="shared" si="89"/>
        <v>3.5226734269493956E-3</v>
      </c>
      <c r="N1117" s="68"/>
      <c r="O1117" s="72"/>
    </row>
    <row r="1118" spans="1:15" x14ac:dyDescent="0.25">
      <c r="A1118" s="107" t="s">
        <v>1528</v>
      </c>
      <c r="B1118" s="108">
        <f t="shared" si="85"/>
        <v>42531</v>
      </c>
      <c r="C1118">
        <f t="shared" si="86"/>
        <v>2016</v>
      </c>
      <c r="D1118">
        <f t="shared" si="87"/>
        <v>6</v>
      </c>
      <c r="E1118" s="75">
        <v>53601</v>
      </c>
      <c r="F1118" s="75">
        <v>47433</v>
      </c>
      <c r="G1118" s="75">
        <v>6166</v>
      </c>
      <c r="H1118" s="104">
        <v>88.492752000895507</v>
      </c>
      <c r="I1118" s="104">
        <v>11.503516725434229</v>
      </c>
      <c r="K1118" s="72">
        <f t="shared" si="88"/>
        <v>3.8593603330393028E-3</v>
      </c>
      <c r="M1118" s="72">
        <f t="shared" si="89"/>
        <v>3.5226734269493956E-3</v>
      </c>
      <c r="N1118" s="68"/>
      <c r="O1118" s="72"/>
    </row>
    <row r="1119" spans="1:15" x14ac:dyDescent="0.25">
      <c r="A1119" s="107" t="s">
        <v>1529</v>
      </c>
      <c r="B1119" s="108">
        <f t="shared" si="85"/>
        <v>42532</v>
      </c>
      <c r="C1119">
        <f t="shared" si="86"/>
        <v>2016</v>
      </c>
      <c r="D1119">
        <f t="shared" si="87"/>
        <v>6</v>
      </c>
      <c r="E1119" s="75">
        <v>41298</v>
      </c>
      <c r="F1119" s="75">
        <v>31435</v>
      </c>
      <c r="G1119" s="75">
        <v>9863</v>
      </c>
      <c r="H1119" s="104">
        <v>76.117487529662455</v>
      </c>
      <c r="I1119" s="104">
        <v>23.882512470337549</v>
      </c>
      <c r="K1119" s="72">
        <f t="shared" si="88"/>
        <v>2.9735240580186398E-3</v>
      </c>
      <c r="M1119" s="72">
        <f t="shared" si="89"/>
        <v>3.5226734269493956E-3</v>
      </c>
      <c r="N1119" s="68"/>
      <c r="O1119" s="72"/>
    </row>
    <row r="1120" spans="1:15" x14ac:dyDescent="0.25">
      <c r="A1120" s="107" t="s">
        <v>1530</v>
      </c>
      <c r="B1120" s="108">
        <f t="shared" si="85"/>
        <v>42533</v>
      </c>
      <c r="C1120">
        <f t="shared" si="86"/>
        <v>2016</v>
      </c>
      <c r="D1120">
        <f t="shared" si="87"/>
        <v>6</v>
      </c>
      <c r="E1120" s="75">
        <v>40934</v>
      </c>
      <c r="F1120" s="75">
        <v>30639</v>
      </c>
      <c r="G1120" s="75">
        <v>10295</v>
      </c>
      <c r="H1120" s="104">
        <v>74.84975814726144</v>
      </c>
      <c r="I1120" s="104">
        <v>25.15024185273856</v>
      </c>
      <c r="K1120" s="72">
        <f t="shared" si="88"/>
        <v>2.9473154581562064E-3</v>
      </c>
      <c r="M1120" s="72">
        <f t="shared" si="89"/>
        <v>3.5226734269493956E-3</v>
      </c>
      <c r="N1120" s="68"/>
      <c r="O1120" s="72"/>
    </row>
    <row r="1121" spans="1:15" x14ac:dyDescent="0.25">
      <c r="A1121" s="107" t="s">
        <v>1531</v>
      </c>
      <c r="B1121" s="108">
        <f t="shared" si="85"/>
        <v>42534</v>
      </c>
      <c r="C1121">
        <f t="shared" si="86"/>
        <v>2016</v>
      </c>
      <c r="D1121">
        <f t="shared" si="87"/>
        <v>6</v>
      </c>
      <c r="E1121" s="75">
        <v>49315</v>
      </c>
      <c r="F1121" s="75">
        <v>44561</v>
      </c>
      <c r="G1121" s="75">
        <v>4754</v>
      </c>
      <c r="H1121" s="104">
        <v>90.359931055459796</v>
      </c>
      <c r="I1121" s="104">
        <v>9.6400689445402001</v>
      </c>
      <c r="K1121" s="72">
        <f t="shared" si="88"/>
        <v>3.5507612698239439E-3</v>
      </c>
      <c r="M1121" s="72">
        <f t="shared" si="89"/>
        <v>3.5226734269493956E-3</v>
      </c>
      <c r="N1121" s="68"/>
      <c r="O1121" s="72"/>
    </row>
    <row r="1122" spans="1:15" x14ac:dyDescent="0.25">
      <c r="A1122" s="107" t="s">
        <v>1532</v>
      </c>
      <c r="B1122" s="108">
        <f t="shared" si="85"/>
        <v>42535</v>
      </c>
      <c r="C1122">
        <f t="shared" si="86"/>
        <v>2016</v>
      </c>
      <c r="D1122">
        <f t="shared" si="87"/>
        <v>6</v>
      </c>
      <c r="E1122" s="75">
        <v>55082</v>
      </c>
      <c r="F1122" s="75">
        <v>50245</v>
      </c>
      <c r="G1122" s="75">
        <v>4837</v>
      </c>
      <c r="H1122" s="104">
        <v>91.218546893722092</v>
      </c>
      <c r="I1122" s="104">
        <v>8.7814531062779135</v>
      </c>
      <c r="K1122" s="72">
        <f t="shared" si="88"/>
        <v>3.9659947736883803E-3</v>
      </c>
      <c r="M1122" s="72">
        <f t="shared" si="89"/>
        <v>3.5226734269493956E-3</v>
      </c>
      <c r="N1122" s="68"/>
      <c r="O1122" s="72"/>
    </row>
    <row r="1123" spans="1:15" x14ac:dyDescent="0.25">
      <c r="A1123" s="107" t="s">
        <v>1533</v>
      </c>
      <c r="B1123" s="108">
        <f t="shared" si="85"/>
        <v>42536</v>
      </c>
      <c r="C1123">
        <f t="shared" si="86"/>
        <v>2016</v>
      </c>
      <c r="D1123">
        <f t="shared" si="87"/>
        <v>6</v>
      </c>
      <c r="E1123" s="75">
        <v>55359</v>
      </c>
      <c r="F1123" s="75">
        <v>50417</v>
      </c>
      <c r="G1123" s="75">
        <v>4942</v>
      </c>
      <c r="H1123" s="104">
        <v>91.072815621669463</v>
      </c>
      <c r="I1123" s="104">
        <v>8.9271843783305336</v>
      </c>
      <c r="K1123" s="72">
        <f t="shared" si="88"/>
        <v>3.9859392301771004E-3</v>
      </c>
      <c r="M1123" s="72">
        <f t="shared" si="89"/>
        <v>3.5226734269493956E-3</v>
      </c>
      <c r="N1123" s="68"/>
      <c r="O1123" s="72"/>
    </row>
    <row r="1124" spans="1:15" x14ac:dyDescent="0.25">
      <c r="A1124" s="107" t="s">
        <v>1534</v>
      </c>
      <c r="B1124" s="108">
        <f t="shared" si="85"/>
        <v>42537</v>
      </c>
      <c r="C1124">
        <f t="shared" si="86"/>
        <v>2016</v>
      </c>
      <c r="D1124">
        <f t="shared" si="87"/>
        <v>6</v>
      </c>
      <c r="E1124" s="75">
        <v>46401</v>
      </c>
      <c r="F1124" s="75">
        <v>42695</v>
      </c>
      <c r="G1124" s="75">
        <v>3706</v>
      </c>
      <c r="H1124" s="104">
        <v>92.01310316588004</v>
      </c>
      <c r="I1124" s="104">
        <v>7.9868968341199542</v>
      </c>
      <c r="K1124" s="72">
        <f t="shared" si="88"/>
        <v>3.3409484676285269E-3</v>
      </c>
      <c r="M1124" s="72">
        <f t="shared" si="89"/>
        <v>3.5226734269493956E-3</v>
      </c>
      <c r="N1124" s="68"/>
      <c r="O1124" s="72"/>
    </row>
    <row r="1125" spans="1:15" x14ac:dyDescent="0.25">
      <c r="A1125" s="107" t="s">
        <v>1535</v>
      </c>
      <c r="B1125" s="108">
        <f t="shared" si="85"/>
        <v>42538</v>
      </c>
      <c r="C1125">
        <f t="shared" si="86"/>
        <v>2016</v>
      </c>
      <c r="D1125">
        <f t="shared" si="87"/>
        <v>6</v>
      </c>
      <c r="E1125" s="75">
        <v>54527</v>
      </c>
      <c r="F1125" s="75">
        <v>47113</v>
      </c>
      <c r="G1125" s="75">
        <v>7414</v>
      </c>
      <c r="H1125" s="104">
        <v>86.403066370788778</v>
      </c>
      <c r="I1125" s="104">
        <v>13.59693362921122</v>
      </c>
      <c r="K1125" s="72">
        <f t="shared" si="88"/>
        <v>3.9260338590629664E-3</v>
      </c>
      <c r="M1125" s="72">
        <f t="shared" si="89"/>
        <v>3.5226734269493956E-3</v>
      </c>
      <c r="N1125" s="68"/>
      <c r="O1125" s="72"/>
    </row>
    <row r="1126" spans="1:15" x14ac:dyDescent="0.25">
      <c r="A1126" s="107" t="s">
        <v>1536</v>
      </c>
      <c r="B1126" s="108">
        <f t="shared" si="85"/>
        <v>42539</v>
      </c>
      <c r="C1126">
        <f t="shared" si="86"/>
        <v>2016</v>
      </c>
      <c r="D1126">
        <f t="shared" si="87"/>
        <v>6</v>
      </c>
      <c r="E1126" s="75">
        <v>49346</v>
      </c>
      <c r="F1126" s="75">
        <v>32272</v>
      </c>
      <c r="G1126" s="75">
        <v>17073</v>
      </c>
      <c r="H1126" s="104">
        <v>65.399424472095006</v>
      </c>
      <c r="I1126" s="104">
        <v>34.598549021197258</v>
      </c>
      <c r="K1126" s="72">
        <f t="shared" si="88"/>
        <v>3.5529933209111292E-3</v>
      </c>
      <c r="M1126" s="72">
        <f t="shared" si="89"/>
        <v>3.5226734269493956E-3</v>
      </c>
      <c r="N1126" s="68"/>
      <c r="O1126" s="72"/>
    </row>
    <row r="1127" spans="1:15" x14ac:dyDescent="0.25">
      <c r="A1127" s="107" t="s">
        <v>1537</v>
      </c>
      <c r="B1127" s="108">
        <f t="shared" si="85"/>
        <v>42540</v>
      </c>
      <c r="C1127">
        <f t="shared" si="86"/>
        <v>2016</v>
      </c>
      <c r="D1127">
        <f t="shared" si="87"/>
        <v>6</v>
      </c>
      <c r="E1127" s="75">
        <v>45621</v>
      </c>
      <c r="F1127" s="75">
        <v>29957</v>
      </c>
      <c r="G1127" s="75">
        <v>15664</v>
      </c>
      <c r="H1127" s="104">
        <v>65.664935008000697</v>
      </c>
      <c r="I1127" s="104">
        <v>34.335064991999303</v>
      </c>
      <c r="K1127" s="72">
        <f t="shared" si="88"/>
        <v>3.2847871822090265E-3</v>
      </c>
      <c r="M1127" s="72">
        <f t="shared" si="89"/>
        <v>3.5226734269493956E-3</v>
      </c>
      <c r="N1127" s="68"/>
      <c r="O1127" s="72"/>
    </row>
    <row r="1128" spans="1:15" x14ac:dyDescent="0.25">
      <c r="A1128" s="107" t="s">
        <v>1538</v>
      </c>
      <c r="B1128" s="108">
        <f t="shared" si="85"/>
        <v>42541</v>
      </c>
      <c r="C1128">
        <f t="shared" si="86"/>
        <v>2016</v>
      </c>
      <c r="D1128">
        <f t="shared" si="87"/>
        <v>6</v>
      </c>
      <c r="E1128" s="75">
        <v>52526</v>
      </c>
      <c r="F1128" s="75">
        <v>46895</v>
      </c>
      <c r="G1128" s="75">
        <v>5631</v>
      </c>
      <c r="H1128" s="104">
        <v>89.279594867303814</v>
      </c>
      <c r="I1128" s="104">
        <v>10.72040513269619</v>
      </c>
      <c r="K1128" s="72">
        <f t="shared" si="88"/>
        <v>3.7819585614675549E-3</v>
      </c>
      <c r="M1128" s="72">
        <f t="shared" si="89"/>
        <v>3.5226734269493956E-3</v>
      </c>
      <c r="N1128" s="68"/>
      <c r="O1128" s="72"/>
    </row>
    <row r="1129" spans="1:15" x14ac:dyDescent="0.25">
      <c r="A1129" s="107" t="s">
        <v>1539</v>
      </c>
      <c r="B1129" s="108">
        <f t="shared" si="85"/>
        <v>42542</v>
      </c>
      <c r="C1129">
        <f t="shared" si="86"/>
        <v>2016</v>
      </c>
      <c r="D1129">
        <f t="shared" si="87"/>
        <v>6</v>
      </c>
      <c r="E1129" s="75">
        <v>53848</v>
      </c>
      <c r="F1129" s="75">
        <v>49418</v>
      </c>
      <c r="G1129" s="75">
        <v>4430</v>
      </c>
      <c r="H1129" s="104">
        <v>91.77313920665577</v>
      </c>
      <c r="I1129" s="104">
        <v>8.2268607933442279</v>
      </c>
      <c r="K1129" s="72">
        <f t="shared" si="88"/>
        <v>3.8771447400888113E-3</v>
      </c>
      <c r="M1129" s="72">
        <f t="shared" si="89"/>
        <v>3.5226734269493956E-3</v>
      </c>
      <c r="N1129" s="68"/>
      <c r="O1129" s="72"/>
    </row>
    <row r="1130" spans="1:15" x14ac:dyDescent="0.25">
      <c r="A1130" s="107" t="s">
        <v>1540</v>
      </c>
      <c r="B1130" s="108">
        <f t="shared" si="85"/>
        <v>42543</v>
      </c>
      <c r="C1130">
        <f t="shared" si="86"/>
        <v>2016</v>
      </c>
      <c r="D1130">
        <f t="shared" si="87"/>
        <v>6</v>
      </c>
      <c r="E1130" s="75">
        <v>56006</v>
      </c>
      <c r="F1130" s="75">
        <v>51495</v>
      </c>
      <c r="G1130" s="75">
        <v>4510</v>
      </c>
      <c r="H1130" s="104">
        <v>91.945505838660139</v>
      </c>
      <c r="I1130" s="104">
        <v>8.0527086383601763</v>
      </c>
      <c r="K1130" s="72">
        <f t="shared" si="88"/>
        <v>4.0325242964160965E-3</v>
      </c>
      <c r="M1130" s="72">
        <f t="shared" si="89"/>
        <v>3.5226734269493956E-3</v>
      </c>
      <c r="N1130" s="68"/>
      <c r="O1130" s="72"/>
    </row>
    <row r="1131" spans="1:15" x14ac:dyDescent="0.25">
      <c r="A1131" s="107" t="s">
        <v>1541</v>
      </c>
      <c r="B1131" s="108">
        <f t="shared" si="85"/>
        <v>42544</v>
      </c>
      <c r="C1131">
        <f t="shared" si="86"/>
        <v>2016</v>
      </c>
      <c r="D1131">
        <f t="shared" si="87"/>
        <v>6</v>
      </c>
      <c r="E1131" s="75">
        <v>53485</v>
      </c>
      <c r="F1131" s="75">
        <v>49324</v>
      </c>
      <c r="G1131" s="75">
        <v>4161</v>
      </c>
      <c r="H1131" s="104">
        <v>92.220248667850797</v>
      </c>
      <c r="I1131" s="104">
        <v>7.7797513321492007</v>
      </c>
      <c r="K1131" s="72">
        <f t="shared" si="88"/>
        <v>3.8510081418743512E-3</v>
      </c>
      <c r="M1131" s="72">
        <f t="shared" si="89"/>
        <v>3.5226734269493956E-3</v>
      </c>
      <c r="N1131" s="68"/>
      <c r="O1131" s="72"/>
    </row>
    <row r="1132" spans="1:15" x14ac:dyDescent="0.25">
      <c r="A1132" s="107" t="s">
        <v>1542</v>
      </c>
      <c r="B1132" s="108">
        <f t="shared" si="85"/>
        <v>42545</v>
      </c>
      <c r="C1132">
        <f t="shared" si="86"/>
        <v>2016</v>
      </c>
      <c r="D1132">
        <f t="shared" si="87"/>
        <v>6</v>
      </c>
      <c r="E1132" s="75">
        <v>54476</v>
      </c>
      <c r="F1132" s="75">
        <v>48108</v>
      </c>
      <c r="G1132" s="75">
        <v>6368</v>
      </c>
      <c r="H1132" s="104">
        <v>88.310448637932296</v>
      </c>
      <c r="I1132" s="104">
        <v>11.6895513620677</v>
      </c>
      <c r="K1132" s="72">
        <f t="shared" si="88"/>
        <v>3.9223617750163064E-3</v>
      </c>
      <c r="M1132" s="72">
        <f t="shared" si="89"/>
        <v>3.5226734269493956E-3</v>
      </c>
      <c r="N1132" s="68"/>
      <c r="O1132" s="72"/>
    </row>
    <row r="1133" spans="1:15" x14ac:dyDescent="0.25">
      <c r="A1133" s="107" t="s">
        <v>1543</v>
      </c>
      <c r="B1133" s="108">
        <f t="shared" si="85"/>
        <v>42546</v>
      </c>
      <c r="C1133">
        <f t="shared" si="86"/>
        <v>2016</v>
      </c>
      <c r="D1133">
        <f t="shared" si="87"/>
        <v>6</v>
      </c>
      <c r="E1133" s="75">
        <v>43368</v>
      </c>
      <c r="F1133" s="75">
        <v>32979</v>
      </c>
      <c r="G1133" s="75">
        <v>10352</v>
      </c>
      <c r="H1133" s="104">
        <v>76.044548976203657</v>
      </c>
      <c r="I1133" s="104">
        <v>23.87013466150157</v>
      </c>
      <c r="K1133" s="72">
        <f t="shared" si="88"/>
        <v>3.122567469324238E-3</v>
      </c>
      <c r="M1133" s="72">
        <f t="shared" si="89"/>
        <v>3.5226734269493956E-3</v>
      </c>
      <c r="N1133" s="68"/>
      <c r="O1133" s="72"/>
    </row>
    <row r="1134" spans="1:15" x14ac:dyDescent="0.25">
      <c r="A1134" s="107" t="s">
        <v>1544</v>
      </c>
      <c r="B1134" s="108">
        <f t="shared" si="85"/>
        <v>42547</v>
      </c>
      <c r="C1134">
        <f t="shared" si="86"/>
        <v>2016</v>
      </c>
      <c r="D1134">
        <f t="shared" si="87"/>
        <v>6</v>
      </c>
      <c r="E1134" s="75">
        <v>43283</v>
      </c>
      <c r="F1134" s="75">
        <v>32032</v>
      </c>
      <c r="G1134" s="75">
        <v>11250</v>
      </c>
      <c r="H1134" s="104">
        <v>74.00596076981725</v>
      </c>
      <c r="I1134" s="104">
        <v>25.991728854284592</v>
      </c>
      <c r="K1134" s="72">
        <f t="shared" si="88"/>
        <v>3.1164473292464717E-3</v>
      </c>
      <c r="M1134" s="72">
        <f t="shared" si="89"/>
        <v>3.5226734269493956E-3</v>
      </c>
      <c r="N1134" s="68"/>
      <c r="O1134" s="72"/>
    </row>
    <row r="1135" spans="1:15" x14ac:dyDescent="0.25">
      <c r="A1135" s="107" t="s">
        <v>1545</v>
      </c>
      <c r="B1135" s="108">
        <f t="shared" si="85"/>
        <v>42548</v>
      </c>
      <c r="C1135">
        <f t="shared" si="86"/>
        <v>2016</v>
      </c>
      <c r="D1135">
        <f t="shared" si="87"/>
        <v>6</v>
      </c>
      <c r="E1135" s="75">
        <v>47205</v>
      </c>
      <c r="F1135" s="75">
        <v>42183</v>
      </c>
      <c r="G1135" s="75">
        <v>5022</v>
      </c>
      <c r="H1135" s="104">
        <v>89.36129647283127</v>
      </c>
      <c r="I1135" s="104">
        <v>10.63870352716873</v>
      </c>
      <c r="K1135" s="72">
        <f t="shared" si="88"/>
        <v>3.3988377925993972E-3</v>
      </c>
      <c r="M1135" s="72">
        <f t="shared" si="89"/>
        <v>3.5226734269493956E-3</v>
      </c>
      <c r="N1135" s="68"/>
      <c r="O1135" s="72"/>
    </row>
    <row r="1136" spans="1:15" x14ac:dyDescent="0.25">
      <c r="A1136" s="107" t="s">
        <v>1546</v>
      </c>
      <c r="B1136" s="108">
        <f t="shared" si="85"/>
        <v>42549</v>
      </c>
      <c r="C1136">
        <f t="shared" si="86"/>
        <v>2016</v>
      </c>
      <c r="D1136">
        <f t="shared" si="87"/>
        <v>6</v>
      </c>
      <c r="E1136" s="75">
        <v>49813</v>
      </c>
      <c r="F1136" s="75">
        <v>46176</v>
      </c>
      <c r="G1136" s="75">
        <v>3637</v>
      </c>
      <c r="H1136" s="104">
        <v>92.698693112239781</v>
      </c>
      <c r="I1136" s="104">
        <v>7.301306887760223</v>
      </c>
      <c r="K1136" s="72">
        <f t="shared" si="88"/>
        <v>3.5866180905148558E-3</v>
      </c>
      <c r="M1136" s="72">
        <f t="shared" si="89"/>
        <v>3.5226734269493956E-3</v>
      </c>
      <c r="N1136" s="68"/>
      <c r="O1136" s="72"/>
    </row>
    <row r="1137" spans="1:15" x14ac:dyDescent="0.25">
      <c r="A1137" s="107" t="s">
        <v>1547</v>
      </c>
      <c r="B1137" s="108">
        <f t="shared" si="85"/>
        <v>42550</v>
      </c>
      <c r="C1137">
        <f t="shared" si="86"/>
        <v>2016</v>
      </c>
      <c r="D1137">
        <f t="shared" si="87"/>
        <v>6</v>
      </c>
      <c r="E1137" s="75">
        <v>55127</v>
      </c>
      <c r="F1137" s="75">
        <v>50500</v>
      </c>
      <c r="G1137" s="75">
        <v>4627</v>
      </c>
      <c r="H1137" s="104">
        <v>91.606653726848918</v>
      </c>
      <c r="I1137" s="104">
        <v>8.3933462731510868</v>
      </c>
      <c r="K1137" s="72">
        <f t="shared" si="88"/>
        <v>3.9692348478471973E-3</v>
      </c>
      <c r="M1137" s="72">
        <f t="shared" si="89"/>
        <v>3.5226734269493956E-3</v>
      </c>
      <c r="N1137" s="68"/>
      <c r="O1137" s="72"/>
    </row>
    <row r="1138" spans="1:15" x14ac:dyDescent="0.25">
      <c r="A1138" s="107" t="s">
        <v>1548</v>
      </c>
      <c r="B1138" s="108">
        <f t="shared" si="85"/>
        <v>42551</v>
      </c>
      <c r="C1138">
        <f t="shared" si="86"/>
        <v>2016</v>
      </c>
      <c r="D1138">
        <f t="shared" si="87"/>
        <v>6</v>
      </c>
      <c r="E1138" s="75">
        <v>55078</v>
      </c>
      <c r="F1138" s="75">
        <v>50124</v>
      </c>
      <c r="G1138" s="75">
        <v>4954</v>
      </c>
      <c r="H1138" s="104">
        <v>91.005483133011367</v>
      </c>
      <c r="I1138" s="104">
        <v>8.9945168669886346</v>
      </c>
      <c r="K1138" s="72">
        <f t="shared" si="88"/>
        <v>3.9657067670964856E-3</v>
      </c>
      <c r="M1138" s="72">
        <f t="shared" si="89"/>
        <v>3.5226734269493956E-3</v>
      </c>
      <c r="N1138" s="68"/>
      <c r="O1138" s="72"/>
    </row>
    <row r="1139" spans="1:15" x14ac:dyDescent="0.25">
      <c r="A1139" s="107" t="s">
        <v>1549</v>
      </c>
      <c r="B1139" s="108">
        <f t="shared" si="85"/>
        <v>42552</v>
      </c>
      <c r="C1139">
        <f t="shared" si="86"/>
        <v>2016</v>
      </c>
      <c r="D1139">
        <f t="shared" si="87"/>
        <v>7</v>
      </c>
      <c r="E1139" s="75">
        <v>39859</v>
      </c>
      <c r="F1139" s="75">
        <v>35660</v>
      </c>
      <c r="G1139" s="75">
        <v>4199</v>
      </c>
      <c r="H1139" s="104">
        <v>89.465365413081116</v>
      </c>
      <c r="I1139" s="104">
        <v>10.534634586918891</v>
      </c>
      <c r="K1139" s="72">
        <f t="shared" si="88"/>
        <v>2.8699136865844585E-3</v>
      </c>
      <c r="M1139" s="72">
        <f t="shared" si="89"/>
        <v>3.2196791113703388E-3</v>
      </c>
      <c r="N1139" s="68"/>
      <c r="O1139" s="72"/>
    </row>
    <row r="1140" spans="1:15" x14ac:dyDescent="0.25">
      <c r="A1140" s="107" t="s">
        <v>1550</v>
      </c>
      <c r="B1140" s="108">
        <f t="shared" si="85"/>
        <v>42553</v>
      </c>
      <c r="C1140">
        <f t="shared" si="86"/>
        <v>2016</v>
      </c>
      <c r="D1140">
        <f t="shared" si="87"/>
        <v>7</v>
      </c>
      <c r="E1140" s="75">
        <v>36096</v>
      </c>
      <c r="F1140" s="75">
        <v>24788</v>
      </c>
      <c r="G1140" s="75">
        <v>11308</v>
      </c>
      <c r="H1140" s="104">
        <v>68.67242907801419</v>
      </c>
      <c r="I1140" s="104">
        <v>31.327570921985821</v>
      </c>
      <c r="K1140" s="72">
        <f t="shared" si="88"/>
        <v>2.5989714852593547E-3</v>
      </c>
      <c r="M1140" s="72">
        <f t="shared" si="89"/>
        <v>3.2196791113703388E-3</v>
      </c>
      <c r="N1140" s="68"/>
      <c r="O1140" s="72"/>
    </row>
    <row r="1141" spans="1:15" x14ac:dyDescent="0.25">
      <c r="A1141" s="107" t="s">
        <v>1551</v>
      </c>
      <c r="B1141" s="108">
        <f t="shared" si="85"/>
        <v>42554</v>
      </c>
      <c r="C1141">
        <f t="shared" si="86"/>
        <v>2016</v>
      </c>
      <c r="D1141">
        <f t="shared" si="87"/>
        <v>7</v>
      </c>
      <c r="E1141" s="75">
        <v>35554</v>
      </c>
      <c r="F1141" s="75">
        <v>21819</v>
      </c>
      <c r="G1141" s="75">
        <v>13735</v>
      </c>
      <c r="H1141" s="104">
        <v>61.368622377229002</v>
      </c>
      <c r="I1141" s="104">
        <v>38.631377622770998</v>
      </c>
      <c r="K1141" s="72">
        <f t="shared" si="88"/>
        <v>2.5599465920575991E-3</v>
      </c>
      <c r="M1141" s="72">
        <f t="shared" si="89"/>
        <v>3.2196791113703388E-3</v>
      </c>
      <c r="N1141" s="68"/>
      <c r="O1141" s="72"/>
    </row>
    <row r="1142" spans="1:15" x14ac:dyDescent="0.25">
      <c r="A1142" s="107" t="s">
        <v>1552</v>
      </c>
      <c r="B1142" s="108">
        <f t="shared" si="85"/>
        <v>42555</v>
      </c>
      <c r="C1142">
        <f t="shared" si="86"/>
        <v>2016</v>
      </c>
      <c r="D1142">
        <f t="shared" si="87"/>
        <v>7</v>
      </c>
      <c r="E1142" s="75">
        <v>35083</v>
      </c>
      <c r="F1142" s="75">
        <v>22689</v>
      </c>
      <c r="G1142" s="75">
        <v>12394</v>
      </c>
      <c r="H1142" s="104">
        <v>64.672348430863948</v>
      </c>
      <c r="I1142" s="104">
        <v>35.327651569136052</v>
      </c>
      <c r="K1142" s="72">
        <f t="shared" si="88"/>
        <v>2.5260338158619774E-3</v>
      </c>
      <c r="M1142" s="72">
        <f t="shared" si="89"/>
        <v>3.2196791113703388E-3</v>
      </c>
      <c r="N1142" s="68"/>
      <c r="O1142" s="72"/>
    </row>
    <row r="1143" spans="1:15" x14ac:dyDescent="0.25">
      <c r="A1143" s="107" t="s">
        <v>1553</v>
      </c>
      <c r="B1143" s="108">
        <f t="shared" si="85"/>
        <v>42556</v>
      </c>
      <c r="C1143">
        <f t="shared" si="86"/>
        <v>2016</v>
      </c>
      <c r="D1143">
        <f t="shared" si="87"/>
        <v>7</v>
      </c>
      <c r="E1143" s="75">
        <v>43912</v>
      </c>
      <c r="F1143" s="75">
        <v>39170</v>
      </c>
      <c r="G1143" s="75">
        <v>4742</v>
      </c>
      <c r="H1143" s="104">
        <v>89.201129531790855</v>
      </c>
      <c r="I1143" s="104">
        <v>10.798870468209151</v>
      </c>
      <c r="K1143" s="72">
        <f t="shared" si="88"/>
        <v>3.1617363658219409E-3</v>
      </c>
      <c r="M1143" s="72">
        <f t="shared" si="89"/>
        <v>3.2196791113703388E-3</v>
      </c>
      <c r="N1143" s="68"/>
      <c r="O1143" s="72"/>
    </row>
    <row r="1144" spans="1:15" x14ac:dyDescent="0.25">
      <c r="A1144" s="107" t="s">
        <v>1554</v>
      </c>
      <c r="B1144" s="108">
        <f t="shared" si="85"/>
        <v>42557</v>
      </c>
      <c r="C1144">
        <f t="shared" si="86"/>
        <v>2016</v>
      </c>
      <c r="D1144">
        <f t="shared" si="87"/>
        <v>7</v>
      </c>
      <c r="E1144" s="75">
        <v>51579</v>
      </c>
      <c r="F1144" s="75">
        <v>46932</v>
      </c>
      <c r="G1144" s="75">
        <v>4647</v>
      </c>
      <c r="H1144" s="104">
        <v>90.990519397429182</v>
      </c>
      <c r="I1144" s="104">
        <v>9.0094806025708145</v>
      </c>
      <c r="K1144" s="72">
        <f t="shared" si="88"/>
        <v>3.713773000836443E-3</v>
      </c>
      <c r="M1144" s="72">
        <f t="shared" si="89"/>
        <v>3.2196791113703388E-3</v>
      </c>
      <c r="N1144" s="68"/>
      <c r="O1144" s="72"/>
    </row>
    <row r="1145" spans="1:15" x14ac:dyDescent="0.25">
      <c r="A1145" s="107" t="s">
        <v>1555</v>
      </c>
      <c r="B1145" s="108">
        <f t="shared" si="85"/>
        <v>42558</v>
      </c>
      <c r="C1145">
        <f t="shared" si="86"/>
        <v>2016</v>
      </c>
      <c r="D1145">
        <f t="shared" si="87"/>
        <v>7</v>
      </c>
      <c r="E1145" s="75">
        <v>48908</v>
      </c>
      <c r="F1145" s="75">
        <v>44910</v>
      </c>
      <c r="G1145" s="75">
        <v>3998</v>
      </c>
      <c r="H1145" s="104">
        <v>91.825468226057083</v>
      </c>
      <c r="I1145" s="104">
        <v>8.1745317739429133</v>
      </c>
      <c r="K1145" s="72">
        <f t="shared" si="88"/>
        <v>3.5214565990986401E-3</v>
      </c>
      <c r="M1145" s="72">
        <f t="shared" si="89"/>
        <v>3.2196791113703388E-3</v>
      </c>
      <c r="N1145" s="68"/>
      <c r="O1145" s="72"/>
    </row>
    <row r="1146" spans="1:15" x14ac:dyDescent="0.25">
      <c r="A1146" s="107" t="s">
        <v>1556</v>
      </c>
      <c r="B1146" s="108">
        <f t="shared" si="85"/>
        <v>42559</v>
      </c>
      <c r="C1146">
        <f t="shared" si="86"/>
        <v>2016</v>
      </c>
      <c r="D1146">
        <f t="shared" si="87"/>
        <v>7</v>
      </c>
      <c r="E1146" s="75">
        <v>44597</v>
      </c>
      <c r="F1146" s="75">
        <v>40374</v>
      </c>
      <c r="G1146" s="75">
        <v>4223</v>
      </c>
      <c r="H1146" s="104">
        <v>90.530753189676432</v>
      </c>
      <c r="I1146" s="104">
        <v>9.4692468103235647</v>
      </c>
      <c r="K1146" s="72">
        <f t="shared" si="88"/>
        <v>3.2110574946839381E-3</v>
      </c>
      <c r="M1146" s="72">
        <f t="shared" si="89"/>
        <v>3.2196791113703388E-3</v>
      </c>
      <c r="N1146" s="68"/>
      <c r="O1146" s="72"/>
    </row>
    <row r="1147" spans="1:15" x14ac:dyDescent="0.25">
      <c r="A1147" s="107" t="s">
        <v>1557</v>
      </c>
      <c r="B1147" s="108">
        <f t="shared" si="85"/>
        <v>42560</v>
      </c>
      <c r="C1147">
        <f t="shared" si="86"/>
        <v>2016</v>
      </c>
      <c r="D1147">
        <f t="shared" si="87"/>
        <v>7</v>
      </c>
      <c r="E1147" s="75">
        <v>38384</v>
      </c>
      <c r="F1147" s="75">
        <v>30255</v>
      </c>
      <c r="G1147" s="75">
        <v>8129</v>
      </c>
      <c r="H1147" s="104">
        <v>78.821904960400161</v>
      </c>
      <c r="I1147" s="104">
        <v>21.178095039599832</v>
      </c>
      <c r="K1147" s="72">
        <f t="shared" si="88"/>
        <v>2.7637112558232231E-3</v>
      </c>
      <c r="M1147" s="72">
        <f t="shared" si="89"/>
        <v>3.2196791113703388E-3</v>
      </c>
      <c r="N1147" s="68"/>
      <c r="O1147" s="72"/>
    </row>
    <row r="1148" spans="1:15" x14ac:dyDescent="0.25">
      <c r="A1148" s="107" t="s">
        <v>1558</v>
      </c>
      <c r="B1148" s="108">
        <f t="shared" si="85"/>
        <v>42561</v>
      </c>
      <c r="C1148">
        <f t="shared" si="86"/>
        <v>2016</v>
      </c>
      <c r="D1148">
        <f t="shared" si="87"/>
        <v>7</v>
      </c>
      <c r="E1148" s="75">
        <v>42227</v>
      </c>
      <c r="F1148" s="75">
        <v>32513</v>
      </c>
      <c r="G1148" s="75">
        <v>9714</v>
      </c>
      <c r="H1148" s="104">
        <v>76.995761005991426</v>
      </c>
      <c r="I1148" s="104">
        <v>23.004238994008571</v>
      </c>
      <c r="K1148" s="72">
        <f t="shared" si="88"/>
        <v>3.0404135889862249E-3</v>
      </c>
      <c r="M1148" s="72">
        <f t="shared" si="89"/>
        <v>3.2196791113703388E-3</v>
      </c>
      <c r="N1148" s="68"/>
      <c r="O1148" s="72"/>
    </row>
    <row r="1149" spans="1:15" x14ac:dyDescent="0.25">
      <c r="A1149" s="107" t="s">
        <v>1559</v>
      </c>
      <c r="B1149" s="108">
        <f t="shared" si="85"/>
        <v>42562</v>
      </c>
      <c r="C1149">
        <f t="shared" si="86"/>
        <v>2016</v>
      </c>
      <c r="D1149">
        <f t="shared" si="87"/>
        <v>7</v>
      </c>
      <c r="E1149" s="75">
        <v>53051</v>
      </c>
      <c r="F1149" s="75">
        <v>47744</v>
      </c>
      <c r="G1149" s="75">
        <v>5307</v>
      </c>
      <c r="H1149" s="104">
        <v>89.996418540649557</v>
      </c>
      <c r="I1149" s="104">
        <v>10.003581459350441</v>
      </c>
      <c r="K1149" s="72">
        <f t="shared" si="88"/>
        <v>3.8197594266537573E-3</v>
      </c>
      <c r="M1149" s="72">
        <f t="shared" si="89"/>
        <v>3.2196791113703388E-3</v>
      </c>
      <c r="N1149" s="68"/>
      <c r="O1149" s="72"/>
    </row>
    <row r="1150" spans="1:15" x14ac:dyDescent="0.25">
      <c r="A1150" s="107" t="s">
        <v>1560</v>
      </c>
      <c r="B1150" s="108">
        <f t="shared" si="85"/>
        <v>42563</v>
      </c>
      <c r="C1150">
        <f t="shared" si="86"/>
        <v>2016</v>
      </c>
      <c r="D1150">
        <f t="shared" si="87"/>
        <v>7</v>
      </c>
      <c r="E1150" s="75">
        <v>56767</v>
      </c>
      <c r="F1150" s="75">
        <v>51678</v>
      </c>
      <c r="G1150" s="75">
        <v>5089</v>
      </c>
      <c r="H1150" s="104">
        <v>91.03528458435359</v>
      </c>
      <c r="I1150" s="104">
        <v>8.9647154156464151</v>
      </c>
      <c r="K1150" s="72">
        <f t="shared" si="88"/>
        <v>4.0873175505240968E-3</v>
      </c>
      <c r="M1150" s="72">
        <f t="shared" si="89"/>
        <v>3.2196791113703388E-3</v>
      </c>
      <c r="N1150" s="68"/>
      <c r="O1150" s="72"/>
    </row>
    <row r="1151" spans="1:15" x14ac:dyDescent="0.25">
      <c r="A1151" s="107" t="s">
        <v>1561</v>
      </c>
      <c r="B1151" s="108">
        <f t="shared" si="85"/>
        <v>42564</v>
      </c>
      <c r="C1151">
        <f t="shared" si="86"/>
        <v>2016</v>
      </c>
      <c r="D1151">
        <f t="shared" si="87"/>
        <v>7</v>
      </c>
      <c r="E1151" s="75">
        <v>55672</v>
      </c>
      <c r="F1151" s="75">
        <v>50730</v>
      </c>
      <c r="G1151" s="75">
        <v>4942</v>
      </c>
      <c r="H1151" s="104">
        <v>91.123006179048716</v>
      </c>
      <c r="I1151" s="104">
        <v>8.8769938209512862</v>
      </c>
      <c r="K1151" s="72">
        <f t="shared" si="88"/>
        <v>4.0084757459928743E-3</v>
      </c>
      <c r="M1151" s="72">
        <f t="shared" si="89"/>
        <v>3.2196791113703388E-3</v>
      </c>
      <c r="N1151" s="68"/>
      <c r="O1151" s="72"/>
    </row>
    <row r="1152" spans="1:15" x14ac:dyDescent="0.25">
      <c r="A1152" s="107" t="s">
        <v>1562</v>
      </c>
      <c r="B1152" s="108">
        <f t="shared" si="85"/>
        <v>42565</v>
      </c>
      <c r="C1152">
        <f t="shared" si="86"/>
        <v>2016</v>
      </c>
      <c r="D1152">
        <f t="shared" si="87"/>
        <v>7</v>
      </c>
      <c r="E1152" s="75">
        <v>50519</v>
      </c>
      <c r="F1152" s="75">
        <v>46357</v>
      </c>
      <c r="G1152" s="75">
        <v>4162</v>
      </c>
      <c r="H1152" s="104">
        <v>91.761515469427337</v>
      </c>
      <c r="I1152" s="104">
        <v>8.2384845305726557</v>
      </c>
      <c r="K1152" s="72">
        <f t="shared" si="88"/>
        <v>3.6374512539843014E-3</v>
      </c>
      <c r="M1152" s="72">
        <f t="shared" si="89"/>
        <v>3.2196791113703388E-3</v>
      </c>
      <c r="N1152" s="68"/>
      <c r="O1152" s="72"/>
    </row>
    <row r="1153" spans="1:15" x14ac:dyDescent="0.25">
      <c r="A1153" s="107" t="s">
        <v>1563</v>
      </c>
      <c r="B1153" s="108">
        <f t="shared" si="85"/>
        <v>42566</v>
      </c>
      <c r="C1153">
        <f t="shared" si="86"/>
        <v>2016</v>
      </c>
      <c r="D1153">
        <f t="shared" si="87"/>
        <v>7</v>
      </c>
      <c r="E1153" s="75">
        <v>48795</v>
      </c>
      <c r="F1153" s="75">
        <v>43742</v>
      </c>
      <c r="G1153" s="75">
        <v>5053</v>
      </c>
      <c r="H1153" s="104">
        <v>89.644430781842402</v>
      </c>
      <c r="I1153" s="104">
        <v>10.3555692181576</v>
      </c>
      <c r="K1153" s="72">
        <f t="shared" si="88"/>
        <v>3.51332041287761E-3</v>
      </c>
      <c r="M1153" s="72">
        <f t="shared" si="89"/>
        <v>3.2196791113703388E-3</v>
      </c>
      <c r="N1153" s="68"/>
      <c r="O1153" s="72"/>
    </row>
    <row r="1154" spans="1:15" x14ac:dyDescent="0.25">
      <c r="A1154" s="107" t="s">
        <v>1564</v>
      </c>
      <c r="B1154" s="108">
        <f t="shared" si="85"/>
        <v>42567</v>
      </c>
      <c r="C1154">
        <f t="shared" si="86"/>
        <v>2016</v>
      </c>
      <c r="D1154">
        <f t="shared" si="87"/>
        <v>7</v>
      </c>
      <c r="E1154" s="75">
        <v>38596</v>
      </c>
      <c r="F1154" s="75">
        <v>29308</v>
      </c>
      <c r="G1154" s="75">
        <v>9288</v>
      </c>
      <c r="H1154" s="104">
        <v>75.935330086019277</v>
      </c>
      <c r="I1154" s="104">
        <v>24.064669913980719</v>
      </c>
      <c r="K1154" s="72">
        <f t="shared" si="88"/>
        <v>2.7789756051936516E-3</v>
      </c>
      <c r="M1154" s="72">
        <f t="shared" si="89"/>
        <v>3.2196791113703388E-3</v>
      </c>
      <c r="N1154" s="68"/>
      <c r="O1154" s="72"/>
    </row>
    <row r="1155" spans="1:15" x14ac:dyDescent="0.25">
      <c r="A1155" s="107" t="s">
        <v>1565</v>
      </c>
      <c r="B1155" s="108">
        <f t="shared" si="85"/>
        <v>42568</v>
      </c>
      <c r="C1155">
        <f t="shared" si="86"/>
        <v>2016</v>
      </c>
      <c r="D1155">
        <f t="shared" si="87"/>
        <v>7</v>
      </c>
      <c r="E1155" s="75">
        <v>41585</v>
      </c>
      <c r="F1155" s="75">
        <v>31002</v>
      </c>
      <c r="G1155" s="75">
        <v>10583</v>
      </c>
      <c r="H1155" s="104">
        <v>74.55091980281351</v>
      </c>
      <c r="I1155" s="104">
        <v>25.44908019718649</v>
      </c>
      <c r="K1155" s="72">
        <f t="shared" si="88"/>
        <v>2.9941885309870972E-3</v>
      </c>
      <c r="M1155" s="72">
        <f t="shared" si="89"/>
        <v>3.2196791113703388E-3</v>
      </c>
      <c r="N1155" s="68"/>
      <c r="O1155" s="72"/>
    </row>
    <row r="1156" spans="1:15" x14ac:dyDescent="0.25">
      <c r="A1156" s="107" t="s">
        <v>1566</v>
      </c>
      <c r="B1156" s="108">
        <f t="shared" si="85"/>
        <v>42569</v>
      </c>
      <c r="C1156">
        <f t="shared" si="86"/>
        <v>2016</v>
      </c>
      <c r="D1156">
        <f t="shared" si="87"/>
        <v>7</v>
      </c>
      <c r="E1156" s="75">
        <v>43822</v>
      </c>
      <c r="F1156" s="75">
        <v>39942</v>
      </c>
      <c r="G1156" s="75">
        <v>3879</v>
      </c>
      <c r="H1156" s="104">
        <v>91.145999726164945</v>
      </c>
      <c r="I1156" s="104">
        <v>8.8517183150015981</v>
      </c>
      <c r="K1156" s="72">
        <f t="shared" si="88"/>
        <v>3.1552562175043062E-3</v>
      </c>
      <c r="M1156" s="72">
        <f t="shared" si="89"/>
        <v>3.2196791113703388E-3</v>
      </c>
      <c r="N1156" s="68"/>
      <c r="O1156" s="72"/>
    </row>
    <row r="1157" spans="1:15" x14ac:dyDescent="0.25">
      <c r="A1157" s="107" t="s">
        <v>1567</v>
      </c>
      <c r="B1157" s="108">
        <f t="shared" si="85"/>
        <v>42570</v>
      </c>
      <c r="C1157">
        <f t="shared" si="86"/>
        <v>2016</v>
      </c>
      <c r="D1157">
        <f t="shared" si="87"/>
        <v>7</v>
      </c>
      <c r="E1157" s="75">
        <v>54855</v>
      </c>
      <c r="F1157" s="75">
        <v>50127</v>
      </c>
      <c r="G1157" s="75">
        <v>4728</v>
      </c>
      <c r="H1157" s="104">
        <v>91.380913316926438</v>
      </c>
      <c r="I1157" s="104">
        <v>8.619086683073558</v>
      </c>
      <c r="K1157" s="72">
        <f t="shared" si="88"/>
        <v>3.9496503995983456E-3</v>
      </c>
      <c r="M1157" s="72">
        <f t="shared" si="89"/>
        <v>3.2196791113703388E-3</v>
      </c>
      <c r="N1157" s="68"/>
      <c r="O1157" s="72"/>
    </row>
    <row r="1158" spans="1:15" x14ac:dyDescent="0.25">
      <c r="A1158" s="107" t="s">
        <v>1568</v>
      </c>
      <c r="B1158" s="108">
        <f t="shared" si="85"/>
        <v>42571</v>
      </c>
      <c r="C1158">
        <f t="shared" si="86"/>
        <v>2016</v>
      </c>
      <c r="D1158">
        <f t="shared" si="87"/>
        <v>7</v>
      </c>
      <c r="E1158" s="75">
        <v>57438</v>
      </c>
      <c r="F1158" s="75">
        <v>52360</v>
      </c>
      <c r="G1158" s="75">
        <v>5078</v>
      </c>
      <c r="H1158" s="104">
        <v>91.159162923500119</v>
      </c>
      <c r="I1158" s="104">
        <v>8.8408370764998789</v>
      </c>
      <c r="K1158" s="72">
        <f t="shared" si="88"/>
        <v>4.1356306563144615E-3</v>
      </c>
      <c r="M1158" s="72">
        <f t="shared" si="89"/>
        <v>3.2196791113703388E-3</v>
      </c>
      <c r="N1158" s="68"/>
      <c r="O1158" s="72"/>
    </row>
    <row r="1159" spans="1:15" x14ac:dyDescent="0.25">
      <c r="A1159" s="107" t="s">
        <v>1569</v>
      </c>
      <c r="B1159" s="108">
        <f t="shared" si="85"/>
        <v>42572</v>
      </c>
      <c r="C1159">
        <f t="shared" si="86"/>
        <v>2016</v>
      </c>
      <c r="D1159">
        <f t="shared" si="87"/>
        <v>7</v>
      </c>
      <c r="E1159" s="75">
        <v>55054</v>
      </c>
      <c r="F1159" s="75">
        <v>50237</v>
      </c>
      <c r="G1159" s="75">
        <v>4817</v>
      </c>
      <c r="H1159" s="104">
        <v>91.250408689650158</v>
      </c>
      <c r="I1159" s="104">
        <v>8.7495913103498388</v>
      </c>
      <c r="K1159" s="72">
        <f t="shared" si="88"/>
        <v>3.9639787275451161E-3</v>
      </c>
      <c r="M1159" s="72">
        <f t="shared" si="89"/>
        <v>3.2196791113703388E-3</v>
      </c>
      <c r="N1159" s="68"/>
      <c r="O1159" s="72"/>
    </row>
    <row r="1160" spans="1:15" x14ac:dyDescent="0.25">
      <c r="A1160" s="107" t="s">
        <v>1570</v>
      </c>
      <c r="B1160" s="108">
        <f t="shared" si="85"/>
        <v>42573</v>
      </c>
      <c r="C1160">
        <f t="shared" si="86"/>
        <v>2016</v>
      </c>
      <c r="D1160">
        <f t="shared" si="87"/>
        <v>7</v>
      </c>
      <c r="E1160" s="75">
        <v>49390</v>
      </c>
      <c r="F1160" s="75">
        <v>44458</v>
      </c>
      <c r="G1160" s="75">
        <v>4931</v>
      </c>
      <c r="H1160" s="104">
        <v>90.014172909495855</v>
      </c>
      <c r="I1160" s="104">
        <v>9.9838023891476002</v>
      </c>
      <c r="K1160" s="72">
        <f t="shared" si="88"/>
        <v>3.5561613934219725E-3</v>
      </c>
      <c r="M1160" s="72">
        <f t="shared" si="89"/>
        <v>3.2196791113703388E-3</v>
      </c>
      <c r="N1160" s="68"/>
      <c r="O1160" s="72"/>
    </row>
    <row r="1161" spans="1:15" x14ac:dyDescent="0.25">
      <c r="A1161" s="107" t="s">
        <v>1571</v>
      </c>
      <c r="B1161" s="108">
        <f t="shared" si="85"/>
        <v>42574</v>
      </c>
      <c r="C1161">
        <f t="shared" si="86"/>
        <v>2016</v>
      </c>
      <c r="D1161">
        <f t="shared" si="87"/>
        <v>7</v>
      </c>
      <c r="E1161" s="75">
        <v>37680</v>
      </c>
      <c r="F1161" s="75">
        <v>29145</v>
      </c>
      <c r="G1161" s="75">
        <v>8535</v>
      </c>
      <c r="H1161" s="104">
        <v>77.348726114649679</v>
      </c>
      <c r="I1161" s="104">
        <v>22.651273885350321</v>
      </c>
      <c r="K1161" s="72">
        <f t="shared" si="88"/>
        <v>2.7130220956497254E-3</v>
      </c>
      <c r="M1161" s="72">
        <f t="shared" si="89"/>
        <v>3.2196791113703388E-3</v>
      </c>
      <c r="N1161" s="68"/>
      <c r="O1161" s="72"/>
    </row>
    <row r="1162" spans="1:15" x14ac:dyDescent="0.25">
      <c r="A1162" s="107" t="s">
        <v>1572</v>
      </c>
      <c r="B1162" s="108">
        <f t="shared" si="85"/>
        <v>42575</v>
      </c>
      <c r="C1162">
        <f t="shared" si="86"/>
        <v>2016</v>
      </c>
      <c r="D1162">
        <f t="shared" si="87"/>
        <v>7</v>
      </c>
      <c r="E1162" s="75">
        <v>39848</v>
      </c>
      <c r="F1162" s="75">
        <v>30822</v>
      </c>
      <c r="G1162" s="75">
        <v>9026</v>
      </c>
      <c r="H1162" s="104">
        <v>77.348925918490266</v>
      </c>
      <c r="I1162" s="104">
        <v>22.651074081509741</v>
      </c>
      <c r="K1162" s="72">
        <f t="shared" si="88"/>
        <v>2.8691216684567475E-3</v>
      </c>
      <c r="M1162" s="72">
        <f t="shared" si="89"/>
        <v>3.2196791113703388E-3</v>
      </c>
      <c r="N1162" s="68"/>
      <c r="O1162" s="72"/>
    </row>
    <row r="1163" spans="1:15" x14ac:dyDescent="0.25">
      <c r="A1163" s="107" t="s">
        <v>1573</v>
      </c>
      <c r="B1163" s="108">
        <f t="shared" si="85"/>
        <v>42576</v>
      </c>
      <c r="C1163">
        <f t="shared" si="86"/>
        <v>2016</v>
      </c>
      <c r="D1163">
        <f t="shared" si="87"/>
        <v>7</v>
      </c>
      <c r="E1163" s="75">
        <v>35535</v>
      </c>
      <c r="F1163" s="75">
        <v>32055</v>
      </c>
      <c r="G1163" s="75">
        <v>3480</v>
      </c>
      <c r="H1163" s="104">
        <v>90.206838328408608</v>
      </c>
      <c r="I1163" s="104">
        <v>9.7931616715913883</v>
      </c>
      <c r="K1163" s="72">
        <f t="shared" si="88"/>
        <v>2.5585785607460981E-3</v>
      </c>
      <c r="M1163" s="72">
        <f t="shared" si="89"/>
        <v>3.2196791113703388E-3</v>
      </c>
      <c r="N1163" s="68"/>
      <c r="O1163" s="72"/>
    </row>
    <row r="1164" spans="1:15" x14ac:dyDescent="0.25">
      <c r="A1164" s="107" t="s">
        <v>1574</v>
      </c>
      <c r="B1164" s="108">
        <f t="shared" si="85"/>
        <v>42577</v>
      </c>
      <c r="C1164">
        <f t="shared" si="86"/>
        <v>2016</v>
      </c>
      <c r="D1164">
        <f t="shared" si="87"/>
        <v>7</v>
      </c>
      <c r="E1164" s="75">
        <v>53081</v>
      </c>
      <c r="F1164" s="75">
        <v>48706</v>
      </c>
      <c r="G1164" s="75">
        <v>4375</v>
      </c>
      <c r="H1164" s="104">
        <v>91.75787946722933</v>
      </c>
      <c r="I1164" s="104">
        <v>8.2421205327706719</v>
      </c>
      <c r="K1164" s="72">
        <f t="shared" si="88"/>
        <v>3.8219194760929689E-3</v>
      </c>
      <c r="M1164" s="72">
        <f t="shared" si="89"/>
        <v>3.2196791113703388E-3</v>
      </c>
      <c r="N1164" s="68"/>
      <c r="O1164" s="72"/>
    </row>
    <row r="1165" spans="1:15" x14ac:dyDescent="0.25">
      <c r="A1165" s="107" t="s">
        <v>1575</v>
      </c>
      <c r="B1165" s="108">
        <f t="shared" ref="B1165:B1228" si="90">DATE(YEAR(A1165),MONTH(A1165),DAY(A1165))</f>
        <v>42578</v>
      </c>
      <c r="C1165">
        <f t="shared" ref="C1165:C1228" si="91">+YEAR(A1165)</f>
        <v>2016</v>
      </c>
      <c r="D1165">
        <f t="shared" ref="D1165:D1228" si="92">MONTH(A1165)</f>
        <v>7</v>
      </c>
      <c r="E1165" s="75">
        <v>54352</v>
      </c>
      <c r="F1165" s="75">
        <v>49836</v>
      </c>
      <c r="G1165" s="75">
        <v>4516</v>
      </c>
      <c r="H1165" s="104">
        <v>91.69119811598469</v>
      </c>
      <c r="I1165" s="104">
        <v>8.3088018840153079</v>
      </c>
      <c r="K1165" s="72">
        <f t="shared" ref="K1165:K1228" si="93">+E1165/SUMIF($C$12:$C$2321,C1165,$E$12:$E$2321)</f>
        <v>3.9134335706675653E-3</v>
      </c>
      <c r="M1165" s="72">
        <f t="shared" ref="M1165:M1228" si="94">AVERAGEIFS($K$12:$K$2321,$C$12:$C$2321,C1165,$D$12:$D$2321,D1165)</f>
        <v>3.2196791113703388E-3</v>
      </c>
      <c r="N1165" s="68"/>
      <c r="O1165" s="72"/>
    </row>
    <row r="1166" spans="1:15" x14ac:dyDescent="0.25">
      <c r="A1166" s="107" t="s">
        <v>1576</v>
      </c>
      <c r="B1166" s="108">
        <f t="shared" si="90"/>
        <v>42579</v>
      </c>
      <c r="C1166">
        <f t="shared" si="91"/>
        <v>2016</v>
      </c>
      <c r="D1166">
        <f t="shared" si="92"/>
        <v>7</v>
      </c>
      <c r="E1166" s="75">
        <v>50302</v>
      </c>
      <c r="F1166" s="75">
        <v>46121</v>
      </c>
      <c r="G1166" s="75">
        <v>4180</v>
      </c>
      <c r="H1166" s="104">
        <v>91.688203252355777</v>
      </c>
      <c r="I1166" s="104">
        <v>8.3098087551190805</v>
      </c>
      <c r="K1166" s="72">
        <f t="shared" si="93"/>
        <v>3.6218268963740044E-3</v>
      </c>
      <c r="M1166" s="72">
        <f t="shared" si="94"/>
        <v>3.2196791113703388E-3</v>
      </c>
      <c r="N1166" s="68"/>
      <c r="O1166" s="72"/>
    </row>
    <row r="1167" spans="1:15" x14ac:dyDescent="0.25">
      <c r="A1167" s="107" t="s">
        <v>1577</v>
      </c>
      <c r="B1167" s="108">
        <f t="shared" si="90"/>
        <v>42580</v>
      </c>
      <c r="C1167">
        <f t="shared" si="91"/>
        <v>2016</v>
      </c>
      <c r="D1167">
        <f t="shared" si="92"/>
        <v>7</v>
      </c>
      <c r="E1167" s="75">
        <v>37875</v>
      </c>
      <c r="F1167" s="75">
        <v>33456</v>
      </c>
      <c r="G1167" s="75">
        <v>4419</v>
      </c>
      <c r="H1167" s="104">
        <v>88.332673267326726</v>
      </c>
      <c r="I1167" s="104">
        <v>11.667326732673271</v>
      </c>
      <c r="K1167" s="72">
        <f t="shared" si="93"/>
        <v>2.7270624170046003E-3</v>
      </c>
      <c r="M1167" s="72">
        <f t="shared" si="94"/>
        <v>3.2196791113703388E-3</v>
      </c>
      <c r="N1167" s="68"/>
      <c r="O1167" s="72"/>
    </row>
    <row r="1168" spans="1:15" x14ac:dyDescent="0.25">
      <c r="A1168" s="107" t="s">
        <v>1578</v>
      </c>
      <c r="B1168" s="108">
        <f t="shared" si="90"/>
        <v>42581</v>
      </c>
      <c r="C1168">
        <f t="shared" si="91"/>
        <v>2016</v>
      </c>
      <c r="D1168">
        <f t="shared" si="92"/>
        <v>7</v>
      </c>
      <c r="E1168" s="75">
        <v>27966</v>
      </c>
      <c r="F1168" s="75">
        <v>21936</v>
      </c>
      <c r="G1168" s="75">
        <v>6030</v>
      </c>
      <c r="H1168" s="104">
        <v>78.438103411285127</v>
      </c>
      <c r="I1168" s="104">
        <v>21.56189658871487</v>
      </c>
      <c r="K1168" s="72">
        <f t="shared" si="93"/>
        <v>2.0135980872330204E-3</v>
      </c>
      <c r="M1168" s="72">
        <f t="shared" si="94"/>
        <v>3.2196791113703388E-3</v>
      </c>
      <c r="N1168" s="68"/>
      <c r="O1168" s="72"/>
    </row>
    <row r="1169" spans="1:15" x14ac:dyDescent="0.25">
      <c r="A1169" s="107" t="s">
        <v>1579</v>
      </c>
      <c r="B1169" s="108">
        <f t="shared" si="90"/>
        <v>42582</v>
      </c>
      <c r="C1169">
        <f t="shared" si="91"/>
        <v>2016</v>
      </c>
      <c r="D1169">
        <f t="shared" si="92"/>
        <v>7</v>
      </c>
      <c r="E1169" s="75">
        <v>27837</v>
      </c>
      <c r="F1169" s="75">
        <v>22859</v>
      </c>
      <c r="G1169" s="75">
        <v>4977</v>
      </c>
      <c r="H1169" s="104">
        <v>82.11732586126378</v>
      </c>
      <c r="I1169" s="104">
        <v>17.879081797607501</v>
      </c>
      <c r="K1169" s="72">
        <f t="shared" si="93"/>
        <v>2.0043098746444108E-3</v>
      </c>
      <c r="M1169" s="72">
        <f t="shared" si="94"/>
        <v>3.2196791113703388E-3</v>
      </c>
      <c r="N1169" s="68"/>
      <c r="O1169" s="72"/>
    </row>
    <row r="1170" spans="1:15" x14ac:dyDescent="0.25">
      <c r="A1170" s="107" t="s">
        <v>1580</v>
      </c>
      <c r="B1170" s="108">
        <f t="shared" si="90"/>
        <v>42583</v>
      </c>
      <c r="C1170">
        <f t="shared" si="91"/>
        <v>2016</v>
      </c>
      <c r="D1170">
        <f t="shared" si="92"/>
        <v>8</v>
      </c>
      <c r="E1170" s="75">
        <v>49592</v>
      </c>
      <c r="F1170" s="75">
        <v>45132</v>
      </c>
      <c r="G1170" s="75">
        <v>4460</v>
      </c>
      <c r="H1170" s="104">
        <v>91.006613969995158</v>
      </c>
      <c r="I1170" s="104">
        <v>8.9933860300048387</v>
      </c>
      <c r="K1170" s="72">
        <f t="shared" si="93"/>
        <v>3.5707057263126636E-3</v>
      </c>
      <c r="M1170" s="72">
        <f t="shared" si="94"/>
        <v>3.6329267633309847E-3</v>
      </c>
      <c r="N1170" s="68"/>
      <c r="O1170" s="72"/>
    </row>
    <row r="1171" spans="1:15" x14ac:dyDescent="0.25">
      <c r="A1171" s="107" t="s">
        <v>1581</v>
      </c>
      <c r="B1171" s="108">
        <f t="shared" si="90"/>
        <v>42584</v>
      </c>
      <c r="C1171">
        <f t="shared" si="91"/>
        <v>2016</v>
      </c>
      <c r="D1171">
        <f t="shared" si="92"/>
        <v>8</v>
      </c>
      <c r="E1171" s="75">
        <v>56970</v>
      </c>
      <c r="F1171" s="75">
        <v>51419</v>
      </c>
      <c r="G1171" s="75">
        <v>5551</v>
      </c>
      <c r="H1171" s="104">
        <v>90.256275232578545</v>
      </c>
      <c r="I1171" s="104">
        <v>9.7437247674214493</v>
      </c>
      <c r="K1171" s="72">
        <f t="shared" si="93"/>
        <v>4.1019338850627612E-3</v>
      </c>
      <c r="M1171" s="72">
        <f t="shared" si="94"/>
        <v>3.6329267633309847E-3</v>
      </c>
      <c r="N1171" s="68"/>
      <c r="O1171" s="72"/>
    </row>
    <row r="1172" spans="1:15" x14ac:dyDescent="0.25">
      <c r="A1172" s="107" t="s">
        <v>1582</v>
      </c>
      <c r="B1172" s="108">
        <f t="shared" si="90"/>
        <v>42585</v>
      </c>
      <c r="C1172">
        <f t="shared" si="91"/>
        <v>2016</v>
      </c>
      <c r="D1172">
        <f t="shared" si="92"/>
        <v>8</v>
      </c>
      <c r="E1172" s="75">
        <v>57225</v>
      </c>
      <c r="F1172" s="75">
        <v>51309</v>
      </c>
      <c r="G1172" s="75">
        <v>5916</v>
      </c>
      <c r="H1172" s="104">
        <v>89.661861074705115</v>
      </c>
      <c r="I1172" s="104">
        <v>10.33813892529489</v>
      </c>
      <c r="K1172" s="72">
        <f t="shared" si="93"/>
        <v>4.1202943052960593E-3</v>
      </c>
      <c r="M1172" s="72">
        <f t="shared" si="94"/>
        <v>3.6329267633309847E-3</v>
      </c>
      <c r="N1172" s="68"/>
      <c r="O1172" s="72"/>
    </row>
    <row r="1173" spans="1:15" x14ac:dyDescent="0.25">
      <c r="A1173" s="107" t="s">
        <v>1583</v>
      </c>
      <c r="B1173" s="108">
        <f t="shared" si="90"/>
        <v>42586</v>
      </c>
      <c r="C1173">
        <f t="shared" si="91"/>
        <v>2016</v>
      </c>
      <c r="D1173">
        <f t="shared" si="92"/>
        <v>8</v>
      </c>
      <c r="E1173" s="75">
        <v>56834</v>
      </c>
      <c r="F1173" s="75">
        <v>51059</v>
      </c>
      <c r="G1173" s="75">
        <v>5775</v>
      </c>
      <c r="H1173" s="104">
        <v>89.838828870042576</v>
      </c>
      <c r="I1173" s="104">
        <v>10.16117112995742</v>
      </c>
      <c r="K1173" s="72">
        <f t="shared" si="93"/>
        <v>4.0921416609383358E-3</v>
      </c>
      <c r="M1173" s="72">
        <f t="shared" si="94"/>
        <v>3.6329267633309847E-3</v>
      </c>
      <c r="N1173" s="68"/>
      <c r="O1173" s="72"/>
    </row>
    <row r="1174" spans="1:15" x14ac:dyDescent="0.25">
      <c r="A1174" s="107" t="s">
        <v>1584</v>
      </c>
      <c r="B1174" s="108">
        <f t="shared" si="90"/>
        <v>42587</v>
      </c>
      <c r="C1174">
        <f t="shared" si="91"/>
        <v>2016</v>
      </c>
      <c r="D1174">
        <f t="shared" si="92"/>
        <v>8</v>
      </c>
      <c r="E1174" s="75">
        <v>53614</v>
      </c>
      <c r="F1174" s="75">
        <v>47259</v>
      </c>
      <c r="G1174" s="75">
        <v>6353</v>
      </c>
      <c r="H1174" s="104">
        <v>88.146752713843398</v>
      </c>
      <c r="I1174" s="104">
        <v>11.849516917223109</v>
      </c>
      <c r="K1174" s="72">
        <f t="shared" si="93"/>
        <v>3.8602963544629608E-3</v>
      </c>
      <c r="M1174" s="72">
        <f t="shared" si="94"/>
        <v>3.6329267633309847E-3</v>
      </c>
      <c r="N1174" s="68"/>
      <c r="O1174" s="72"/>
    </row>
    <row r="1175" spans="1:15" x14ac:dyDescent="0.25">
      <c r="A1175" s="107" t="s">
        <v>1585</v>
      </c>
      <c r="B1175" s="108">
        <f t="shared" si="90"/>
        <v>42588</v>
      </c>
      <c r="C1175">
        <f t="shared" si="91"/>
        <v>2016</v>
      </c>
      <c r="D1175">
        <f t="shared" si="92"/>
        <v>8</v>
      </c>
      <c r="E1175" s="75">
        <v>44454</v>
      </c>
      <c r="F1175" s="75">
        <v>32790</v>
      </c>
      <c r="G1175" s="75">
        <v>11664</v>
      </c>
      <c r="H1175" s="104">
        <v>73.761641247131863</v>
      </c>
      <c r="I1175" s="104">
        <v>26.23835875286813</v>
      </c>
      <c r="K1175" s="72">
        <f t="shared" si="93"/>
        <v>3.2007612590236965E-3</v>
      </c>
      <c r="M1175" s="72">
        <f t="shared" si="94"/>
        <v>3.6329267633309847E-3</v>
      </c>
      <c r="N1175" s="68"/>
      <c r="O1175" s="72"/>
    </row>
    <row r="1176" spans="1:15" x14ac:dyDescent="0.25">
      <c r="A1176" s="107" t="s">
        <v>1586</v>
      </c>
      <c r="B1176" s="108">
        <f t="shared" si="90"/>
        <v>42589</v>
      </c>
      <c r="C1176">
        <f t="shared" si="91"/>
        <v>2016</v>
      </c>
      <c r="D1176">
        <f t="shared" si="92"/>
        <v>8</v>
      </c>
      <c r="E1176" s="75">
        <v>43902</v>
      </c>
      <c r="F1176" s="75">
        <v>32168</v>
      </c>
      <c r="G1176" s="75">
        <v>11734</v>
      </c>
      <c r="H1176" s="104">
        <v>73.272288278438339</v>
      </c>
      <c r="I1176" s="104">
        <v>26.727711721561661</v>
      </c>
      <c r="K1176" s="72">
        <f t="shared" si="93"/>
        <v>3.1610163493422036E-3</v>
      </c>
      <c r="M1176" s="72">
        <f t="shared" si="94"/>
        <v>3.6329267633309847E-3</v>
      </c>
      <c r="N1176" s="68"/>
      <c r="O1176" s="72"/>
    </row>
    <row r="1177" spans="1:15" x14ac:dyDescent="0.25">
      <c r="A1177" s="107" t="s">
        <v>1587</v>
      </c>
      <c r="B1177" s="108">
        <f t="shared" si="90"/>
        <v>42590</v>
      </c>
      <c r="C1177">
        <f t="shared" si="91"/>
        <v>2016</v>
      </c>
      <c r="D1177">
        <f t="shared" si="92"/>
        <v>8</v>
      </c>
      <c r="E1177" s="75">
        <v>52467</v>
      </c>
      <c r="F1177" s="75">
        <v>46638</v>
      </c>
      <c r="G1177" s="75">
        <v>5829</v>
      </c>
      <c r="H1177" s="104">
        <v>88.890159528846709</v>
      </c>
      <c r="I1177" s="104">
        <v>11.1098404711533</v>
      </c>
      <c r="K1177" s="72">
        <f t="shared" si="93"/>
        <v>3.7777104642371055E-3</v>
      </c>
      <c r="M1177" s="72">
        <f t="shared" si="94"/>
        <v>3.6329267633309847E-3</v>
      </c>
      <c r="N1177" s="68"/>
      <c r="O1177" s="72"/>
    </row>
    <row r="1178" spans="1:15" x14ac:dyDescent="0.25">
      <c r="A1178" s="107" t="s">
        <v>1588</v>
      </c>
      <c r="B1178" s="108">
        <f t="shared" si="90"/>
        <v>42591</v>
      </c>
      <c r="C1178">
        <f t="shared" si="91"/>
        <v>2016</v>
      </c>
      <c r="D1178">
        <f t="shared" si="92"/>
        <v>8</v>
      </c>
      <c r="E1178" s="75">
        <v>56312</v>
      </c>
      <c r="F1178" s="75">
        <v>50740</v>
      </c>
      <c r="G1178" s="75">
        <v>5572</v>
      </c>
      <c r="H1178" s="104">
        <v>90.105128569399056</v>
      </c>
      <c r="I1178" s="104">
        <v>9.8948714306009382</v>
      </c>
      <c r="K1178" s="72">
        <f t="shared" si="93"/>
        <v>4.0545568006960546E-3</v>
      </c>
      <c r="M1178" s="72">
        <f t="shared" si="94"/>
        <v>3.6329267633309847E-3</v>
      </c>
      <c r="N1178" s="68"/>
      <c r="O1178" s="72"/>
    </row>
    <row r="1179" spans="1:15" x14ac:dyDescent="0.25">
      <c r="A1179" s="107" t="s">
        <v>1589</v>
      </c>
      <c r="B1179" s="108">
        <f t="shared" si="90"/>
        <v>42592</v>
      </c>
      <c r="C1179">
        <f t="shared" si="91"/>
        <v>2016</v>
      </c>
      <c r="D1179">
        <f t="shared" si="92"/>
        <v>8</v>
      </c>
      <c r="E1179" s="75">
        <v>50297</v>
      </c>
      <c r="F1179" s="75">
        <v>46191</v>
      </c>
      <c r="G1179" s="75">
        <v>4106</v>
      </c>
      <c r="H1179" s="104">
        <v>91.83649124202239</v>
      </c>
      <c r="I1179" s="104">
        <v>8.1635087579776133</v>
      </c>
      <c r="K1179" s="72">
        <f t="shared" si="93"/>
        <v>3.6214668881341355E-3</v>
      </c>
      <c r="M1179" s="72">
        <f t="shared" si="94"/>
        <v>3.6329267633309847E-3</v>
      </c>
      <c r="N1179" s="68"/>
      <c r="O1179" s="72"/>
    </row>
    <row r="1180" spans="1:15" x14ac:dyDescent="0.25">
      <c r="A1180" s="107" t="s">
        <v>1590</v>
      </c>
      <c r="B1180" s="108">
        <f t="shared" si="90"/>
        <v>42593</v>
      </c>
      <c r="C1180">
        <f t="shared" si="91"/>
        <v>2016</v>
      </c>
      <c r="D1180">
        <f t="shared" si="92"/>
        <v>8</v>
      </c>
      <c r="E1180" s="75">
        <v>47631</v>
      </c>
      <c r="F1180" s="75">
        <v>43421</v>
      </c>
      <c r="G1180" s="75">
        <v>4210</v>
      </c>
      <c r="H1180" s="104">
        <v>91.161218534147935</v>
      </c>
      <c r="I1180" s="104">
        <v>8.8387814658520707</v>
      </c>
      <c r="K1180" s="72">
        <f t="shared" si="93"/>
        <v>3.4295104946362011E-3</v>
      </c>
      <c r="M1180" s="72">
        <f t="shared" si="94"/>
        <v>3.6329267633309847E-3</v>
      </c>
      <c r="N1180" s="68"/>
      <c r="O1180" s="72"/>
    </row>
    <row r="1181" spans="1:15" x14ac:dyDescent="0.25">
      <c r="A1181" s="107" t="s">
        <v>1591</v>
      </c>
      <c r="B1181" s="108">
        <f t="shared" si="90"/>
        <v>42594</v>
      </c>
      <c r="C1181">
        <f t="shared" si="91"/>
        <v>2016</v>
      </c>
      <c r="D1181">
        <f t="shared" si="92"/>
        <v>8</v>
      </c>
      <c r="E1181" s="75">
        <v>44952</v>
      </c>
      <c r="F1181" s="75">
        <v>40393</v>
      </c>
      <c r="G1181" s="75">
        <v>4559</v>
      </c>
      <c r="H1181" s="104">
        <v>89.858070831108734</v>
      </c>
      <c r="I1181" s="104">
        <v>10.141929168891259</v>
      </c>
      <c r="K1181" s="72">
        <f t="shared" si="93"/>
        <v>3.2366180797146083E-3</v>
      </c>
      <c r="M1181" s="72">
        <f t="shared" si="94"/>
        <v>3.6329267633309847E-3</v>
      </c>
      <c r="N1181" s="68"/>
      <c r="O1181" s="72"/>
    </row>
    <row r="1182" spans="1:15" x14ac:dyDescent="0.25">
      <c r="A1182" s="107" t="s">
        <v>1592</v>
      </c>
      <c r="B1182" s="108">
        <f t="shared" si="90"/>
        <v>42595</v>
      </c>
      <c r="C1182">
        <f t="shared" si="91"/>
        <v>2016</v>
      </c>
      <c r="D1182">
        <f t="shared" si="92"/>
        <v>8</v>
      </c>
      <c r="E1182" s="75">
        <v>39135</v>
      </c>
      <c r="F1182" s="75">
        <v>29637</v>
      </c>
      <c r="G1182" s="75">
        <v>9498</v>
      </c>
      <c r="H1182" s="104">
        <v>75.730164814105024</v>
      </c>
      <c r="I1182" s="104">
        <v>24.26983518589498</v>
      </c>
      <c r="K1182" s="72">
        <f t="shared" si="93"/>
        <v>2.8177844934514861E-3</v>
      </c>
      <c r="M1182" s="72">
        <f t="shared" si="94"/>
        <v>3.6329267633309847E-3</v>
      </c>
      <c r="N1182" s="68"/>
      <c r="O1182" s="72"/>
    </row>
    <row r="1183" spans="1:15" x14ac:dyDescent="0.25">
      <c r="A1183" s="107" t="s">
        <v>1593</v>
      </c>
      <c r="B1183" s="108">
        <f t="shared" si="90"/>
        <v>42596</v>
      </c>
      <c r="C1183">
        <f t="shared" si="91"/>
        <v>2016</v>
      </c>
      <c r="D1183">
        <f t="shared" si="92"/>
        <v>8</v>
      </c>
      <c r="E1183" s="75">
        <v>33087</v>
      </c>
      <c r="F1183" s="75">
        <v>26445</v>
      </c>
      <c r="G1183" s="75">
        <v>6642</v>
      </c>
      <c r="H1183" s="104">
        <v>79.925650557620813</v>
      </c>
      <c r="I1183" s="104">
        <v>20.07434944237918</v>
      </c>
      <c r="K1183" s="72">
        <f t="shared" si="93"/>
        <v>2.3823185265064348E-3</v>
      </c>
      <c r="M1183" s="72">
        <f t="shared" si="94"/>
        <v>3.6329267633309847E-3</v>
      </c>
      <c r="N1183" s="68"/>
      <c r="O1183" s="72"/>
    </row>
    <row r="1184" spans="1:15" x14ac:dyDescent="0.25">
      <c r="A1184" s="107" t="s">
        <v>1594</v>
      </c>
      <c r="B1184" s="108">
        <f t="shared" si="90"/>
        <v>42597</v>
      </c>
      <c r="C1184">
        <f t="shared" si="91"/>
        <v>2016</v>
      </c>
      <c r="D1184">
        <f t="shared" si="92"/>
        <v>8</v>
      </c>
      <c r="E1184" s="75">
        <v>49230</v>
      </c>
      <c r="F1184" s="75">
        <v>44268</v>
      </c>
      <c r="G1184" s="75">
        <v>4962</v>
      </c>
      <c r="H1184" s="104">
        <v>89.920780012187691</v>
      </c>
      <c r="I1184" s="104">
        <v>10.07921998781231</v>
      </c>
      <c r="K1184" s="72">
        <f t="shared" si="93"/>
        <v>3.5446411297461776E-3</v>
      </c>
      <c r="M1184" s="72">
        <f t="shared" si="94"/>
        <v>3.6329267633309847E-3</v>
      </c>
      <c r="N1184" s="68"/>
      <c r="O1184" s="72"/>
    </row>
    <row r="1185" spans="1:15" x14ac:dyDescent="0.25">
      <c r="A1185" s="107" t="s">
        <v>1595</v>
      </c>
      <c r="B1185" s="108">
        <f t="shared" si="90"/>
        <v>42598</v>
      </c>
      <c r="C1185">
        <f t="shared" si="91"/>
        <v>2016</v>
      </c>
      <c r="D1185">
        <f t="shared" si="92"/>
        <v>8</v>
      </c>
      <c r="E1185" s="75">
        <v>50586</v>
      </c>
      <c r="F1185" s="75">
        <v>46094</v>
      </c>
      <c r="G1185" s="75">
        <v>4491</v>
      </c>
      <c r="H1185" s="104">
        <v>91.120072747400471</v>
      </c>
      <c r="I1185" s="104">
        <v>8.8779504210651172</v>
      </c>
      <c r="K1185" s="72">
        <f t="shared" si="93"/>
        <v>3.6422753643985404E-3</v>
      </c>
      <c r="M1185" s="72">
        <f t="shared" si="94"/>
        <v>3.6329267633309847E-3</v>
      </c>
      <c r="N1185" s="68"/>
      <c r="O1185" s="72"/>
    </row>
    <row r="1186" spans="1:15" x14ac:dyDescent="0.25">
      <c r="A1186" s="107" t="s">
        <v>1596</v>
      </c>
      <c r="B1186" s="108">
        <f t="shared" si="90"/>
        <v>42599</v>
      </c>
      <c r="C1186">
        <f t="shared" si="91"/>
        <v>2016</v>
      </c>
      <c r="D1186">
        <f t="shared" si="92"/>
        <v>8</v>
      </c>
      <c r="E1186" s="75">
        <v>54159</v>
      </c>
      <c r="F1186" s="75">
        <v>49341</v>
      </c>
      <c r="G1186" s="75">
        <v>4818</v>
      </c>
      <c r="H1186" s="104">
        <v>91.103971639062763</v>
      </c>
      <c r="I1186" s="104">
        <v>8.8960283609372404</v>
      </c>
      <c r="K1186" s="72">
        <f t="shared" si="93"/>
        <v>3.8995372526086378E-3</v>
      </c>
      <c r="M1186" s="72">
        <f t="shared" si="94"/>
        <v>3.6329267633309847E-3</v>
      </c>
      <c r="N1186" s="68"/>
      <c r="O1186" s="72"/>
    </row>
    <row r="1187" spans="1:15" x14ac:dyDescent="0.25">
      <c r="A1187" s="107" t="s">
        <v>1597</v>
      </c>
      <c r="B1187" s="108">
        <f t="shared" si="90"/>
        <v>42600</v>
      </c>
      <c r="C1187">
        <f t="shared" si="91"/>
        <v>2016</v>
      </c>
      <c r="D1187">
        <f t="shared" si="92"/>
        <v>8</v>
      </c>
      <c r="E1187" s="75">
        <v>53433</v>
      </c>
      <c r="F1187" s="75">
        <v>48319</v>
      </c>
      <c r="G1187" s="75">
        <v>5114</v>
      </c>
      <c r="H1187" s="104">
        <v>90.429135552935449</v>
      </c>
      <c r="I1187" s="104">
        <v>9.5708644470645474</v>
      </c>
      <c r="K1187" s="72">
        <f t="shared" si="93"/>
        <v>3.847264056179718E-3</v>
      </c>
      <c r="M1187" s="72">
        <f t="shared" si="94"/>
        <v>3.6329267633309847E-3</v>
      </c>
      <c r="N1187" s="68"/>
      <c r="O1187" s="72"/>
    </row>
    <row r="1188" spans="1:15" x14ac:dyDescent="0.25">
      <c r="A1188" s="107" t="s">
        <v>1598</v>
      </c>
      <c r="B1188" s="108">
        <f t="shared" si="90"/>
        <v>42601</v>
      </c>
      <c r="C1188">
        <f t="shared" si="91"/>
        <v>2016</v>
      </c>
      <c r="D1188">
        <f t="shared" si="92"/>
        <v>8</v>
      </c>
      <c r="E1188" s="75">
        <v>51840</v>
      </c>
      <c r="F1188" s="75">
        <v>45926</v>
      </c>
      <c r="G1188" s="75">
        <v>5914</v>
      </c>
      <c r="H1188" s="104">
        <v>88.591820987654316</v>
      </c>
      <c r="I1188" s="104">
        <v>11.408179012345681</v>
      </c>
      <c r="K1188" s="72">
        <f t="shared" si="93"/>
        <v>3.7325654309575836E-3</v>
      </c>
      <c r="M1188" s="72">
        <f t="shared" si="94"/>
        <v>3.6329267633309847E-3</v>
      </c>
      <c r="N1188" s="68"/>
      <c r="O1188" s="72"/>
    </row>
    <row r="1189" spans="1:15" x14ac:dyDescent="0.25">
      <c r="A1189" s="107" t="s">
        <v>1599</v>
      </c>
      <c r="B1189" s="108">
        <f t="shared" si="90"/>
        <v>42602</v>
      </c>
      <c r="C1189">
        <f t="shared" si="91"/>
        <v>2016</v>
      </c>
      <c r="D1189">
        <f t="shared" si="92"/>
        <v>8</v>
      </c>
      <c r="E1189" s="75">
        <v>46107</v>
      </c>
      <c r="F1189" s="75">
        <v>33053</v>
      </c>
      <c r="G1189" s="75">
        <v>13053</v>
      </c>
      <c r="H1189" s="104">
        <v>71.687596243520503</v>
      </c>
      <c r="I1189" s="104">
        <v>28.310234888411738</v>
      </c>
      <c r="K1189" s="72">
        <f t="shared" si="93"/>
        <v>3.3197799831242536E-3</v>
      </c>
      <c r="M1189" s="72">
        <f t="shared" si="94"/>
        <v>3.6329267633309847E-3</v>
      </c>
      <c r="N1189" s="68"/>
      <c r="O1189" s="72"/>
    </row>
    <row r="1190" spans="1:15" x14ac:dyDescent="0.25">
      <c r="A1190" s="107" t="s">
        <v>1600</v>
      </c>
      <c r="B1190" s="108">
        <f t="shared" si="90"/>
        <v>42603</v>
      </c>
      <c r="C1190">
        <f t="shared" si="91"/>
        <v>2016</v>
      </c>
      <c r="D1190">
        <f t="shared" si="92"/>
        <v>8</v>
      </c>
      <c r="E1190" s="75">
        <v>35240</v>
      </c>
      <c r="F1190" s="75">
        <v>26823</v>
      </c>
      <c r="G1190" s="75">
        <v>8417</v>
      </c>
      <c r="H1190" s="104">
        <v>76.115209988649269</v>
      </c>
      <c r="I1190" s="104">
        <v>23.884790011350741</v>
      </c>
      <c r="K1190" s="72">
        <f t="shared" si="93"/>
        <v>2.5373380745938512E-3</v>
      </c>
      <c r="M1190" s="72">
        <f t="shared" si="94"/>
        <v>3.6329267633309847E-3</v>
      </c>
      <c r="N1190" s="68"/>
      <c r="O1190" s="72"/>
    </row>
    <row r="1191" spans="1:15" x14ac:dyDescent="0.25">
      <c r="A1191" s="107" t="s">
        <v>1601</v>
      </c>
      <c r="B1191" s="108">
        <f t="shared" si="90"/>
        <v>42604</v>
      </c>
      <c r="C1191">
        <f t="shared" si="91"/>
        <v>2016</v>
      </c>
      <c r="D1191">
        <f t="shared" si="92"/>
        <v>8</v>
      </c>
      <c r="E1191" s="75">
        <v>54646</v>
      </c>
      <c r="F1191" s="75">
        <v>48888</v>
      </c>
      <c r="G1191" s="75">
        <v>5758</v>
      </c>
      <c r="H1191" s="104">
        <v>89.463089704644432</v>
      </c>
      <c r="I1191" s="104">
        <v>10.536910295355559</v>
      </c>
      <c r="K1191" s="72">
        <f t="shared" si="93"/>
        <v>3.934602055171839E-3</v>
      </c>
      <c r="M1191" s="72">
        <f t="shared" si="94"/>
        <v>3.6329267633309847E-3</v>
      </c>
      <c r="N1191" s="68"/>
      <c r="O1191" s="72"/>
    </row>
    <row r="1192" spans="1:15" x14ac:dyDescent="0.25">
      <c r="A1192" s="107" t="s">
        <v>1602</v>
      </c>
      <c r="B1192" s="108">
        <f t="shared" si="90"/>
        <v>42605</v>
      </c>
      <c r="C1192">
        <f t="shared" si="91"/>
        <v>2016</v>
      </c>
      <c r="D1192">
        <f t="shared" si="92"/>
        <v>8</v>
      </c>
      <c r="E1192" s="75">
        <v>58889</v>
      </c>
      <c r="F1192" s="75">
        <v>53083</v>
      </c>
      <c r="G1192" s="75">
        <v>5806</v>
      </c>
      <c r="H1192" s="104">
        <v>90.140773319295619</v>
      </c>
      <c r="I1192" s="104">
        <v>9.859226680704376</v>
      </c>
      <c r="K1192" s="72">
        <f t="shared" si="93"/>
        <v>4.2401050475243274E-3</v>
      </c>
      <c r="M1192" s="72">
        <f t="shared" si="94"/>
        <v>3.6329267633309847E-3</v>
      </c>
      <c r="N1192" s="68"/>
      <c r="O1192" s="72"/>
    </row>
    <row r="1193" spans="1:15" x14ac:dyDescent="0.25">
      <c r="A1193" s="107" t="s">
        <v>1603</v>
      </c>
      <c r="B1193" s="108">
        <f t="shared" si="90"/>
        <v>42606</v>
      </c>
      <c r="C1193">
        <f t="shared" si="91"/>
        <v>2016</v>
      </c>
      <c r="D1193">
        <f t="shared" si="92"/>
        <v>8</v>
      </c>
      <c r="E1193" s="75">
        <v>58373</v>
      </c>
      <c r="F1193" s="75">
        <v>53048</v>
      </c>
      <c r="G1193" s="75">
        <v>5325</v>
      </c>
      <c r="H1193" s="104">
        <v>90.87763178181693</v>
      </c>
      <c r="I1193" s="104">
        <v>9.1223682181830643</v>
      </c>
      <c r="K1193" s="72">
        <f t="shared" si="93"/>
        <v>4.2029521971698892E-3</v>
      </c>
      <c r="M1193" s="72">
        <f t="shared" si="94"/>
        <v>3.6329267633309847E-3</v>
      </c>
      <c r="N1193" s="68"/>
      <c r="O1193" s="72"/>
    </row>
    <row r="1194" spans="1:15" x14ac:dyDescent="0.25">
      <c r="A1194" s="107" t="s">
        <v>1604</v>
      </c>
      <c r="B1194" s="108">
        <f t="shared" si="90"/>
        <v>42607</v>
      </c>
      <c r="C1194">
        <f t="shared" si="91"/>
        <v>2016</v>
      </c>
      <c r="D1194">
        <f t="shared" si="92"/>
        <v>8</v>
      </c>
      <c r="E1194" s="75">
        <v>53705</v>
      </c>
      <c r="F1194" s="75">
        <v>48879</v>
      </c>
      <c r="G1194" s="75">
        <v>4826</v>
      </c>
      <c r="H1194" s="104">
        <v>91.013872078949817</v>
      </c>
      <c r="I1194" s="104">
        <v>8.9861279210501817</v>
      </c>
      <c r="K1194" s="72">
        <f t="shared" si="93"/>
        <v>3.8668485044285692E-3</v>
      </c>
      <c r="M1194" s="72">
        <f t="shared" si="94"/>
        <v>3.6329267633309847E-3</v>
      </c>
      <c r="N1194" s="68"/>
      <c r="O1194" s="72"/>
    </row>
    <row r="1195" spans="1:15" x14ac:dyDescent="0.25">
      <c r="A1195" s="107" t="s">
        <v>1605</v>
      </c>
      <c r="B1195" s="108">
        <f t="shared" si="90"/>
        <v>42608</v>
      </c>
      <c r="C1195">
        <f t="shared" si="91"/>
        <v>2016</v>
      </c>
      <c r="D1195">
        <f t="shared" si="92"/>
        <v>8</v>
      </c>
      <c r="E1195" s="75">
        <v>52197</v>
      </c>
      <c r="F1195" s="75">
        <v>46636</v>
      </c>
      <c r="G1195" s="75">
        <v>5561</v>
      </c>
      <c r="H1195" s="104">
        <v>89.346131003697536</v>
      </c>
      <c r="I1195" s="104">
        <v>10.653868996302471</v>
      </c>
      <c r="K1195" s="72">
        <f t="shared" si="93"/>
        <v>3.7582700192842016E-3</v>
      </c>
      <c r="M1195" s="72">
        <f t="shared" si="94"/>
        <v>3.6329267633309847E-3</v>
      </c>
      <c r="N1195" s="68"/>
      <c r="O1195" s="72"/>
    </row>
    <row r="1196" spans="1:15" x14ac:dyDescent="0.25">
      <c r="A1196" s="107" t="s">
        <v>1606</v>
      </c>
      <c r="B1196" s="108">
        <f t="shared" si="90"/>
        <v>42609</v>
      </c>
      <c r="C1196">
        <f t="shared" si="91"/>
        <v>2016</v>
      </c>
      <c r="D1196">
        <f t="shared" si="92"/>
        <v>8</v>
      </c>
      <c r="E1196" s="75">
        <v>45913</v>
      </c>
      <c r="F1196" s="75">
        <v>35125</v>
      </c>
      <c r="G1196" s="75">
        <v>10788</v>
      </c>
      <c r="H1196" s="104">
        <v>76.503386840328446</v>
      </c>
      <c r="I1196" s="104">
        <v>23.496613159671551</v>
      </c>
      <c r="K1196" s="72">
        <f t="shared" si="93"/>
        <v>3.3058116634173524E-3</v>
      </c>
      <c r="M1196" s="72">
        <f t="shared" si="94"/>
        <v>3.6329267633309847E-3</v>
      </c>
      <c r="N1196" s="68"/>
      <c r="O1196" s="72"/>
    </row>
    <row r="1197" spans="1:15" x14ac:dyDescent="0.25">
      <c r="A1197" s="107" t="s">
        <v>1607</v>
      </c>
      <c r="B1197" s="108">
        <f t="shared" si="90"/>
        <v>42610</v>
      </c>
      <c r="C1197">
        <f t="shared" si="91"/>
        <v>2016</v>
      </c>
      <c r="D1197">
        <f t="shared" si="92"/>
        <v>8</v>
      </c>
      <c r="E1197" s="75">
        <v>44878</v>
      </c>
      <c r="F1197" s="75">
        <v>34185</v>
      </c>
      <c r="G1197" s="75">
        <v>10693</v>
      </c>
      <c r="H1197" s="104">
        <v>76.173180623022418</v>
      </c>
      <c r="I1197" s="104">
        <v>23.826819376977578</v>
      </c>
      <c r="K1197" s="72">
        <f t="shared" si="93"/>
        <v>3.2312899577645535E-3</v>
      </c>
      <c r="M1197" s="72">
        <f t="shared" si="94"/>
        <v>3.6329267633309847E-3</v>
      </c>
      <c r="N1197" s="68"/>
      <c r="O1197" s="72"/>
    </row>
    <row r="1198" spans="1:15" x14ac:dyDescent="0.25">
      <c r="A1198" s="107" t="s">
        <v>1608</v>
      </c>
      <c r="B1198" s="108">
        <f t="shared" si="90"/>
        <v>42611</v>
      </c>
      <c r="C1198">
        <f t="shared" si="91"/>
        <v>2016</v>
      </c>
      <c r="D1198">
        <f t="shared" si="92"/>
        <v>8</v>
      </c>
      <c r="E1198" s="75">
        <v>53481</v>
      </c>
      <c r="F1198" s="75">
        <v>48418</v>
      </c>
      <c r="G1198" s="75">
        <v>5062</v>
      </c>
      <c r="H1198" s="104">
        <v>90.533086516706874</v>
      </c>
      <c r="I1198" s="104">
        <v>9.4650436603653638</v>
      </c>
      <c r="K1198" s="72">
        <f t="shared" si="93"/>
        <v>3.8507201352824564E-3</v>
      </c>
      <c r="M1198" s="72">
        <f t="shared" si="94"/>
        <v>3.6329267633309847E-3</v>
      </c>
      <c r="N1198" s="68"/>
      <c r="O1198" s="72"/>
    </row>
    <row r="1199" spans="1:15" x14ac:dyDescent="0.25">
      <c r="A1199" s="107" t="s">
        <v>1609</v>
      </c>
      <c r="B1199" s="108">
        <f t="shared" si="90"/>
        <v>42612</v>
      </c>
      <c r="C1199">
        <f t="shared" si="91"/>
        <v>2016</v>
      </c>
      <c r="D1199">
        <f t="shared" si="92"/>
        <v>8</v>
      </c>
      <c r="E1199" s="75">
        <v>57603</v>
      </c>
      <c r="F1199" s="75">
        <v>53076</v>
      </c>
      <c r="G1199" s="75">
        <v>4527</v>
      </c>
      <c r="H1199" s="104">
        <v>92.141034321129112</v>
      </c>
      <c r="I1199" s="104">
        <v>7.8589656788708924</v>
      </c>
      <c r="K1199" s="72">
        <f t="shared" si="93"/>
        <v>4.1475109282301257E-3</v>
      </c>
      <c r="M1199" s="72">
        <f t="shared" si="94"/>
        <v>3.6329267633309847E-3</v>
      </c>
      <c r="N1199" s="68"/>
      <c r="O1199" s="72"/>
    </row>
    <row r="1200" spans="1:15" x14ac:dyDescent="0.25">
      <c r="A1200" s="107" t="s">
        <v>1610</v>
      </c>
      <c r="B1200" s="108">
        <f t="shared" si="90"/>
        <v>42613</v>
      </c>
      <c r="C1200">
        <f t="shared" si="91"/>
        <v>2016</v>
      </c>
      <c r="D1200">
        <f t="shared" si="92"/>
        <v>8</v>
      </c>
      <c r="E1200" s="75">
        <v>57389</v>
      </c>
      <c r="F1200" s="75">
        <v>53216</v>
      </c>
      <c r="G1200" s="75">
        <v>4173</v>
      </c>
      <c r="H1200" s="104">
        <v>92.728571677499176</v>
      </c>
      <c r="I1200" s="104">
        <v>7.271428322500828</v>
      </c>
      <c r="K1200" s="72">
        <f t="shared" si="93"/>
        <v>4.1321025755637498E-3</v>
      </c>
      <c r="M1200" s="72">
        <f t="shared" si="94"/>
        <v>3.6329267633309847E-3</v>
      </c>
      <c r="N1200" s="68"/>
      <c r="O1200" s="72"/>
    </row>
    <row r="1201" spans="1:15" x14ac:dyDescent="0.25">
      <c r="A1201" s="107" t="s">
        <v>1611</v>
      </c>
      <c r="B1201" s="108">
        <f t="shared" si="90"/>
        <v>42614</v>
      </c>
      <c r="C1201">
        <f t="shared" si="91"/>
        <v>2016</v>
      </c>
      <c r="D1201">
        <f t="shared" si="92"/>
        <v>9</v>
      </c>
      <c r="E1201" s="75">
        <v>38383</v>
      </c>
      <c r="F1201" s="75">
        <v>35985</v>
      </c>
      <c r="G1201" s="75">
        <v>2398</v>
      </c>
      <c r="H1201" s="104">
        <v>93.752442487559591</v>
      </c>
      <c r="I1201" s="104">
        <v>6.2475575124404026</v>
      </c>
      <c r="K1201" s="72">
        <f t="shared" si="93"/>
        <v>2.7636392541752495E-3</v>
      </c>
      <c r="M1201" s="72">
        <f t="shared" si="94"/>
        <v>3.9729021317839921E-3</v>
      </c>
      <c r="N1201" s="68"/>
      <c r="O1201" s="72"/>
    </row>
    <row r="1202" spans="1:15" x14ac:dyDescent="0.25">
      <c r="A1202" s="107" t="s">
        <v>1612</v>
      </c>
      <c r="B1202" s="108">
        <f t="shared" si="90"/>
        <v>42615</v>
      </c>
      <c r="C1202">
        <f t="shared" si="91"/>
        <v>2016</v>
      </c>
      <c r="D1202">
        <f t="shared" si="92"/>
        <v>9</v>
      </c>
      <c r="E1202" s="75">
        <v>53279</v>
      </c>
      <c r="F1202" s="75">
        <v>46480</v>
      </c>
      <c r="G1202" s="75">
        <v>6799</v>
      </c>
      <c r="H1202" s="104">
        <v>87.238874603502325</v>
      </c>
      <c r="I1202" s="104">
        <v>12.761125396497681</v>
      </c>
      <c r="K1202" s="72">
        <f t="shared" si="93"/>
        <v>3.8361758023917653E-3</v>
      </c>
      <c r="M1202" s="72">
        <f t="shared" si="94"/>
        <v>3.9729021317839921E-3</v>
      </c>
      <c r="N1202" s="68"/>
      <c r="O1202" s="72"/>
    </row>
    <row r="1203" spans="1:15" x14ac:dyDescent="0.25">
      <c r="A1203" s="107" t="s">
        <v>1613</v>
      </c>
      <c r="B1203" s="108">
        <f t="shared" si="90"/>
        <v>42616</v>
      </c>
      <c r="C1203">
        <f t="shared" si="91"/>
        <v>2016</v>
      </c>
      <c r="D1203">
        <f t="shared" si="92"/>
        <v>9</v>
      </c>
      <c r="E1203" s="75">
        <v>41839</v>
      </c>
      <c r="F1203" s="75">
        <v>29521</v>
      </c>
      <c r="G1203" s="75">
        <v>12318</v>
      </c>
      <c r="H1203" s="104">
        <v>70.558569755491291</v>
      </c>
      <c r="I1203" s="104">
        <v>29.441430244508709</v>
      </c>
      <c r="K1203" s="72">
        <f t="shared" si="93"/>
        <v>3.0124769495724216E-3</v>
      </c>
      <c r="M1203" s="72">
        <f t="shared" si="94"/>
        <v>3.9729021317839921E-3</v>
      </c>
      <c r="N1203" s="68"/>
      <c r="O1203" s="72"/>
    </row>
    <row r="1204" spans="1:15" x14ac:dyDescent="0.25">
      <c r="A1204" s="107" t="s">
        <v>1614</v>
      </c>
      <c r="B1204" s="108">
        <f t="shared" si="90"/>
        <v>42617</v>
      </c>
      <c r="C1204">
        <f t="shared" si="91"/>
        <v>2016</v>
      </c>
      <c r="D1204">
        <f t="shared" si="92"/>
        <v>9</v>
      </c>
      <c r="E1204" s="75">
        <v>46312</v>
      </c>
      <c r="F1204" s="75">
        <v>30582</v>
      </c>
      <c r="G1204" s="75">
        <v>15729</v>
      </c>
      <c r="H1204" s="104">
        <v>66.034721022629128</v>
      </c>
      <c r="I1204" s="104">
        <v>33.963119709794441</v>
      </c>
      <c r="K1204" s="72">
        <f t="shared" si="93"/>
        <v>3.3345403209588662E-3</v>
      </c>
      <c r="M1204" s="72">
        <f t="shared" si="94"/>
        <v>3.9729021317839921E-3</v>
      </c>
      <c r="N1204" s="68"/>
      <c r="O1204" s="72"/>
    </row>
    <row r="1205" spans="1:15" x14ac:dyDescent="0.25">
      <c r="A1205" s="107" t="s">
        <v>1615</v>
      </c>
      <c r="B1205" s="108">
        <f t="shared" si="90"/>
        <v>42618</v>
      </c>
      <c r="C1205">
        <f t="shared" si="91"/>
        <v>2016</v>
      </c>
      <c r="D1205">
        <f t="shared" si="92"/>
        <v>9</v>
      </c>
      <c r="E1205" s="75">
        <v>45620</v>
      </c>
      <c r="F1205" s="75">
        <v>33398</v>
      </c>
      <c r="G1205" s="75">
        <v>12222</v>
      </c>
      <c r="H1205" s="104">
        <v>73.209118807540548</v>
      </c>
      <c r="I1205" s="104">
        <v>26.790881192459452</v>
      </c>
      <c r="K1205" s="72">
        <f t="shared" si="93"/>
        <v>3.2847151805610528E-3</v>
      </c>
      <c r="M1205" s="72">
        <f t="shared" si="94"/>
        <v>3.9729021317839921E-3</v>
      </c>
      <c r="N1205" s="68"/>
      <c r="O1205" s="72"/>
    </row>
    <row r="1206" spans="1:15" x14ac:dyDescent="0.25">
      <c r="A1206" s="107" t="s">
        <v>1616</v>
      </c>
      <c r="B1206" s="108">
        <f t="shared" si="90"/>
        <v>42619</v>
      </c>
      <c r="C1206">
        <f t="shared" si="91"/>
        <v>2016</v>
      </c>
      <c r="D1206">
        <f t="shared" si="92"/>
        <v>9</v>
      </c>
      <c r="E1206" s="75">
        <v>52665</v>
      </c>
      <c r="F1206" s="75">
        <v>48600</v>
      </c>
      <c r="G1206" s="75">
        <v>4065</v>
      </c>
      <c r="H1206" s="104">
        <v>92.28140131016805</v>
      </c>
      <c r="I1206" s="104">
        <v>7.718598689831957</v>
      </c>
      <c r="K1206" s="72">
        <f t="shared" si="93"/>
        <v>3.7919667905359018E-3</v>
      </c>
      <c r="M1206" s="72">
        <f t="shared" si="94"/>
        <v>3.9729021317839921E-3</v>
      </c>
      <c r="N1206" s="68"/>
      <c r="O1206" s="72"/>
    </row>
    <row r="1207" spans="1:15" x14ac:dyDescent="0.25">
      <c r="A1207" s="107" t="s">
        <v>1617</v>
      </c>
      <c r="B1207" s="108">
        <f t="shared" si="90"/>
        <v>42620</v>
      </c>
      <c r="C1207">
        <f t="shared" si="91"/>
        <v>2016</v>
      </c>
      <c r="D1207">
        <f t="shared" si="92"/>
        <v>9</v>
      </c>
      <c r="E1207" s="75">
        <v>60709</v>
      </c>
      <c r="F1207" s="75">
        <v>56422</v>
      </c>
      <c r="G1207" s="75">
        <v>4287</v>
      </c>
      <c r="H1207" s="104">
        <v>92.938444052776362</v>
      </c>
      <c r="I1207" s="104">
        <v>7.0615559472236402</v>
      </c>
      <c r="K1207" s="72">
        <f t="shared" si="93"/>
        <v>4.3711480468364957E-3</v>
      </c>
      <c r="M1207" s="72">
        <f t="shared" si="94"/>
        <v>3.9729021317839921E-3</v>
      </c>
      <c r="N1207" s="68"/>
      <c r="O1207" s="72"/>
    </row>
    <row r="1208" spans="1:15" x14ac:dyDescent="0.25">
      <c r="A1208" s="107" t="s">
        <v>1618</v>
      </c>
      <c r="B1208" s="108">
        <f t="shared" si="90"/>
        <v>42621</v>
      </c>
      <c r="C1208">
        <f t="shared" si="91"/>
        <v>2016</v>
      </c>
      <c r="D1208">
        <f t="shared" si="92"/>
        <v>9</v>
      </c>
      <c r="E1208" s="75">
        <v>61766</v>
      </c>
      <c r="F1208" s="75">
        <v>56859</v>
      </c>
      <c r="G1208" s="75">
        <v>4907</v>
      </c>
      <c r="H1208" s="104">
        <v>92.055499789528213</v>
      </c>
      <c r="I1208" s="104">
        <v>7.944500210471781</v>
      </c>
      <c r="K1208" s="72">
        <f t="shared" si="93"/>
        <v>4.4472537887447171E-3</v>
      </c>
      <c r="M1208" s="72">
        <f t="shared" si="94"/>
        <v>3.9729021317839921E-3</v>
      </c>
      <c r="N1208" s="68"/>
      <c r="O1208" s="72"/>
    </row>
    <row r="1209" spans="1:15" x14ac:dyDescent="0.25">
      <c r="A1209" s="107" t="s">
        <v>1619</v>
      </c>
      <c r="B1209" s="108">
        <f t="shared" si="90"/>
        <v>42622</v>
      </c>
      <c r="C1209">
        <f t="shared" si="91"/>
        <v>2016</v>
      </c>
      <c r="D1209">
        <f t="shared" si="92"/>
        <v>9</v>
      </c>
      <c r="E1209" s="75">
        <v>56992</v>
      </c>
      <c r="F1209" s="75">
        <v>52095</v>
      </c>
      <c r="G1209" s="75">
        <v>4897</v>
      </c>
      <c r="H1209" s="104">
        <v>91.407565974171817</v>
      </c>
      <c r="I1209" s="104">
        <v>8.5924340258281866</v>
      </c>
      <c r="K1209" s="72">
        <f t="shared" si="93"/>
        <v>4.1035179213181833E-3</v>
      </c>
      <c r="M1209" s="72">
        <f t="shared" si="94"/>
        <v>3.9729021317839921E-3</v>
      </c>
      <c r="N1209" s="68"/>
      <c r="O1209" s="72"/>
    </row>
    <row r="1210" spans="1:15" x14ac:dyDescent="0.25">
      <c r="A1210" s="107" t="s">
        <v>1620</v>
      </c>
      <c r="B1210" s="108">
        <f t="shared" si="90"/>
        <v>42623</v>
      </c>
      <c r="C1210">
        <f t="shared" si="91"/>
        <v>2016</v>
      </c>
      <c r="D1210">
        <f t="shared" si="92"/>
        <v>9</v>
      </c>
      <c r="E1210" s="75">
        <v>48698</v>
      </c>
      <c r="F1210" s="75">
        <v>38970</v>
      </c>
      <c r="G1210" s="75">
        <v>9728</v>
      </c>
      <c r="H1210" s="104">
        <v>80.023820280093645</v>
      </c>
      <c r="I1210" s="104">
        <v>19.976179719906359</v>
      </c>
      <c r="K1210" s="72">
        <f t="shared" si="93"/>
        <v>3.506336253024159E-3</v>
      </c>
      <c r="M1210" s="72">
        <f t="shared" si="94"/>
        <v>3.9729021317839921E-3</v>
      </c>
      <c r="N1210" s="68"/>
      <c r="O1210" s="72"/>
    </row>
    <row r="1211" spans="1:15" x14ac:dyDescent="0.25">
      <c r="A1211" s="107" t="s">
        <v>1621</v>
      </c>
      <c r="B1211" s="108">
        <f t="shared" si="90"/>
        <v>42624</v>
      </c>
      <c r="C1211">
        <f t="shared" si="91"/>
        <v>2016</v>
      </c>
      <c r="D1211">
        <f t="shared" si="92"/>
        <v>9</v>
      </c>
      <c r="E1211" s="75">
        <v>52518</v>
      </c>
      <c r="F1211" s="75">
        <v>42128</v>
      </c>
      <c r="G1211" s="75">
        <v>10390</v>
      </c>
      <c r="H1211" s="104">
        <v>80.21630679005294</v>
      </c>
      <c r="I1211" s="104">
        <v>19.783693209947071</v>
      </c>
      <c r="K1211" s="72">
        <f t="shared" si="93"/>
        <v>3.781382548283765E-3</v>
      </c>
      <c r="M1211" s="72">
        <f t="shared" si="94"/>
        <v>3.9729021317839921E-3</v>
      </c>
      <c r="N1211" s="68"/>
      <c r="O1211" s="72"/>
    </row>
    <row r="1212" spans="1:15" x14ac:dyDescent="0.25">
      <c r="A1212" s="107" t="s">
        <v>1622</v>
      </c>
      <c r="B1212" s="108">
        <f t="shared" si="90"/>
        <v>42625</v>
      </c>
      <c r="C1212">
        <f t="shared" si="91"/>
        <v>2016</v>
      </c>
      <c r="D1212">
        <f t="shared" si="92"/>
        <v>9</v>
      </c>
      <c r="E1212" s="75">
        <v>61296</v>
      </c>
      <c r="F1212" s="75">
        <v>55952</v>
      </c>
      <c r="G1212" s="75">
        <v>5344</v>
      </c>
      <c r="H1212" s="104">
        <v>91.281649699817279</v>
      </c>
      <c r="I1212" s="104">
        <v>8.7183503001827205</v>
      </c>
      <c r="K1212" s="72">
        <f t="shared" si="93"/>
        <v>4.4134130141970686E-3</v>
      </c>
      <c r="M1212" s="72">
        <f t="shared" si="94"/>
        <v>3.9729021317839921E-3</v>
      </c>
      <c r="N1212" s="68"/>
      <c r="O1212" s="72"/>
    </row>
    <row r="1213" spans="1:15" x14ac:dyDescent="0.25">
      <c r="A1213" s="107" t="s">
        <v>1623</v>
      </c>
      <c r="B1213" s="108">
        <f t="shared" si="90"/>
        <v>42626</v>
      </c>
      <c r="C1213">
        <f t="shared" si="91"/>
        <v>2016</v>
      </c>
      <c r="D1213">
        <f t="shared" si="92"/>
        <v>9</v>
      </c>
      <c r="E1213" s="75">
        <v>65029</v>
      </c>
      <c r="F1213" s="75">
        <v>60495</v>
      </c>
      <c r="G1213" s="75">
        <v>4534</v>
      </c>
      <c r="H1213" s="104">
        <v>93.027726091436122</v>
      </c>
      <c r="I1213" s="104">
        <v>6.9722739085638716</v>
      </c>
      <c r="K1213" s="72">
        <f t="shared" si="93"/>
        <v>4.6821951660829617E-3</v>
      </c>
      <c r="M1213" s="72">
        <f t="shared" si="94"/>
        <v>3.9729021317839921E-3</v>
      </c>
      <c r="N1213" s="68"/>
      <c r="O1213" s="72"/>
    </row>
    <row r="1214" spans="1:15" x14ac:dyDescent="0.25">
      <c r="A1214" s="107" t="s">
        <v>1624</v>
      </c>
      <c r="B1214" s="108">
        <f t="shared" si="90"/>
        <v>42627</v>
      </c>
      <c r="C1214">
        <f t="shared" si="91"/>
        <v>2016</v>
      </c>
      <c r="D1214">
        <f t="shared" si="92"/>
        <v>9</v>
      </c>
      <c r="E1214" s="75">
        <v>59422</v>
      </c>
      <c r="F1214" s="75">
        <v>55170</v>
      </c>
      <c r="G1214" s="75">
        <v>4252</v>
      </c>
      <c r="H1214" s="104">
        <v>92.844401063579141</v>
      </c>
      <c r="I1214" s="104">
        <v>7.1555989364208541</v>
      </c>
      <c r="K1214" s="72">
        <f t="shared" si="93"/>
        <v>4.2784819258943202E-3</v>
      </c>
      <c r="M1214" s="72">
        <f t="shared" si="94"/>
        <v>3.9729021317839921E-3</v>
      </c>
      <c r="N1214" s="68"/>
      <c r="O1214" s="72"/>
    </row>
    <row r="1215" spans="1:15" x14ac:dyDescent="0.25">
      <c r="A1215" s="107" t="s">
        <v>1625</v>
      </c>
      <c r="B1215" s="108">
        <f t="shared" si="90"/>
        <v>42628</v>
      </c>
      <c r="C1215">
        <f t="shared" si="91"/>
        <v>2016</v>
      </c>
      <c r="D1215">
        <f t="shared" si="92"/>
        <v>9</v>
      </c>
      <c r="E1215" s="75">
        <v>67587</v>
      </c>
      <c r="F1215" s="75">
        <v>62503</v>
      </c>
      <c r="G1215" s="75">
        <v>5084</v>
      </c>
      <c r="H1215" s="104">
        <v>92.477843372246141</v>
      </c>
      <c r="I1215" s="104">
        <v>7.5221566277538576</v>
      </c>
      <c r="K1215" s="72">
        <f t="shared" si="93"/>
        <v>4.8663753815997336E-3</v>
      </c>
      <c r="M1215" s="72">
        <f t="shared" si="94"/>
        <v>3.9729021317839921E-3</v>
      </c>
      <c r="N1215" s="68"/>
      <c r="O1215" s="72"/>
    </row>
    <row r="1216" spans="1:15" x14ac:dyDescent="0.25">
      <c r="A1216" s="107" t="s">
        <v>1626</v>
      </c>
      <c r="B1216" s="108">
        <f t="shared" si="90"/>
        <v>42629</v>
      </c>
      <c r="C1216">
        <f t="shared" si="91"/>
        <v>2016</v>
      </c>
      <c r="D1216">
        <f t="shared" si="92"/>
        <v>9</v>
      </c>
      <c r="E1216" s="75">
        <v>65471</v>
      </c>
      <c r="F1216" s="75">
        <v>59386</v>
      </c>
      <c r="G1216" s="75">
        <v>6085</v>
      </c>
      <c r="H1216" s="104">
        <v>90.705808678651621</v>
      </c>
      <c r="I1216" s="104">
        <v>9.294191321348384</v>
      </c>
      <c r="K1216" s="72">
        <f t="shared" si="93"/>
        <v>4.7140198944873452E-3</v>
      </c>
      <c r="M1216" s="72">
        <f t="shared" si="94"/>
        <v>3.9729021317839921E-3</v>
      </c>
      <c r="N1216" s="68"/>
      <c r="O1216" s="72"/>
    </row>
    <row r="1217" spans="1:15" x14ac:dyDescent="0.25">
      <c r="A1217" s="107" t="s">
        <v>1627</v>
      </c>
      <c r="B1217" s="108">
        <f t="shared" si="90"/>
        <v>42630</v>
      </c>
      <c r="C1217">
        <f t="shared" si="91"/>
        <v>2016</v>
      </c>
      <c r="D1217">
        <f t="shared" si="92"/>
        <v>9</v>
      </c>
      <c r="E1217" s="75">
        <v>59507</v>
      </c>
      <c r="F1217" s="75">
        <v>46695</v>
      </c>
      <c r="G1217" s="75">
        <v>12811</v>
      </c>
      <c r="H1217" s="104">
        <v>78.46975986018451</v>
      </c>
      <c r="I1217" s="104">
        <v>21.528559665249471</v>
      </c>
      <c r="K1217" s="72">
        <f t="shared" si="93"/>
        <v>4.2846020659720856E-3</v>
      </c>
      <c r="M1217" s="72">
        <f t="shared" si="94"/>
        <v>3.9729021317839921E-3</v>
      </c>
      <c r="N1217" s="68"/>
      <c r="O1217" s="72"/>
    </row>
    <row r="1218" spans="1:15" x14ac:dyDescent="0.25">
      <c r="A1218" s="107" t="s">
        <v>1628</v>
      </c>
      <c r="B1218" s="108">
        <f t="shared" si="90"/>
        <v>42631</v>
      </c>
      <c r="C1218">
        <f t="shared" si="91"/>
        <v>2016</v>
      </c>
      <c r="D1218">
        <f t="shared" si="92"/>
        <v>9</v>
      </c>
      <c r="E1218" s="75">
        <v>51877</v>
      </c>
      <c r="F1218" s="75">
        <v>41890</v>
      </c>
      <c r="G1218" s="75">
        <v>9987</v>
      </c>
      <c r="H1218" s="104">
        <v>80.748694026254412</v>
      </c>
      <c r="I1218" s="104">
        <v>19.251305973745591</v>
      </c>
      <c r="K1218" s="72">
        <f t="shared" si="93"/>
        <v>3.7352294919326115E-3</v>
      </c>
      <c r="M1218" s="72">
        <f t="shared" si="94"/>
        <v>3.9729021317839921E-3</v>
      </c>
      <c r="N1218" s="68"/>
      <c r="O1218" s="72"/>
    </row>
    <row r="1219" spans="1:15" x14ac:dyDescent="0.25">
      <c r="A1219" s="107" t="s">
        <v>1629</v>
      </c>
      <c r="B1219" s="108">
        <f t="shared" si="90"/>
        <v>42632</v>
      </c>
      <c r="C1219">
        <f t="shared" si="91"/>
        <v>2016</v>
      </c>
      <c r="D1219">
        <f t="shared" si="92"/>
        <v>9</v>
      </c>
      <c r="E1219" s="75">
        <v>34443</v>
      </c>
      <c r="F1219" s="75">
        <v>32706</v>
      </c>
      <c r="G1219" s="75">
        <v>1737</v>
      </c>
      <c r="H1219" s="104">
        <v>94.956885288737908</v>
      </c>
      <c r="I1219" s="104">
        <v>5.0431147112620849</v>
      </c>
      <c r="K1219" s="72">
        <f t="shared" si="93"/>
        <v>2.4799527611587976E-3</v>
      </c>
      <c r="M1219" s="72">
        <f t="shared" si="94"/>
        <v>3.9729021317839921E-3</v>
      </c>
      <c r="N1219" s="68"/>
      <c r="O1219" s="72"/>
    </row>
    <row r="1220" spans="1:15" x14ac:dyDescent="0.25">
      <c r="A1220" s="107" t="s">
        <v>1630</v>
      </c>
      <c r="B1220" s="108">
        <f t="shared" si="90"/>
        <v>42633</v>
      </c>
      <c r="C1220">
        <f t="shared" si="91"/>
        <v>2016</v>
      </c>
      <c r="D1220">
        <f t="shared" si="92"/>
        <v>9</v>
      </c>
      <c r="E1220" s="75">
        <v>65191</v>
      </c>
      <c r="F1220" s="75">
        <v>60778</v>
      </c>
      <c r="G1220" s="75">
        <v>4412</v>
      </c>
      <c r="H1220" s="104">
        <v>93.230660674019418</v>
      </c>
      <c r="I1220" s="104">
        <v>6.7678053719071647</v>
      </c>
      <c r="K1220" s="72">
        <f t="shared" si="93"/>
        <v>4.693859433054704E-3</v>
      </c>
      <c r="M1220" s="72">
        <f t="shared" si="94"/>
        <v>3.9729021317839921E-3</v>
      </c>
      <c r="N1220" s="68"/>
      <c r="O1220" s="72"/>
    </row>
    <row r="1221" spans="1:15" x14ac:dyDescent="0.25">
      <c r="A1221" s="107" t="s">
        <v>1631</v>
      </c>
      <c r="B1221" s="108">
        <f t="shared" si="90"/>
        <v>42634</v>
      </c>
      <c r="C1221">
        <f t="shared" si="91"/>
        <v>2016</v>
      </c>
      <c r="D1221">
        <f t="shared" si="92"/>
        <v>9</v>
      </c>
      <c r="E1221" s="75">
        <v>65732</v>
      </c>
      <c r="F1221" s="75">
        <v>61224</v>
      </c>
      <c r="G1221" s="75">
        <v>4505</v>
      </c>
      <c r="H1221" s="104">
        <v>93.141848719040951</v>
      </c>
      <c r="I1221" s="104">
        <v>6.8535872938599161</v>
      </c>
      <c r="K1221" s="72">
        <f t="shared" si="93"/>
        <v>4.7328123246084854E-3</v>
      </c>
      <c r="M1221" s="72">
        <f t="shared" si="94"/>
        <v>3.9729021317839921E-3</v>
      </c>
      <c r="N1221" s="68"/>
      <c r="O1221" s="72"/>
    </row>
    <row r="1222" spans="1:15" x14ac:dyDescent="0.25">
      <c r="A1222" s="107" t="s">
        <v>1632</v>
      </c>
      <c r="B1222" s="108">
        <f t="shared" si="90"/>
        <v>42635</v>
      </c>
      <c r="C1222">
        <f t="shared" si="91"/>
        <v>2016</v>
      </c>
      <c r="D1222">
        <f t="shared" si="92"/>
        <v>9</v>
      </c>
      <c r="E1222" s="75">
        <v>68015</v>
      </c>
      <c r="F1222" s="75">
        <v>62821</v>
      </c>
      <c r="G1222" s="75">
        <v>5194</v>
      </c>
      <c r="H1222" s="104">
        <v>92.363449239138419</v>
      </c>
      <c r="I1222" s="104">
        <v>7.6365507608615744</v>
      </c>
      <c r="K1222" s="72">
        <f t="shared" si="93"/>
        <v>4.8971920869324854E-3</v>
      </c>
      <c r="M1222" s="72">
        <f t="shared" si="94"/>
        <v>3.9729021317839921E-3</v>
      </c>
      <c r="N1222" s="68"/>
      <c r="O1222" s="72"/>
    </row>
    <row r="1223" spans="1:15" x14ac:dyDescent="0.25">
      <c r="A1223" s="107" t="s">
        <v>1633</v>
      </c>
      <c r="B1223" s="108">
        <f t="shared" si="90"/>
        <v>42636</v>
      </c>
      <c r="C1223">
        <f t="shared" si="91"/>
        <v>2016</v>
      </c>
      <c r="D1223">
        <f t="shared" si="92"/>
        <v>9</v>
      </c>
      <c r="E1223" s="75">
        <v>65696</v>
      </c>
      <c r="F1223" s="75">
        <v>59727</v>
      </c>
      <c r="G1223" s="75">
        <v>5969</v>
      </c>
      <c r="H1223" s="104">
        <v>90.914210910862153</v>
      </c>
      <c r="I1223" s="104">
        <v>9.0857890891378474</v>
      </c>
      <c r="K1223" s="72">
        <f t="shared" si="93"/>
        <v>4.7302202652814316E-3</v>
      </c>
      <c r="M1223" s="72">
        <f t="shared" si="94"/>
        <v>3.9729021317839921E-3</v>
      </c>
      <c r="N1223" s="68"/>
      <c r="O1223" s="72"/>
    </row>
    <row r="1224" spans="1:15" x14ac:dyDescent="0.25">
      <c r="A1224" s="107" t="s">
        <v>1634</v>
      </c>
      <c r="B1224" s="108">
        <f t="shared" si="90"/>
        <v>42637</v>
      </c>
      <c r="C1224">
        <f t="shared" si="91"/>
        <v>2016</v>
      </c>
      <c r="D1224">
        <f t="shared" si="92"/>
        <v>9</v>
      </c>
      <c r="E1224" s="75">
        <v>53562</v>
      </c>
      <c r="F1224" s="75">
        <v>42853</v>
      </c>
      <c r="G1224" s="75">
        <v>10708</v>
      </c>
      <c r="H1224" s="104">
        <v>80.006347783876635</v>
      </c>
      <c r="I1224" s="104">
        <v>19.991785220865541</v>
      </c>
      <c r="K1224" s="72">
        <f t="shared" si="93"/>
        <v>3.8565522687683275E-3</v>
      </c>
      <c r="M1224" s="72">
        <f t="shared" si="94"/>
        <v>3.9729021317839921E-3</v>
      </c>
      <c r="N1224" s="68"/>
      <c r="O1224" s="72"/>
    </row>
    <row r="1225" spans="1:15" x14ac:dyDescent="0.25">
      <c r="A1225" s="107" t="s">
        <v>1635</v>
      </c>
      <c r="B1225" s="108">
        <f t="shared" si="90"/>
        <v>42638</v>
      </c>
      <c r="C1225">
        <f t="shared" si="91"/>
        <v>2016</v>
      </c>
      <c r="D1225">
        <f t="shared" si="92"/>
        <v>9</v>
      </c>
      <c r="E1225" s="75">
        <v>53790</v>
      </c>
      <c r="F1225" s="75">
        <v>42446</v>
      </c>
      <c r="G1225" s="75">
        <v>11343</v>
      </c>
      <c r="H1225" s="104">
        <v>78.910578174381854</v>
      </c>
      <c r="I1225" s="104">
        <v>21.087562744004462</v>
      </c>
      <c r="K1225" s="72">
        <f t="shared" si="93"/>
        <v>3.8729686445063355E-3</v>
      </c>
      <c r="M1225" s="72">
        <f t="shared" si="94"/>
        <v>3.9729021317839921E-3</v>
      </c>
      <c r="N1225" s="68"/>
      <c r="O1225" s="72"/>
    </row>
    <row r="1226" spans="1:15" x14ac:dyDescent="0.25">
      <c r="A1226" s="107" t="s">
        <v>1636</v>
      </c>
      <c r="B1226" s="108">
        <f t="shared" si="90"/>
        <v>42639</v>
      </c>
      <c r="C1226">
        <f t="shared" si="91"/>
        <v>2016</v>
      </c>
      <c r="D1226">
        <f t="shared" si="92"/>
        <v>9</v>
      </c>
      <c r="E1226" s="75">
        <v>61545</v>
      </c>
      <c r="F1226" s="75">
        <v>56544</v>
      </c>
      <c r="G1226" s="75">
        <v>5001</v>
      </c>
      <c r="H1226" s="104">
        <v>91.874238362174026</v>
      </c>
      <c r="I1226" s="104">
        <v>8.1257616378259812</v>
      </c>
      <c r="K1226" s="72">
        <f t="shared" si="93"/>
        <v>4.4313414245425245E-3</v>
      </c>
      <c r="M1226" s="72">
        <f t="shared" si="94"/>
        <v>3.9729021317839921E-3</v>
      </c>
      <c r="N1226" s="68"/>
      <c r="O1226" s="72"/>
    </row>
    <row r="1227" spans="1:15" x14ac:dyDescent="0.25">
      <c r="A1227" s="107" t="s">
        <v>1637</v>
      </c>
      <c r="B1227" s="108">
        <f t="shared" si="90"/>
        <v>42640</v>
      </c>
      <c r="C1227">
        <f t="shared" si="91"/>
        <v>2016</v>
      </c>
      <c r="D1227">
        <f t="shared" si="92"/>
        <v>9</v>
      </c>
      <c r="E1227" s="75">
        <v>61550</v>
      </c>
      <c r="F1227" s="75">
        <v>57534</v>
      </c>
      <c r="G1227" s="75">
        <v>4016</v>
      </c>
      <c r="H1227" s="104">
        <v>93.475223395613327</v>
      </c>
      <c r="I1227" s="104">
        <v>6.5247766043866777</v>
      </c>
      <c r="K1227" s="72">
        <f t="shared" si="93"/>
        <v>4.4317014327823938E-3</v>
      </c>
      <c r="M1227" s="72">
        <f t="shared" si="94"/>
        <v>3.9729021317839921E-3</v>
      </c>
      <c r="N1227" s="68"/>
      <c r="O1227" s="72"/>
    </row>
    <row r="1228" spans="1:15" x14ac:dyDescent="0.25">
      <c r="A1228" s="107" t="s">
        <v>1638</v>
      </c>
      <c r="B1228" s="108">
        <f t="shared" si="90"/>
        <v>42641</v>
      </c>
      <c r="C1228">
        <f t="shared" si="91"/>
        <v>2016</v>
      </c>
      <c r="D1228">
        <f t="shared" si="92"/>
        <v>9</v>
      </c>
      <c r="E1228" s="75">
        <v>59695</v>
      </c>
      <c r="F1228" s="75">
        <v>56641</v>
      </c>
      <c r="G1228" s="75">
        <v>3054</v>
      </c>
      <c r="H1228" s="104">
        <v>94.883993634307728</v>
      </c>
      <c r="I1228" s="104">
        <v>5.116006365692269</v>
      </c>
      <c r="K1228" s="72">
        <f t="shared" si="93"/>
        <v>4.2981383757911447E-3</v>
      </c>
      <c r="M1228" s="72">
        <f t="shared" si="94"/>
        <v>3.9729021317839921E-3</v>
      </c>
      <c r="N1228" s="68"/>
      <c r="O1228" s="72"/>
    </row>
    <row r="1229" spans="1:15" x14ac:dyDescent="0.25">
      <c r="A1229" s="107" t="s">
        <v>1639</v>
      </c>
      <c r="B1229" s="108">
        <f t="shared" ref="B1229:B1292" si="95">DATE(YEAR(A1229),MONTH(A1229),DAY(A1229))</f>
        <v>42642</v>
      </c>
      <c r="C1229">
        <f t="shared" ref="C1229:C1292" si="96">+YEAR(A1229)</f>
        <v>2016</v>
      </c>
      <c r="D1229">
        <f t="shared" ref="D1229:D1292" si="97">MONTH(A1229)</f>
        <v>9</v>
      </c>
      <c r="E1229" s="75">
        <v>55700</v>
      </c>
      <c r="F1229" s="75">
        <v>53057</v>
      </c>
      <c r="G1229" s="75">
        <v>2642</v>
      </c>
      <c r="H1229" s="104">
        <v>95.254937163375217</v>
      </c>
      <c r="I1229" s="104">
        <v>4.7432675044883306</v>
      </c>
      <c r="K1229" s="72">
        <f t="shared" ref="K1229:K1292" si="98">+E1229/SUMIF($C$12:$C$2321,C1229,$E$12:$E$2321)</f>
        <v>4.0104917921361385E-3</v>
      </c>
      <c r="M1229" s="72">
        <f t="shared" ref="M1229:M1292" si="99">AVERAGEIFS($K$12:$K$2321,$C$12:$C$2321,C1229,$D$12:$D$2321,D1229)</f>
        <v>3.9729021317839921E-3</v>
      </c>
      <c r="N1229" s="68"/>
      <c r="O1229" s="72"/>
    </row>
    <row r="1230" spans="1:15" x14ac:dyDescent="0.25">
      <c r="A1230" s="107" t="s">
        <v>1640</v>
      </c>
      <c r="B1230" s="108">
        <f t="shared" si="95"/>
        <v>42643</v>
      </c>
      <c r="C1230">
        <f t="shared" si="96"/>
        <v>2016</v>
      </c>
      <c r="D1230">
        <f t="shared" si="97"/>
        <v>9</v>
      </c>
      <c r="E1230" s="75">
        <v>21449</v>
      </c>
      <c r="F1230" s="75">
        <v>20888</v>
      </c>
      <c r="G1230" s="75">
        <v>561</v>
      </c>
      <c r="H1230" s="104">
        <v>97.384493449578073</v>
      </c>
      <c r="I1230" s="104">
        <v>2.615506550421931</v>
      </c>
      <c r="K1230" s="72">
        <f t="shared" si="98"/>
        <v>1.544363347388295E-3</v>
      </c>
      <c r="M1230" s="72">
        <f t="shared" si="99"/>
        <v>3.9729021317839921E-3</v>
      </c>
      <c r="N1230" s="68"/>
      <c r="O1230" s="72"/>
    </row>
    <row r="1231" spans="1:15" x14ac:dyDescent="0.25">
      <c r="A1231" s="107" t="s">
        <v>1641</v>
      </c>
      <c r="B1231" s="108">
        <f t="shared" si="95"/>
        <v>42644</v>
      </c>
      <c r="C1231">
        <f t="shared" si="96"/>
        <v>2016</v>
      </c>
      <c r="D1231">
        <f t="shared" si="97"/>
        <v>10</v>
      </c>
      <c r="E1231" s="75">
        <v>39953</v>
      </c>
      <c r="F1231" s="75">
        <v>34918</v>
      </c>
      <c r="G1231" s="75">
        <v>5035</v>
      </c>
      <c r="H1231" s="104">
        <v>87.397692288438918</v>
      </c>
      <c r="I1231" s="104">
        <v>12.60230771156108</v>
      </c>
      <c r="K1231" s="72">
        <f t="shared" si="98"/>
        <v>2.8766818414939881E-3</v>
      </c>
      <c r="M1231" s="72">
        <f t="shared" si="99"/>
        <v>3.666170620990593E-3</v>
      </c>
      <c r="N1231" s="68"/>
      <c r="O1231" s="72"/>
    </row>
    <row r="1232" spans="1:15" x14ac:dyDescent="0.25">
      <c r="A1232" s="107" t="s">
        <v>1642</v>
      </c>
      <c r="B1232" s="108">
        <f t="shared" si="95"/>
        <v>42645</v>
      </c>
      <c r="C1232">
        <f t="shared" si="96"/>
        <v>2016</v>
      </c>
      <c r="D1232">
        <f t="shared" si="97"/>
        <v>10</v>
      </c>
      <c r="E1232" s="75">
        <v>41204</v>
      </c>
      <c r="F1232" s="75">
        <v>34875</v>
      </c>
      <c r="G1232" s="75">
        <v>6329</v>
      </c>
      <c r="H1232" s="104">
        <v>84.639840792156107</v>
      </c>
      <c r="I1232" s="104">
        <v>15.3601592078439</v>
      </c>
      <c r="K1232" s="72">
        <f t="shared" si="98"/>
        <v>2.9667559031091102E-3</v>
      </c>
      <c r="M1232" s="72">
        <f t="shared" si="99"/>
        <v>3.666170620990593E-3</v>
      </c>
      <c r="N1232" s="68"/>
      <c r="O1232" s="72"/>
    </row>
    <row r="1233" spans="1:15" x14ac:dyDescent="0.25">
      <c r="A1233" s="107" t="s">
        <v>1643</v>
      </c>
      <c r="B1233" s="108">
        <f t="shared" si="95"/>
        <v>42646</v>
      </c>
      <c r="C1233">
        <f t="shared" si="96"/>
        <v>2016</v>
      </c>
      <c r="D1233">
        <f t="shared" si="97"/>
        <v>10</v>
      </c>
      <c r="E1233" s="75">
        <v>56570</v>
      </c>
      <c r="F1233" s="75">
        <v>51610</v>
      </c>
      <c r="G1233" s="75">
        <v>4960</v>
      </c>
      <c r="H1233" s="104">
        <v>91.232101820753044</v>
      </c>
      <c r="I1233" s="104">
        <v>8.7678981792469504</v>
      </c>
      <c r="K1233" s="72">
        <f t="shared" si="98"/>
        <v>4.0731332258732737E-3</v>
      </c>
      <c r="M1233" s="72">
        <f t="shared" si="99"/>
        <v>3.666170620990593E-3</v>
      </c>
      <c r="N1233" s="68"/>
      <c r="O1233" s="72"/>
    </row>
    <row r="1234" spans="1:15" x14ac:dyDescent="0.25">
      <c r="A1234" s="107" t="s">
        <v>1644</v>
      </c>
      <c r="B1234" s="108">
        <f t="shared" si="95"/>
        <v>42647</v>
      </c>
      <c r="C1234">
        <f t="shared" si="96"/>
        <v>2016</v>
      </c>
      <c r="D1234">
        <f t="shared" si="97"/>
        <v>10</v>
      </c>
      <c r="E1234" s="75">
        <v>60512</v>
      </c>
      <c r="F1234" s="75">
        <v>56839</v>
      </c>
      <c r="G1234" s="75">
        <v>3673</v>
      </c>
      <c r="H1234" s="104">
        <v>93.9301295610788</v>
      </c>
      <c r="I1234" s="104">
        <v>6.0698704389212059</v>
      </c>
      <c r="K1234" s="72">
        <f t="shared" si="98"/>
        <v>4.3569637221856734E-3</v>
      </c>
      <c r="M1234" s="72">
        <f t="shared" si="99"/>
        <v>3.666170620990593E-3</v>
      </c>
      <c r="N1234" s="68"/>
      <c r="O1234" s="72"/>
    </row>
    <row r="1235" spans="1:15" x14ac:dyDescent="0.25">
      <c r="A1235" s="107" t="s">
        <v>1645</v>
      </c>
      <c r="B1235" s="108">
        <f t="shared" si="95"/>
        <v>42648</v>
      </c>
      <c r="C1235">
        <f t="shared" si="96"/>
        <v>2016</v>
      </c>
      <c r="D1235">
        <f t="shared" si="97"/>
        <v>10</v>
      </c>
      <c r="E1235" s="75">
        <v>65204</v>
      </c>
      <c r="F1235" s="75">
        <v>61174</v>
      </c>
      <c r="G1235" s="75">
        <v>4030</v>
      </c>
      <c r="H1235" s="104">
        <v>93.819397582970367</v>
      </c>
      <c r="I1235" s="104">
        <v>6.1806024170296299</v>
      </c>
      <c r="K1235" s="72">
        <f t="shared" si="98"/>
        <v>4.6947954544783619E-3</v>
      </c>
      <c r="M1235" s="72">
        <f t="shared" si="99"/>
        <v>3.666170620990593E-3</v>
      </c>
      <c r="N1235" s="68"/>
      <c r="O1235" s="72"/>
    </row>
    <row r="1236" spans="1:15" x14ac:dyDescent="0.25">
      <c r="A1236" s="107" t="s">
        <v>1646</v>
      </c>
      <c r="B1236" s="108">
        <f t="shared" si="95"/>
        <v>42649</v>
      </c>
      <c r="C1236">
        <f t="shared" si="96"/>
        <v>2016</v>
      </c>
      <c r="D1236">
        <f t="shared" si="97"/>
        <v>10</v>
      </c>
      <c r="E1236" s="75">
        <v>67808</v>
      </c>
      <c r="F1236" s="75">
        <v>62585</v>
      </c>
      <c r="G1236" s="75">
        <v>5223</v>
      </c>
      <c r="H1236" s="104">
        <v>92.297369042000938</v>
      </c>
      <c r="I1236" s="104">
        <v>7.7026309579990562</v>
      </c>
      <c r="K1236" s="72">
        <f t="shared" si="98"/>
        <v>4.8822877458019262E-3</v>
      </c>
      <c r="M1236" s="72">
        <f t="shared" si="99"/>
        <v>3.666170620990593E-3</v>
      </c>
      <c r="N1236" s="68"/>
      <c r="O1236" s="72"/>
    </row>
    <row r="1237" spans="1:15" x14ac:dyDescent="0.25">
      <c r="A1237" s="107" t="s">
        <v>1647</v>
      </c>
      <c r="B1237" s="108">
        <f t="shared" si="95"/>
        <v>42650</v>
      </c>
      <c r="C1237">
        <f t="shared" si="96"/>
        <v>2016</v>
      </c>
      <c r="D1237">
        <f t="shared" si="97"/>
        <v>10</v>
      </c>
      <c r="E1237" s="75">
        <v>66085</v>
      </c>
      <c r="F1237" s="75">
        <v>59407</v>
      </c>
      <c r="G1237" s="75">
        <v>6678</v>
      </c>
      <c r="H1237" s="104">
        <v>89.894832412801691</v>
      </c>
      <c r="I1237" s="104">
        <v>10.105167587198309</v>
      </c>
      <c r="K1237" s="72">
        <f t="shared" si="98"/>
        <v>4.7582289063432086E-3</v>
      </c>
      <c r="M1237" s="72">
        <f t="shared" si="99"/>
        <v>3.666170620990593E-3</v>
      </c>
      <c r="N1237" s="68"/>
      <c r="O1237" s="72"/>
    </row>
    <row r="1238" spans="1:15" x14ac:dyDescent="0.25">
      <c r="A1238" s="107" t="s">
        <v>1648</v>
      </c>
      <c r="B1238" s="108">
        <f t="shared" si="95"/>
        <v>42651</v>
      </c>
      <c r="C1238">
        <f t="shared" si="96"/>
        <v>2016</v>
      </c>
      <c r="D1238">
        <f t="shared" si="97"/>
        <v>10</v>
      </c>
      <c r="E1238" s="75">
        <v>34722</v>
      </c>
      <c r="F1238" s="75">
        <v>28871</v>
      </c>
      <c r="G1238" s="75">
        <v>5851</v>
      </c>
      <c r="H1238" s="104">
        <v>83.149012153677788</v>
      </c>
      <c r="I1238" s="104">
        <v>16.850987846322219</v>
      </c>
      <c r="K1238" s="72">
        <f t="shared" si="98"/>
        <v>2.5000412209434651E-3</v>
      </c>
      <c r="M1238" s="72">
        <f t="shared" si="99"/>
        <v>3.666170620990593E-3</v>
      </c>
      <c r="N1238" s="68"/>
      <c r="O1238" s="72"/>
    </row>
    <row r="1239" spans="1:15" x14ac:dyDescent="0.25">
      <c r="A1239" s="107" t="s">
        <v>1649</v>
      </c>
      <c r="B1239" s="108">
        <f t="shared" si="95"/>
        <v>42652</v>
      </c>
      <c r="C1239">
        <f t="shared" si="96"/>
        <v>2016</v>
      </c>
      <c r="D1239">
        <f t="shared" si="97"/>
        <v>10</v>
      </c>
      <c r="E1239" s="75">
        <v>21805</v>
      </c>
      <c r="F1239" s="75">
        <v>19637</v>
      </c>
      <c r="G1239" s="75">
        <v>2168</v>
      </c>
      <c r="H1239" s="104">
        <v>90.057326301307043</v>
      </c>
      <c r="I1239" s="104">
        <v>9.9426736986929605</v>
      </c>
      <c r="K1239" s="72">
        <f t="shared" si="98"/>
        <v>1.5699959340669388E-3</v>
      </c>
      <c r="M1239" s="72">
        <f t="shared" si="99"/>
        <v>3.666170620990593E-3</v>
      </c>
      <c r="N1239" s="68"/>
      <c r="O1239" s="72"/>
    </row>
    <row r="1240" spans="1:15" x14ac:dyDescent="0.25">
      <c r="A1240" s="107" t="s">
        <v>1650</v>
      </c>
      <c r="B1240" s="108">
        <f t="shared" si="95"/>
        <v>42653</v>
      </c>
      <c r="C1240">
        <f t="shared" si="96"/>
        <v>2016</v>
      </c>
      <c r="D1240">
        <f t="shared" si="97"/>
        <v>10</v>
      </c>
      <c r="E1240" s="75">
        <v>52421</v>
      </c>
      <c r="F1240" s="75">
        <v>46598</v>
      </c>
      <c r="G1240" s="75">
        <v>5823</v>
      </c>
      <c r="H1240" s="104">
        <v>88.891856317124819</v>
      </c>
      <c r="I1240" s="104">
        <v>11.108143682875181</v>
      </c>
      <c r="K1240" s="72">
        <f t="shared" si="98"/>
        <v>3.7743983884303144E-3</v>
      </c>
      <c r="M1240" s="72">
        <f t="shared" si="99"/>
        <v>3.666170620990593E-3</v>
      </c>
      <c r="N1240" s="68"/>
      <c r="O1240" s="72"/>
    </row>
    <row r="1241" spans="1:15" x14ac:dyDescent="0.25">
      <c r="A1241" s="107" t="s">
        <v>1651</v>
      </c>
      <c r="B1241" s="108">
        <f t="shared" si="95"/>
        <v>42654</v>
      </c>
      <c r="C1241">
        <f t="shared" si="96"/>
        <v>2016</v>
      </c>
      <c r="D1241">
        <f t="shared" si="97"/>
        <v>10</v>
      </c>
      <c r="E1241" s="75">
        <v>58909</v>
      </c>
      <c r="F1241" s="75">
        <v>55119</v>
      </c>
      <c r="G1241" s="75">
        <v>3789</v>
      </c>
      <c r="H1241" s="104">
        <v>93.566348096216203</v>
      </c>
      <c r="I1241" s="104">
        <v>6.4319543702999544</v>
      </c>
      <c r="K1241" s="72">
        <f t="shared" si="98"/>
        <v>4.2415450804838021E-3</v>
      </c>
      <c r="M1241" s="72">
        <f t="shared" si="99"/>
        <v>3.666170620990593E-3</v>
      </c>
      <c r="N1241" s="68"/>
      <c r="O1241" s="72"/>
    </row>
    <row r="1242" spans="1:15" x14ac:dyDescent="0.25">
      <c r="A1242" s="107" t="s">
        <v>1652</v>
      </c>
      <c r="B1242" s="108">
        <f t="shared" si="95"/>
        <v>42655</v>
      </c>
      <c r="C1242">
        <f t="shared" si="96"/>
        <v>2016</v>
      </c>
      <c r="D1242">
        <f t="shared" si="97"/>
        <v>10</v>
      </c>
      <c r="E1242" s="75">
        <v>57815</v>
      </c>
      <c r="F1242" s="75">
        <v>53709</v>
      </c>
      <c r="G1242" s="75">
        <v>4106</v>
      </c>
      <c r="H1242" s="104">
        <v>92.898036841650097</v>
      </c>
      <c r="I1242" s="104">
        <v>7.1019631583499088</v>
      </c>
      <c r="K1242" s="72">
        <f t="shared" si="98"/>
        <v>4.1627752776005533E-3</v>
      </c>
      <c r="M1242" s="72">
        <f t="shared" si="99"/>
        <v>3.666170620990593E-3</v>
      </c>
      <c r="N1242" s="68"/>
      <c r="O1242" s="72"/>
    </row>
    <row r="1243" spans="1:15" x14ac:dyDescent="0.25">
      <c r="A1243" s="107" t="s">
        <v>1653</v>
      </c>
      <c r="B1243" s="108">
        <f t="shared" si="95"/>
        <v>42656</v>
      </c>
      <c r="C1243">
        <f t="shared" si="96"/>
        <v>2016</v>
      </c>
      <c r="D1243">
        <f t="shared" si="97"/>
        <v>10</v>
      </c>
      <c r="E1243" s="75">
        <v>61342</v>
      </c>
      <c r="F1243" s="75">
        <v>57531</v>
      </c>
      <c r="G1243" s="75">
        <v>3811</v>
      </c>
      <c r="H1243" s="104">
        <v>93.787290926282154</v>
      </c>
      <c r="I1243" s="104">
        <v>6.2127090737178454</v>
      </c>
      <c r="K1243" s="72">
        <f t="shared" si="98"/>
        <v>4.4167250900038601E-3</v>
      </c>
      <c r="M1243" s="72">
        <f t="shared" si="99"/>
        <v>3.666170620990593E-3</v>
      </c>
      <c r="N1243" s="68"/>
      <c r="O1243" s="72"/>
    </row>
    <row r="1244" spans="1:15" x14ac:dyDescent="0.25">
      <c r="A1244" s="107" t="s">
        <v>1654</v>
      </c>
      <c r="B1244" s="108">
        <f t="shared" si="95"/>
        <v>42657</v>
      </c>
      <c r="C1244">
        <f t="shared" si="96"/>
        <v>2016</v>
      </c>
      <c r="D1244">
        <f t="shared" si="97"/>
        <v>10</v>
      </c>
      <c r="E1244" s="75">
        <v>60760</v>
      </c>
      <c r="F1244" s="75">
        <v>55749</v>
      </c>
      <c r="G1244" s="75">
        <v>5011</v>
      </c>
      <c r="H1244" s="104">
        <v>91.752797893350888</v>
      </c>
      <c r="I1244" s="104">
        <v>8.2472021066491106</v>
      </c>
      <c r="K1244" s="72">
        <f t="shared" si="98"/>
        <v>4.3748201308831556E-3</v>
      </c>
      <c r="M1244" s="72">
        <f t="shared" si="99"/>
        <v>3.666170620990593E-3</v>
      </c>
      <c r="N1244" s="68"/>
      <c r="O1244" s="72"/>
    </row>
    <row r="1245" spans="1:15" x14ac:dyDescent="0.25">
      <c r="A1245" s="107" t="s">
        <v>1655</v>
      </c>
      <c r="B1245" s="108">
        <f t="shared" si="95"/>
        <v>42658</v>
      </c>
      <c r="C1245">
        <f t="shared" si="96"/>
        <v>2016</v>
      </c>
      <c r="D1245">
        <f t="shared" si="97"/>
        <v>10</v>
      </c>
      <c r="E1245" s="75">
        <v>52214</v>
      </c>
      <c r="F1245" s="75">
        <v>42062</v>
      </c>
      <c r="G1245" s="75">
        <v>10151</v>
      </c>
      <c r="H1245" s="104">
        <v>80.556938752058841</v>
      </c>
      <c r="I1245" s="104">
        <v>19.441146052782781</v>
      </c>
      <c r="K1245" s="72">
        <f t="shared" si="98"/>
        <v>3.7594940472997548E-3</v>
      </c>
      <c r="M1245" s="72">
        <f t="shared" si="99"/>
        <v>3.666170620990593E-3</v>
      </c>
      <c r="N1245" s="68"/>
      <c r="O1245" s="72"/>
    </row>
    <row r="1246" spans="1:15" x14ac:dyDescent="0.25">
      <c r="A1246" s="107" t="s">
        <v>1656</v>
      </c>
      <c r="B1246" s="108">
        <f t="shared" si="95"/>
        <v>42659</v>
      </c>
      <c r="C1246">
        <f t="shared" si="96"/>
        <v>2016</v>
      </c>
      <c r="D1246">
        <f t="shared" si="97"/>
        <v>10</v>
      </c>
      <c r="E1246" s="75">
        <v>49037</v>
      </c>
      <c r="F1246" s="75">
        <v>39695</v>
      </c>
      <c r="G1246" s="75">
        <v>9342</v>
      </c>
      <c r="H1246" s="104">
        <v>80.949079266676179</v>
      </c>
      <c r="I1246" s="104">
        <v>19.050920733323821</v>
      </c>
      <c r="K1246" s="72">
        <f t="shared" si="98"/>
        <v>3.5307448116872497E-3</v>
      </c>
      <c r="M1246" s="72">
        <f t="shared" si="99"/>
        <v>3.666170620990593E-3</v>
      </c>
      <c r="N1246" s="68"/>
      <c r="O1246" s="72"/>
    </row>
    <row r="1247" spans="1:15" x14ac:dyDescent="0.25">
      <c r="A1247" s="107" t="s">
        <v>1657</v>
      </c>
      <c r="B1247" s="108">
        <f t="shared" si="95"/>
        <v>42660</v>
      </c>
      <c r="C1247">
        <f t="shared" si="96"/>
        <v>2016</v>
      </c>
      <c r="D1247">
        <f t="shared" si="97"/>
        <v>10</v>
      </c>
      <c r="E1247" s="75">
        <v>62820</v>
      </c>
      <c r="F1247" s="75">
        <v>57796</v>
      </c>
      <c r="G1247" s="75">
        <v>5023</v>
      </c>
      <c r="H1247" s="104">
        <v>92.002546959567013</v>
      </c>
      <c r="I1247" s="104">
        <v>7.9958611907035966</v>
      </c>
      <c r="K1247" s="72">
        <f t="shared" si="98"/>
        <v>4.5231435257090166E-3</v>
      </c>
      <c r="M1247" s="72">
        <f t="shared" si="99"/>
        <v>3.666170620990593E-3</v>
      </c>
      <c r="N1247" s="68"/>
      <c r="O1247" s="72"/>
    </row>
    <row r="1248" spans="1:15" x14ac:dyDescent="0.25">
      <c r="A1248" s="107" t="s">
        <v>1658</v>
      </c>
      <c r="B1248" s="108">
        <f t="shared" si="95"/>
        <v>42661</v>
      </c>
      <c r="C1248">
        <f t="shared" si="96"/>
        <v>2016</v>
      </c>
      <c r="D1248">
        <f t="shared" si="97"/>
        <v>10</v>
      </c>
      <c r="E1248" s="75">
        <v>68429</v>
      </c>
      <c r="F1248" s="75">
        <v>62950</v>
      </c>
      <c r="G1248" s="75">
        <v>5478</v>
      </c>
      <c r="H1248" s="104">
        <v>91.99316079440004</v>
      </c>
      <c r="I1248" s="104">
        <v>8.0053778368820243</v>
      </c>
      <c r="K1248" s="72">
        <f t="shared" si="98"/>
        <v>4.9270007691936055E-3</v>
      </c>
      <c r="M1248" s="72">
        <f t="shared" si="99"/>
        <v>3.666170620990593E-3</v>
      </c>
      <c r="N1248" s="68"/>
      <c r="O1248" s="72"/>
    </row>
    <row r="1249" spans="1:15" x14ac:dyDescent="0.25">
      <c r="A1249" s="107" t="s">
        <v>1659</v>
      </c>
      <c r="B1249" s="108">
        <f t="shared" si="95"/>
        <v>42662</v>
      </c>
      <c r="C1249">
        <f t="shared" si="96"/>
        <v>2016</v>
      </c>
      <c r="D1249">
        <f t="shared" si="97"/>
        <v>10</v>
      </c>
      <c r="E1249" s="75">
        <v>69953</v>
      </c>
      <c r="F1249" s="75">
        <v>63741</v>
      </c>
      <c r="G1249" s="75">
        <v>6212</v>
      </c>
      <c r="H1249" s="104">
        <v>91.11975183337384</v>
      </c>
      <c r="I1249" s="104">
        <v>8.8802481666261635</v>
      </c>
      <c r="K1249" s="72">
        <f t="shared" si="98"/>
        <v>5.0367312807055526E-3</v>
      </c>
      <c r="M1249" s="72">
        <f t="shared" si="99"/>
        <v>3.666170620990593E-3</v>
      </c>
      <c r="N1249" s="68"/>
      <c r="O1249" s="72"/>
    </row>
    <row r="1250" spans="1:15" x14ac:dyDescent="0.25">
      <c r="A1250" s="107" t="s">
        <v>1660</v>
      </c>
      <c r="B1250" s="108">
        <f t="shared" si="95"/>
        <v>42663</v>
      </c>
      <c r="C1250">
        <f t="shared" si="96"/>
        <v>2016</v>
      </c>
      <c r="D1250">
        <f t="shared" si="97"/>
        <v>10</v>
      </c>
      <c r="E1250" s="75">
        <v>63867</v>
      </c>
      <c r="F1250" s="75">
        <v>59113</v>
      </c>
      <c r="G1250" s="75">
        <v>4754</v>
      </c>
      <c r="H1250" s="104">
        <v>92.556406281804371</v>
      </c>
      <c r="I1250" s="104">
        <v>7.4435937181956264</v>
      </c>
      <c r="K1250" s="72">
        <f t="shared" si="98"/>
        <v>4.5985292511375002E-3</v>
      </c>
      <c r="M1250" s="72">
        <f t="shared" si="99"/>
        <v>3.666170620990593E-3</v>
      </c>
      <c r="N1250" s="68"/>
      <c r="O1250" s="72"/>
    </row>
    <row r="1251" spans="1:15" x14ac:dyDescent="0.25">
      <c r="A1251" s="107" t="s">
        <v>1661</v>
      </c>
      <c r="B1251" s="108">
        <f t="shared" si="95"/>
        <v>42664</v>
      </c>
      <c r="C1251">
        <f t="shared" si="96"/>
        <v>2016</v>
      </c>
      <c r="D1251">
        <f t="shared" si="97"/>
        <v>10</v>
      </c>
      <c r="E1251" s="75">
        <v>40961</v>
      </c>
      <c r="F1251" s="75">
        <v>38975</v>
      </c>
      <c r="G1251" s="75">
        <v>1986</v>
      </c>
      <c r="H1251" s="104">
        <v>95.15148555943459</v>
      </c>
      <c r="I1251" s="104">
        <v>4.8485144405654159</v>
      </c>
      <c r="K1251" s="72">
        <f t="shared" si="98"/>
        <v>2.9492595026514969E-3</v>
      </c>
      <c r="M1251" s="72">
        <f t="shared" si="99"/>
        <v>3.666170620990593E-3</v>
      </c>
      <c r="N1251" s="68"/>
      <c r="O1251" s="72"/>
    </row>
    <row r="1252" spans="1:15" x14ac:dyDescent="0.25">
      <c r="A1252" s="107" t="s">
        <v>1662</v>
      </c>
      <c r="B1252" s="108">
        <f t="shared" si="95"/>
        <v>42665</v>
      </c>
      <c r="C1252">
        <f t="shared" si="96"/>
        <v>2016</v>
      </c>
      <c r="D1252">
        <f t="shared" si="97"/>
        <v>10</v>
      </c>
      <c r="E1252" s="75">
        <v>25378</v>
      </c>
      <c r="F1252" s="75">
        <v>23572</v>
      </c>
      <c r="G1252" s="75">
        <v>1806</v>
      </c>
      <c r="H1252" s="104">
        <v>92.883599968476631</v>
      </c>
      <c r="I1252" s="104">
        <v>7.1164000315233666</v>
      </c>
      <c r="K1252" s="72">
        <f t="shared" si="98"/>
        <v>1.8272578222770363E-3</v>
      </c>
      <c r="M1252" s="72">
        <f t="shared" si="99"/>
        <v>3.666170620990593E-3</v>
      </c>
      <c r="N1252" s="68"/>
      <c r="O1252" s="72"/>
    </row>
    <row r="1253" spans="1:15" x14ac:dyDescent="0.25">
      <c r="A1253" s="107" t="s">
        <v>1663</v>
      </c>
      <c r="B1253" s="108">
        <f t="shared" si="95"/>
        <v>42666</v>
      </c>
      <c r="C1253">
        <f t="shared" si="96"/>
        <v>2016</v>
      </c>
      <c r="D1253">
        <f t="shared" si="97"/>
        <v>10</v>
      </c>
      <c r="E1253" s="75">
        <v>41592</v>
      </c>
      <c r="F1253" s="75">
        <v>34693</v>
      </c>
      <c r="G1253" s="75">
        <v>6899</v>
      </c>
      <c r="H1253" s="104">
        <v>83.412675514522022</v>
      </c>
      <c r="I1253" s="104">
        <v>16.587324485477971</v>
      </c>
      <c r="K1253" s="72">
        <f t="shared" si="98"/>
        <v>2.9946925425229131E-3</v>
      </c>
      <c r="M1253" s="72">
        <f t="shared" si="99"/>
        <v>3.666170620990593E-3</v>
      </c>
      <c r="N1253" s="68"/>
      <c r="O1253" s="72"/>
    </row>
    <row r="1254" spans="1:15" x14ac:dyDescent="0.25">
      <c r="A1254" s="107" t="s">
        <v>1664</v>
      </c>
      <c r="B1254" s="108">
        <f t="shared" si="95"/>
        <v>42667</v>
      </c>
      <c r="C1254">
        <f t="shared" si="96"/>
        <v>2016</v>
      </c>
      <c r="D1254">
        <f t="shared" si="97"/>
        <v>10</v>
      </c>
      <c r="E1254" s="75">
        <v>55356</v>
      </c>
      <c r="F1254" s="75">
        <v>51920</v>
      </c>
      <c r="G1254" s="75">
        <v>3436</v>
      </c>
      <c r="H1254" s="104">
        <v>93.79290411156876</v>
      </c>
      <c r="I1254" s="104">
        <v>6.2070958884312448</v>
      </c>
      <c r="K1254" s="72">
        <f t="shared" si="98"/>
        <v>3.9857232252331794E-3</v>
      </c>
      <c r="M1254" s="72">
        <f t="shared" si="99"/>
        <v>3.666170620990593E-3</v>
      </c>
      <c r="N1254" s="68"/>
      <c r="O1254" s="72"/>
    </row>
    <row r="1255" spans="1:15" x14ac:dyDescent="0.25">
      <c r="A1255" s="107" t="s">
        <v>1665</v>
      </c>
      <c r="B1255" s="108">
        <f t="shared" si="95"/>
        <v>42668</v>
      </c>
      <c r="C1255">
        <f t="shared" si="96"/>
        <v>2016</v>
      </c>
      <c r="D1255">
        <f t="shared" si="97"/>
        <v>10</v>
      </c>
      <c r="E1255" s="75">
        <v>52798</v>
      </c>
      <c r="F1255" s="75">
        <v>50299</v>
      </c>
      <c r="G1255" s="75">
        <v>2499</v>
      </c>
      <c r="H1255" s="104">
        <v>95.26686616917307</v>
      </c>
      <c r="I1255" s="104">
        <v>4.7331338308269251</v>
      </c>
      <c r="K1255" s="72">
        <f t="shared" si="98"/>
        <v>3.8015430097164062E-3</v>
      </c>
      <c r="M1255" s="72">
        <f t="shared" si="99"/>
        <v>3.666170620990593E-3</v>
      </c>
      <c r="N1255" s="68"/>
      <c r="O1255" s="72"/>
    </row>
    <row r="1256" spans="1:15" x14ac:dyDescent="0.25">
      <c r="A1256" s="107" t="s">
        <v>1666</v>
      </c>
      <c r="B1256" s="108">
        <f t="shared" si="95"/>
        <v>42669</v>
      </c>
      <c r="C1256">
        <f t="shared" si="96"/>
        <v>2016</v>
      </c>
      <c r="D1256">
        <f t="shared" si="97"/>
        <v>10</v>
      </c>
      <c r="E1256" s="75">
        <v>52648</v>
      </c>
      <c r="F1256" s="75">
        <v>50162</v>
      </c>
      <c r="G1256" s="75">
        <v>2486</v>
      </c>
      <c r="H1256" s="104">
        <v>95.278073241148761</v>
      </c>
      <c r="I1256" s="104">
        <v>4.7219267588512386</v>
      </c>
      <c r="K1256" s="72">
        <f t="shared" si="98"/>
        <v>3.7907427625203487E-3</v>
      </c>
      <c r="M1256" s="72">
        <f t="shared" si="99"/>
        <v>3.666170620990593E-3</v>
      </c>
      <c r="N1256" s="68"/>
      <c r="O1256" s="72"/>
    </row>
    <row r="1257" spans="1:15" x14ac:dyDescent="0.25">
      <c r="A1257" s="107" t="s">
        <v>1667</v>
      </c>
      <c r="B1257" s="108">
        <f t="shared" si="95"/>
        <v>42670</v>
      </c>
      <c r="C1257">
        <f t="shared" si="96"/>
        <v>2016</v>
      </c>
      <c r="D1257">
        <f t="shared" si="97"/>
        <v>10</v>
      </c>
      <c r="E1257" s="75">
        <v>21108</v>
      </c>
      <c r="F1257" s="75">
        <v>20769</v>
      </c>
      <c r="G1257" s="75">
        <v>339</v>
      </c>
      <c r="H1257" s="104">
        <v>98.393973848777719</v>
      </c>
      <c r="I1257" s="104">
        <v>1.6060261512222851</v>
      </c>
      <c r="K1257" s="72">
        <f t="shared" si="98"/>
        <v>1.5198107854292569E-3</v>
      </c>
      <c r="M1257" s="72">
        <f t="shared" si="99"/>
        <v>3.666170620990593E-3</v>
      </c>
      <c r="N1257" s="68"/>
      <c r="O1257" s="72"/>
    </row>
    <row r="1258" spans="1:15" x14ac:dyDescent="0.25">
      <c r="A1258" s="107" t="s">
        <v>1668</v>
      </c>
      <c r="B1258" s="108">
        <f t="shared" si="95"/>
        <v>42671</v>
      </c>
      <c r="C1258">
        <f t="shared" si="96"/>
        <v>2016</v>
      </c>
      <c r="D1258">
        <f t="shared" si="97"/>
        <v>10</v>
      </c>
      <c r="E1258" s="75">
        <v>46368</v>
      </c>
      <c r="F1258" s="75">
        <v>44436</v>
      </c>
      <c r="G1258" s="75">
        <v>1932</v>
      </c>
      <c r="H1258" s="104">
        <v>95.833333333333329</v>
      </c>
      <c r="I1258" s="104">
        <v>4.166666666666667</v>
      </c>
      <c r="K1258" s="72">
        <f t="shared" si="98"/>
        <v>3.3385724132453942E-3</v>
      </c>
      <c r="M1258" s="72">
        <f t="shared" si="99"/>
        <v>3.666170620990593E-3</v>
      </c>
      <c r="N1258" s="68"/>
      <c r="O1258" s="72"/>
    </row>
    <row r="1259" spans="1:15" x14ac:dyDescent="0.25">
      <c r="A1259" s="107" t="s">
        <v>1669</v>
      </c>
      <c r="B1259" s="108">
        <f t="shared" si="95"/>
        <v>42672</v>
      </c>
      <c r="C1259">
        <f t="shared" si="96"/>
        <v>2016</v>
      </c>
      <c r="D1259">
        <f t="shared" si="97"/>
        <v>10</v>
      </c>
      <c r="E1259" s="75">
        <v>42670</v>
      </c>
      <c r="F1259" s="75">
        <v>35958</v>
      </c>
      <c r="G1259" s="75">
        <v>6712</v>
      </c>
      <c r="H1259" s="104">
        <v>84.269978907897823</v>
      </c>
      <c r="I1259" s="104">
        <v>15.730021092102181</v>
      </c>
      <c r="K1259" s="72">
        <f t="shared" si="98"/>
        <v>3.072310319038582E-3</v>
      </c>
      <c r="M1259" s="72">
        <f t="shared" si="99"/>
        <v>3.666170620990593E-3</v>
      </c>
      <c r="N1259" s="68"/>
      <c r="O1259" s="72"/>
    </row>
    <row r="1260" spans="1:15" x14ac:dyDescent="0.25">
      <c r="A1260" s="107" t="s">
        <v>1670</v>
      </c>
      <c r="B1260" s="108">
        <f t="shared" si="95"/>
        <v>42673</v>
      </c>
      <c r="C1260">
        <f t="shared" si="96"/>
        <v>2016</v>
      </c>
      <c r="D1260">
        <f t="shared" si="97"/>
        <v>10</v>
      </c>
      <c r="E1260" s="75">
        <v>37927</v>
      </c>
      <c r="F1260" s="75">
        <v>30462</v>
      </c>
      <c r="G1260" s="75">
        <v>7464</v>
      </c>
      <c r="H1260" s="104">
        <v>80.317451947161658</v>
      </c>
      <c r="I1260" s="104">
        <v>19.67991140875893</v>
      </c>
      <c r="K1260" s="72">
        <f t="shared" si="98"/>
        <v>2.7308065026992339E-3</v>
      </c>
      <c r="M1260" s="72">
        <f t="shared" si="99"/>
        <v>3.666170620990593E-3</v>
      </c>
      <c r="N1260" s="68"/>
      <c r="O1260" s="72"/>
    </row>
    <row r="1261" spans="1:15" x14ac:dyDescent="0.25">
      <c r="A1261" s="107" t="s">
        <v>1671</v>
      </c>
      <c r="B1261" s="108">
        <f t="shared" si="95"/>
        <v>42674</v>
      </c>
      <c r="C1261">
        <f t="shared" si="96"/>
        <v>2016</v>
      </c>
      <c r="D1261">
        <f t="shared" si="97"/>
        <v>10</v>
      </c>
      <c r="E1261" s="75">
        <v>50218</v>
      </c>
      <c r="F1261" s="75">
        <v>46482</v>
      </c>
      <c r="G1261" s="75">
        <v>3736</v>
      </c>
      <c r="H1261" s="104">
        <v>92.560436496873635</v>
      </c>
      <c r="I1261" s="104">
        <v>7.4395635031263687</v>
      </c>
      <c r="K1261" s="72">
        <f t="shared" si="98"/>
        <v>3.6157787579442118E-3</v>
      </c>
      <c r="M1261" s="72">
        <f t="shared" si="99"/>
        <v>3.666170620990593E-3</v>
      </c>
      <c r="N1261" s="68"/>
      <c r="O1261" s="72"/>
    </row>
    <row r="1262" spans="1:15" x14ac:dyDescent="0.25">
      <c r="A1262" s="107" t="s">
        <v>1672</v>
      </c>
      <c r="B1262" s="108">
        <f t="shared" si="95"/>
        <v>42675</v>
      </c>
      <c r="C1262">
        <f t="shared" si="96"/>
        <v>2016</v>
      </c>
      <c r="D1262">
        <f t="shared" si="97"/>
        <v>11</v>
      </c>
      <c r="E1262" s="75">
        <v>56084</v>
      </c>
      <c r="F1262" s="75">
        <v>53142</v>
      </c>
      <c r="G1262" s="75">
        <v>2942</v>
      </c>
      <c r="H1262" s="104">
        <v>94.754297125739967</v>
      </c>
      <c r="I1262" s="104">
        <v>5.2457028742600382</v>
      </c>
      <c r="K1262" s="72">
        <f t="shared" si="98"/>
        <v>4.0381404249580461E-3</v>
      </c>
      <c r="M1262" s="72">
        <f t="shared" si="99"/>
        <v>2.8799483162570629E-3</v>
      </c>
      <c r="N1262" s="68"/>
      <c r="O1262" s="72"/>
    </row>
    <row r="1263" spans="1:15" x14ac:dyDescent="0.25">
      <c r="A1263" s="107" t="s">
        <v>1673</v>
      </c>
      <c r="B1263" s="108">
        <f t="shared" si="95"/>
        <v>42676</v>
      </c>
      <c r="C1263">
        <f t="shared" si="96"/>
        <v>2016</v>
      </c>
      <c r="D1263">
        <f t="shared" si="97"/>
        <v>11</v>
      </c>
      <c r="E1263" s="75">
        <v>62296</v>
      </c>
      <c r="F1263" s="75">
        <v>58513</v>
      </c>
      <c r="G1263" s="75">
        <v>3783</v>
      </c>
      <c r="H1263" s="104">
        <v>93.927378964941568</v>
      </c>
      <c r="I1263" s="104">
        <v>6.0726210350584306</v>
      </c>
      <c r="K1263" s="72">
        <f t="shared" si="98"/>
        <v>4.4854146621707879E-3</v>
      </c>
      <c r="M1263" s="72">
        <f t="shared" si="99"/>
        <v>2.8799483162570629E-3</v>
      </c>
      <c r="N1263" s="68"/>
      <c r="O1263" s="72"/>
    </row>
    <row r="1264" spans="1:15" x14ac:dyDescent="0.25">
      <c r="A1264" s="107" t="s">
        <v>1674</v>
      </c>
      <c r="B1264" s="108">
        <f t="shared" si="95"/>
        <v>42677</v>
      </c>
      <c r="C1264">
        <f t="shared" si="96"/>
        <v>2016</v>
      </c>
      <c r="D1264">
        <f t="shared" si="97"/>
        <v>11</v>
      </c>
      <c r="E1264" s="75">
        <v>59780</v>
      </c>
      <c r="F1264" s="75">
        <v>56648</v>
      </c>
      <c r="G1264" s="75">
        <v>3132</v>
      </c>
      <c r="H1264" s="104">
        <v>94.760789561726327</v>
      </c>
      <c r="I1264" s="104">
        <v>5.2392104382736697</v>
      </c>
      <c r="K1264" s="72">
        <f t="shared" si="98"/>
        <v>4.304258515868911E-3</v>
      </c>
      <c r="M1264" s="72">
        <f t="shared" si="99"/>
        <v>2.8799483162570629E-3</v>
      </c>
      <c r="N1264" s="68"/>
      <c r="O1264" s="72"/>
    </row>
    <row r="1265" spans="1:15" x14ac:dyDescent="0.25">
      <c r="A1265" s="107" t="s">
        <v>1675</v>
      </c>
      <c r="B1265" s="108">
        <f t="shared" si="95"/>
        <v>42678</v>
      </c>
      <c r="C1265">
        <f t="shared" si="96"/>
        <v>2016</v>
      </c>
      <c r="D1265">
        <f t="shared" si="97"/>
        <v>11</v>
      </c>
      <c r="E1265" s="75">
        <v>58014</v>
      </c>
      <c r="F1265" s="75">
        <v>53380</v>
      </c>
      <c r="G1265" s="75">
        <v>4634</v>
      </c>
      <c r="H1265" s="104">
        <v>92.012272899644913</v>
      </c>
      <c r="I1265" s="104">
        <v>7.9877271003550856</v>
      </c>
      <c r="K1265" s="72">
        <f t="shared" si="98"/>
        <v>4.1771036055473238E-3</v>
      </c>
      <c r="M1265" s="72">
        <f t="shared" si="99"/>
        <v>2.8799483162570629E-3</v>
      </c>
      <c r="N1265" s="68"/>
      <c r="O1265" s="72"/>
    </row>
    <row r="1266" spans="1:15" x14ac:dyDescent="0.25">
      <c r="A1266" s="107" t="s">
        <v>1676</v>
      </c>
      <c r="B1266" s="108">
        <f t="shared" si="95"/>
        <v>42679</v>
      </c>
      <c r="C1266">
        <f t="shared" si="96"/>
        <v>2016</v>
      </c>
      <c r="D1266">
        <f t="shared" si="97"/>
        <v>11</v>
      </c>
      <c r="E1266" s="75">
        <v>48890</v>
      </c>
      <c r="F1266" s="75">
        <v>39409</v>
      </c>
      <c r="G1266" s="75">
        <v>9481</v>
      </c>
      <c r="H1266" s="104">
        <v>80.607486193495603</v>
      </c>
      <c r="I1266" s="104">
        <v>19.3925138065044</v>
      </c>
      <c r="K1266" s="72">
        <f t="shared" si="98"/>
        <v>3.5201605694351133E-3</v>
      </c>
      <c r="M1266" s="72">
        <f t="shared" si="99"/>
        <v>2.8799483162570629E-3</v>
      </c>
      <c r="N1266" s="68"/>
      <c r="O1266" s="72"/>
    </row>
    <row r="1267" spans="1:15" x14ac:dyDescent="0.25">
      <c r="A1267" s="107" t="s">
        <v>1677</v>
      </c>
      <c r="B1267" s="108">
        <f t="shared" si="95"/>
        <v>42680</v>
      </c>
      <c r="C1267">
        <f t="shared" si="96"/>
        <v>2016</v>
      </c>
      <c r="D1267">
        <f t="shared" si="97"/>
        <v>11</v>
      </c>
      <c r="E1267" s="75">
        <v>39529</v>
      </c>
      <c r="F1267" s="75">
        <v>33723</v>
      </c>
      <c r="G1267" s="75">
        <v>5806</v>
      </c>
      <c r="H1267" s="104">
        <v>85.312049381466778</v>
      </c>
      <c r="I1267" s="104">
        <v>14.687950618533231</v>
      </c>
      <c r="K1267" s="72">
        <f t="shared" si="98"/>
        <v>2.8461531427531315E-3</v>
      </c>
      <c r="M1267" s="72">
        <f t="shared" si="99"/>
        <v>2.8799483162570629E-3</v>
      </c>
      <c r="N1267" s="68"/>
      <c r="O1267" s="72"/>
    </row>
    <row r="1268" spans="1:15" x14ac:dyDescent="0.25">
      <c r="A1268" s="107" t="s">
        <v>1678</v>
      </c>
      <c r="B1268" s="108">
        <f t="shared" si="95"/>
        <v>42681</v>
      </c>
      <c r="C1268">
        <f t="shared" si="96"/>
        <v>2016</v>
      </c>
      <c r="D1268">
        <f t="shared" si="97"/>
        <v>11</v>
      </c>
      <c r="E1268" s="75">
        <v>50057</v>
      </c>
      <c r="F1268" s="75">
        <v>47042</v>
      </c>
      <c r="G1268" s="75">
        <v>3015</v>
      </c>
      <c r="H1268" s="104">
        <v>93.976866372335536</v>
      </c>
      <c r="I1268" s="104">
        <v>6.0231336276644623</v>
      </c>
      <c r="K1268" s="72">
        <f t="shared" si="98"/>
        <v>3.6041864926204432E-3</v>
      </c>
      <c r="M1268" s="72">
        <f t="shared" si="99"/>
        <v>2.8799483162570629E-3</v>
      </c>
      <c r="N1268" s="68"/>
      <c r="O1268" s="72"/>
    </row>
    <row r="1269" spans="1:15" x14ac:dyDescent="0.25">
      <c r="A1269" s="107" t="s">
        <v>1679</v>
      </c>
      <c r="B1269" s="108">
        <f t="shared" si="95"/>
        <v>42682</v>
      </c>
      <c r="C1269">
        <f t="shared" si="96"/>
        <v>2016</v>
      </c>
      <c r="D1269">
        <f t="shared" si="97"/>
        <v>11</v>
      </c>
      <c r="E1269" s="75">
        <v>56749</v>
      </c>
      <c r="F1269" s="75">
        <v>53234</v>
      </c>
      <c r="G1269" s="75">
        <v>3515</v>
      </c>
      <c r="H1269" s="104">
        <v>93.806058256533149</v>
      </c>
      <c r="I1269" s="104">
        <v>6.1939417434668451</v>
      </c>
      <c r="K1269" s="72">
        <f t="shared" si="98"/>
        <v>4.0860215208605695E-3</v>
      </c>
      <c r="M1269" s="72">
        <f t="shared" si="99"/>
        <v>2.8799483162570629E-3</v>
      </c>
      <c r="N1269" s="68"/>
      <c r="O1269" s="72"/>
    </row>
    <row r="1270" spans="1:15" x14ac:dyDescent="0.25">
      <c r="A1270" s="107" t="s">
        <v>1680</v>
      </c>
      <c r="B1270" s="108">
        <f t="shared" si="95"/>
        <v>42683</v>
      </c>
      <c r="C1270">
        <f t="shared" si="96"/>
        <v>2016</v>
      </c>
      <c r="D1270">
        <f t="shared" si="97"/>
        <v>11</v>
      </c>
      <c r="E1270" s="75">
        <v>38124</v>
      </c>
      <c r="F1270" s="75">
        <v>37181</v>
      </c>
      <c r="G1270" s="75">
        <v>943</v>
      </c>
      <c r="H1270" s="104">
        <v>97.52649249816389</v>
      </c>
      <c r="I1270" s="104">
        <v>2.4735075018361141</v>
      </c>
      <c r="K1270" s="72">
        <f t="shared" si="98"/>
        <v>2.7449908273500562E-3</v>
      </c>
      <c r="M1270" s="72">
        <f t="shared" si="99"/>
        <v>2.8799483162570629E-3</v>
      </c>
      <c r="N1270" s="68"/>
      <c r="O1270" s="72"/>
    </row>
    <row r="1271" spans="1:15" x14ac:dyDescent="0.25">
      <c r="A1271" s="107" t="s">
        <v>1681</v>
      </c>
      <c r="B1271" s="108">
        <f t="shared" si="95"/>
        <v>42684</v>
      </c>
      <c r="C1271">
        <f t="shared" si="96"/>
        <v>2016</v>
      </c>
      <c r="D1271">
        <f t="shared" si="97"/>
        <v>11</v>
      </c>
      <c r="E1271" s="75">
        <v>50973</v>
      </c>
      <c r="F1271" s="75">
        <v>48588</v>
      </c>
      <c r="G1271" s="75">
        <v>2385</v>
      </c>
      <c r="H1271" s="104">
        <v>95.321052321817433</v>
      </c>
      <c r="I1271" s="104">
        <v>4.678947678182567</v>
      </c>
      <c r="K1271" s="72">
        <f t="shared" si="98"/>
        <v>3.6701400021643695E-3</v>
      </c>
      <c r="M1271" s="72">
        <f t="shared" si="99"/>
        <v>2.8799483162570629E-3</v>
      </c>
      <c r="N1271" s="68"/>
      <c r="O1271" s="72"/>
    </row>
    <row r="1272" spans="1:15" x14ac:dyDescent="0.25">
      <c r="A1272" s="107" t="s">
        <v>1682</v>
      </c>
      <c r="B1272" s="108">
        <f t="shared" si="95"/>
        <v>42685</v>
      </c>
      <c r="C1272">
        <f t="shared" si="96"/>
        <v>2016</v>
      </c>
      <c r="D1272">
        <f t="shared" si="97"/>
        <v>11</v>
      </c>
      <c r="E1272" s="75">
        <v>45992</v>
      </c>
      <c r="F1272" s="75">
        <v>42887</v>
      </c>
      <c r="G1272" s="75">
        <v>3105</v>
      </c>
      <c r="H1272" s="104">
        <v>93.248825882762219</v>
      </c>
      <c r="I1272" s="104">
        <v>6.7511741172377802</v>
      </c>
      <c r="K1272" s="72">
        <f t="shared" si="98"/>
        <v>3.3114997936072761E-3</v>
      </c>
      <c r="M1272" s="72">
        <f t="shared" si="99"/>
        <v>2.8799483162570629E-3</v>
      </c>
      <c r="N1272" s="68"/>
      <c r="O1272" s="72"/>
    </row>
    <row r="1273" spans="1:15" x14ac:dyDescent="0.25">
      <c r="A1273" s="107" t="s">
        <v>1683</v>
      </c>
      <c r="B1273" s="108">
        <f t="shared" si="95"/>
        <v>42686</v>
      </c>
      <c r="C1273">
        <f t="shared" si="96"/>
        <v>2016</v>
      </c>
      <c r="D1273">
        <f t="shared" si="97"/>
        <v>11</v>
      </c>
      <c r="E1273" s="75">
        <v>34868</v>
      </c>
      <c r="F1273" s="75">
        <v>29934</v>
      </c>
      <c r="G1273" s="75">
        <v>4933</v>
      </c>
      <c r="H1273" s="104">
        <v>85.849489503269467</v>
      </c>
      <c r="I1273" s="104">
        <v>14.14764253757027</v>
      </c>
      <c r="K1273" s="72">
        <f t="shared" si="98"/>
        <v>2.5105534615476278E-3</v>
      </c>
      <c r="M1273" s="72">
        <f t="shared" si="99"/>
        <v>2.8799483162570629E-3</v>
      </c>
      <c r="N1273" s="68"/>
      <c r="O1273" s="72"/>
    </row>
    <row r="1274" spans="1:15" x14ac:dyDescent="0.25">
      <c r="A1274" s="107" t="s">
        <v>1684</v>
      </c>
      <c r="B1274" s="108">
        <f t="shared" si="95"/>
        <v>42687</v>
      </c>
      <c r="C1274">
        <f t="shared" si="96"/>
        <v>2016</v>
      </c>
      <c r="D1274">
        <f t="shared" si="97"/>
        <v>11</v>
      </c>
      <c r="E1274" s="75">
        <v>36926</v>
      </c>
      <c r="F1274" s="75">
        <v>31584</v>
      </c>
      <c r="G1274" s="75">
        <v>5342</v>
      </c>
      <c r="H1274" s="104">
        <v>85.533228619400958</v>
      </c>
      <c r="I1274" s="104">
        <v>14.46677138059904</v>
      </c>
      <c r="K1274" s="72">
        <f t="shared" si="98"/>
        <v>2.6587328530775414E-3</v>
      </c>
      <c r="M1274" s="72">
        <f t="shared" si="99"/>
        <v>2.8799483162570629E-3</v>
      </c>
      <c r="N1274" s="68"/>
      <c r="O1274" s="72"/>
    </row>
    <row r="1275" spans="1:15" x14ac:dyDescent="0.25">
      <c r="A1275" s="107" t="s">
        <v>1685</v>
      </c>
      <c r="B1275" s="108">
        <f t="shared" si="95"/>
        <v>42688</v>
      </c>
      <c r="C1275">
        <f t="shared" si="96"/>
        <v>2016</v>
      </c>
      <c r="D1275">
        <f t="shared" si="97"/>
        <v>11</v>
      </c>
      <c r="E1275" s="75">
        <v>48947</v>
      </c>
      <c r="F1275" s="75">
        <v>46539</v>
      </c>
      <c r="G1275" s="75">
        <v>2408</v>
      </c>
      <c r="H1275" s="104">
        <v>95.080393078227473</v>
      </c>
      <c r="I1275" s="104">
        <v>4.9196069217725293</v>
      </c>
      <c r="K1275" s="72">
        <f t="shared" si="98"/>
        <v>3.5242646633696154E-3</v>
      </c>
      <c r="M1275" s="72">
        <f t="shared" si="99"/>
        <v>2.8799483162570629E-3</v>
      </c>
      <c r="N1275" s="68"/>
      <c r="O1275" s="72"/>
    </row>
    <row r="1276" spans="1:15" x14ac:dyDescent="0.25">
      <c r="A1276" s="107" t="s">
        <v>1686</v>
      </c>
      <c r="B1276" s="108">
        <f t="shared" si="95"/>
        <v>42689</v>
      </c>
      <c r="C1276">
        <f t="shared" si="96"/>
        <v>2016</v>
      </c>
      <c r="D1276">
        <f t="shared" si="97"/>
        <v>11</v>
      </c>
      <c r="E1276" s="75">
        <v>22946</v>
      </c>
      <c r="F1276" s="75">
        <v>22599</v>
      </c>
      <c r="G1276" s="75">
        <v>347</v>
      </c>
      <c r="H1276" s="104">
        <v>98.487753856881369</v>
      </c>
      <c r="I1276" s="104">
        <v>1.512246143118626</v>
      </c>
      <c r="K1276" s="72">
        <f t="shared" si="98"/>
        <v>1.652149814404952E-3</v>
      </c>
      <c r="M1276" s="72">
        <f t="shared" si="99"/>
        <v>2.8799483162570629E-3</v>
      </c>
      <c r="N1276" s="68"/>
      <c r="O1276" s="72"/>
    </row>
    <row r="1277" spans="1:15" x14ac:dyDescent="0.25">
      <c r="A1277" s="107" t="s">
        <v>1687</v>
      </c>
      <c r="B1277" s="108">
        <f t="shared" si="95"/>
        <v>42690</v>
      </c>
      <c r="C1277">
        <f t="shared" si="96"/>
        <v>2016</v>
      </c>
      <c r="D1277">
        <f t="shared" si="97"/>
        <v>11</v>
      </c>
      <c r="E1277" s="75">
        <v>53455</v>
      </c>
      <c r="F1277" s="75">
        <v>51515</v>
      </c>
      <c r="G1277" s="75">
        <v>1940</v>
      </c>
      <c r="H1277" s="104">
        <v>96.370779160041153</v>
      </c>
      <c r="I1277" s="104">
        <v>3.6292208399588439</v>
      </c>
      <c r="K1277" s="72">
        <f t="shared" si="98"/>
        <v>3.8488480924351396E-3</v>
      </c>
      <c r="M1277" s="72">
        <f t="shared" si="99"/>
        <v>2.8799483162570629E-3</v>
      </c>
      <c r="N1277" s="68"/>
      <c r="O1277" s="72"/>
    </row>
    <row r="1278" spans="1:15" x14ac:dyDescent="0.25">
      <c r="A1278" s="107" t="s">
        <v>1688</v>
      </c>
      <c r="B1278" s="108">
        <f t="shared" si="95"/>
        <v>42691</v>
      </c>
      <c r="C1278">
        <f t="shared" si="96"/>
        <v>2016</v>
      </c>
      <c r="D1278">
        <f t="shared" si="97"/>
        <v>11</v>
      </c>
      <c r="E1278" s="75">
        <v>54003</v>
      </c>
      <c r="F1278" s="75">
        <v>51801</v>
      </c>
      <c r="G1278" s="75">
        <v>2202</v>
      </c>
      <c r="H1278" s="104">
        <v>95.92244875284706</v>
      </c>
      <c r="I1278" s="104">
        <v>4.077551247152936</v>
      </c>
      <c r="K1278" s="72">
        <f t="shared" si="98"/>
        <v>3.8883049955247377E-3</v>
      </c>
      <c r="M1278" s="72">
        <f t="shared" si="99"/>
        <v>2.8799483162570629E-3</v>
      </c>
      <c r="N1278" s="68"/>
      <c r="O1278" s="72"/>
    </row>
    <row r="1279" spans="1:15" x14ac:dyDescent="0.25">
      <c r="A1279" s="107" t="s">
        <v>1689</v>
      </c>
      <c r="B1279" s="108">
        <f t="shared" si="95"/>
        <v>42692</v>
      </c>
      <c r="C1279">
        <f t="shared" si="96"/>
        <v>2016</v>
      </c>
      <c r="D1279">
        <f t="shared" si="97"/>
        <v>11</v>
      </c>
      <c r="E1279" s="75">
        <v>53483</v>
      </c>
      <c r="F1279" s="75">
        <v>50434</v>
      </c>
      <c r="G1279" s="75">
        <v>3049</v>
      </c>
      <c r="H1279" s="104">
        <v>94.299123085840364</v>
      </c>
      <c r="I1279" s="104">
        <v>5.7008769141596396</v>
      </c>
      <c r="K1279" s="72">
        <f t="shared" si="98"/>
        <v>3.8508641385784038E-3</v>
      </c>
      <c r="M1279" s="72">
        <f t="shared" si="99"/>
        <v>2.8799483162570629E-3</v>
      </c>
      <c r="N1279" s="68"/>
      <c r="O1279" s="72"/>
    </row>
    <row r="1280" spans="1:15" x14ac:dyDescent="0.25">
      <c r="A1280" s="107" t="s">
        <v>1690</v>
      </c>
      <c r="B1280" s="108">
        <f t="shared" si="95"/>
        <v>42693</v>
      </c>
      <c r="C1280">
        <f t="shared" si="96"/>
        <v>2016</v>
      </c>
      <c r="D1280">
        <f t="shared" si="97"/>
        <v>11</v>
      </c>
      <c r="E1280" s="75">
        <v>41320</v>
      </c>
      <c r="F1280" s="75">
        <v>35671</v>
      </c>
      <c r="G1280" s="75">
        <v>5649</v>
      </c>
      <c r="H1280" s="104">
        <v>86.328654404646656</v>
      </c>
      <c r="I1280" s="104">
        <v>13.67134559535334</v>
      </c>
      <c r="K1280" s="72">
        <f t="shared" si="98"/>
        <v>2.9751080942740618E-3</v>
      </c>
      <c r="M1280" s="72">
        <f t="shared" si="99"/>
        <v>2.8799483162570629E-3</v>
      </c>
      <c r="N1280" s="68"/>
      <c r="O1280" s="72"/>
    </row>
    <row r="1281" spans="1:15" x14ac:dyDescent="0.25">
      <c r="A1281" s="107" t="s">
        <v>1691</v>
      </c>
      <c r="B1281" s="108">
        <f t="shared" si="95"/>
        <v>42694</v>
      </c>
      <c r="C1281">
        <f t="shared" si="96"/>
        <v>2016</v>
      </c>
      <c r="D1281">
        <f t="shared" si="97"/>
        <v>11</v>
      </c>
      <c r="E1281" s="75">
        <v>20663</v>
      </c>
      <c r="F1281" s="75">
        <v>19471</v>
      </c>
      <c r="G1281" s="75">
        <v>1192</v>
      </c>
      <c r="H1281" s="104">
        <v>94.231234573876009</v>
      </c>
      <c r="I1281" s="104">
        <v>5.7687654261239896</v>
      </c>
      <c r="K1281" s="72">
        <f t="shared" si="98"/>
        <v>1.487770052080952E-3</v>
      </c>
      <c r="M1281" s="72">
        <f t="shared" si="99"/>
        <v>2.8799483162570629E-3</v>
      </c>
      <c r="N1281" s="68"/>
      <c r="O1281" s="72"/>
    </row>
    <row r="1282" spans="1:15" x14ac:dyDescent="0.25">
      <c r="A1282" s="107" t="s">
        <v>1692</v>
      </c>
      <c r="B1282" s="108">
        <f t="shared" si="95"/>
        <v>42695</v>
      </c>
      <c r="C1282">
        <f t="shared" si="96"/>
        <v>2016</v>
      </c>
      <c r="D1282">
        <f t="shared" si="97"/>
        <v>11</v>
      </c>
      <c r="E1282" s="75">
        <v>33028</v>
      </c>
      <c r="F1282" s="75">
        <v>32578</v>
      </c>
      <c r="G1282" s="75">
        <v>450</v>
      </c>
      <c r="H1282" s="104">
        <v>98.637519680271282</v>
      </c>
      <c r="I1282" s="104">
        <v>1.362480319728715</v>
      </c>
      <c r="K1282" s="72">
        <f t="shared" si="98"/>
        <v>2.3780704292759853E-3</v>
      </c>
      <c r="M1282" s="72">
        <f t="shared" si="99"/>
        <v>2.8799483162570629E-3</v>
      </c>
      <c r="N1282" s="68"/>
      <c r="O1282" s="72"/>
    </row>
    <row r="1283" spans="1:15" x14ac:dyDescent="0.25">
      <c r="A1283" s="107" t="s">
        <v>1693</v>
      </c>
      <c r="B1283" s="108">
        <f t="shared" si="95"/>
        <v>42696</v>
      </c>
      <c r="C1283">
        <f t="shared" si="96"/>
        <v>2016</v>
      </c>
      <c r="D1283">
        <f t="shared" si="97"/>
        <v>11</v>
      </c>
      <c r="E1283" s="75">
        <v>36810</v>
      </c>
      <c r="F1283" s="75">
        <v>36061</v>
      </c>
      <c r="G1283" s="75">
        <v>749</v>
      </c>
      <c r="H1283" s="104">
        <v>97.965226840532466</v>
      </c>
      <c r="I1283" s="104">
        <v>2.034773159467536</v>
      </c>
      <c r="K1283" s="72">
        <f t="shared" si="98"/>
        <v>2.6503806619125898E-3</v>
      </c>
      <c r="M1283" s="72">
        <f t="shared" si="99"/>
        <v>2.8799483162570629E-3</v>
      </c>
      <c r="N1283" s="68"/>
      <c r="O1283" s="72"/>
    </row>
    <row r="1284" spans="1:15" x14ac:dyDescent="0.25">
      <c r="A1284" s="107" t="s">
        <v>1694</v>
      </c>
      <c r="B1284" s="108">
        <f t="shared" si="95"/>
        <v>42697</v>
      </c>
      <c r="C1284">
        <f t="shared" si="96"/>
        <v>2016</v>
      </c>
      <c r="D1284">
        <f t="shared" si="97"/>
        <v>11</v>
      </c>
      <c r="E1284" s="75">
        <v>34545</v>
      </c>
      <c r="F1284" s="75">
        <v>33329</v>
      </c>
      <c r="G1284" s="75">
        <v>1216</v>
      </c>
      <c r="H1284" s="104">
        <v>96.479953683601096</v>
      </c>
      <c r="I1284" s="104">
        <v>3.5200463163989002</v>
      </c>
      <c r="K1284" s="72">
        <f t="shared" si="98"/>
        <v>2.4872969292521166E-3</v>
      </c>
      <c r="M1284" s="72">
        <f t="shared" si="99"/>
        <v>2.8799483162570629E-3</v>
      </c>
      <c r="N1284" s="68"/>
      <c r="O1284" s="72"/>
    </row>
    <row r="1285" spans="1:15" x14ac:dyDescent="0.25">
      <c r="A1285" s="107" t="s">
        <v>1695</v>
      </c>
      <c r="B1285" s="108">
        <f t="shared" si="95"/>
        <v>42698</v>
      </c>
      <c r="C1285">
        <f t="shared" si="96"/>
        <v>2016</v>
      </c>
      <c r="D1285">
        <f t="shared" si="97"/>
        <v>11</v>
      </c>
      <c r="E1285" s="75">
        <v>12150</v>
      </c>
      <c r="F1285" s="75">
        <v>10495</v>
      </c>
      <c r="G1285" s="75">
        <v>1655</v>
      </c>
      <c r="H1285" s="104">
        <v>86.378600823045261</v>
      </c>
      <c r="I1285" s="104">
        <v>13.62139917695473</v>
      </c>
      <c r="K1285" s="72">
        <f t="shared" si="98"/>
        <v>8.7482002288068368E-4</v>
      </c>
      <c r="M1285" s="72">
        <f t="shared" si="99"/>
        <v>2.8799483162570629E-3</v>
      </c>
      <c r="N1285" s="68"/>
      <c r="O1285" s="72"/>
    </row>
    <row r="1286" spans="1:15" x14ac:dyDescent="0.25">
      <c r="A1286" s="107" t="s">
        <v>1696</v>
      </c>
      <c r="B1286" s="108">
        <f t="shared" si="95"/>
        <v>42699</v>
      </c>
      <c r="C1286">
        <f t="shared" si="96"/>
        <v>2016</v>
      </c>
      <c r="D1286">
        <f t="shared" si="97"/>
        <v>11</v>
      </c>
      <c r="E1286" s="75">
        <v>21032</v>
      </c>
      <c r="F1286" s="75">
        <v>18266</v>
      </c>
      <c r="G1286" s="75">
        <v>2765</v>
      </c>
      <c r="H1286" s="104">
        <v>86.848611639406613</v>
      </c>
      <c r="I1286" s="104">
        <v>13.14663370102701</v>
      </c>
      <c r="K1286" s="72">
        <f t="shared" si="98"/>
        <v>1.5143386601832543E-3</v>
      </c>
      <c r="M1286" s="72">
        <f t="shared" si="99"/>
        <v>2.8799483162570629E-3</v>
      </c>
      <c r="N1286" s="68"/>
      <c r="O1286" s="72"/>
    </row>
    <row r="1287" spans="1:15" x14ac:dyDescent="0.25">
      <c r="A1287" s="107" t="s">
        <v>1697</v>
      </c>
      <c r="B1287" s="108">
        <f t="shared" si="95"/>
        <v>42700</v>
      </c>
      <c r="C1287">
        <f t="shared" si="96"/>
        <v>2016</v>
      </c>
      <c r="D1287">
        <f t="shared" si="97"/>
        <v>11</v>
      </c>
      <c r="E1287" s="75">
        <v>23881</v>
      </c>
      <c r="F1287" s="75">
        <v>20118</v>
      </c>
      <c r="G1287" s="75">
        <v>3763</v>
      </c>
      <c r="H1287" s="104">
        <v>84.242703404380052</v>
      </c>
      <c r="I1287" s="104">
        <v>15.75729659561995</v>
      </c>
      <c r="K1287" s="72">
        <f t="shared" si="98"/>
        <v>1.7194713552603793E-3</v>
      </c>
      <c r="M1287" s="72">
        <f t="shared" si="99"/>
        <v>2.8799483162570629E-3</v>
      </c>
      <c r="N1287" s="68"/>
      <c r="O1287" s="72"/>
    </row>
    <row r="1288" spans="1:15" x14ac:dyDescent="0.25">
      <c r="A1288" s="107" t="s">
        <v>1698</v>
      </c>
      <c r="B1288" s="108">
        <f t="shared" si="95"/>
        <v>42701</v>
      </c>
      <c r="C1288">
        <f t="shared" si="96"/>
        <v>2016</v>
      </c>
      <c r="D1288">
        <f t="shared" si="97"/>
        <v>11</v>
      </c>
      <c r="E1288" s="75">
        <v>24132</v>
      </c>
      <c r="F1288" s="75">
        <v>21554</v>
      </c>
      <c r="G1288" s="75">
        <v>2578</v>
      </c>
      <c r="H1288" s="104">
        <v>89.317089341952595</v>
      </c>
      <c r="I1288" s="104">
        <v>10.68291065804741</v>
      </c>
      <c r="K1288" s="72">
        <f t="shared" si="98"/>
        <v>1.7375437689017826E-3</v>
      </c>
      <c r="M1288" s="72">
        <f t="shared" si="99"/>
        <v>2.8799483162570629E-3</v>
      </c>
      <c r="N1288" s="68"/>
      <c r="O1288" s="72"/>
    </row>
    <row r="1289" spans="1:15" x14ac:dyDescent="0.25">
      <c r="A1289" s="107" t="s">
        <v>1699</v>
      </c>
      <c r="B1289" s="108">
        <f t="shared" si="95"/>
        <v>42702</v>
      </c>
      <c r="C1289">
        <f t="shared" si="96"/>
        <v>2016</v>
      </c>
      <c r="D1289">
        <f t="shared" si="97"/>
        <v>11</v>
      </c>
      <c r="E1289" s="75">
        <v>42169</v>
      </c>
      <c r="F1289" s="75">
        <v>40762</v>
      </c>
      <c r="G1289" s="75">
        <v>1407</v>
      </c>
      <c r="H1289" s="104">
        <v>96.663425739287149</v>
      </c>
      <c r="I1289" s="104">
        <v>3.3365742607128461</v>
      </c>
      <c r="K1289" s="72">
        <f t="shared" si="98"/>
        <v>3.0362374934037491E-3</v>
      </c>
      <c r="M1289" s="72">
        <f t="shared" si="99"/>
        <v>2.8799483162570629E-3</v>
      </c>
      <c r="N1289" s="68"/>
      <c r="O1289" s="72"/>
    </row>
    <row r="1290" spans="1:15" x14ac:dyDescent="0.25">
      <c r="A1290" s="107" t="s">
        <v>1700</v>
      </c>
      <c r="B1290" s="108">
        <f t="shared" si="95"/>
        <v>42703</v>
      </c>
      <c r="C1290">
        <f t="shared" si="96"/>
        <v>2016</v>
      </c>
      <c r="D1290">
        <f t="shared" si="97"/>
        <v>11</v>
      </c>
      <c r="E1290" s="75">
        <v>14609</v>
      </c>
      <c r="F1290" s="75">
        <v>14499</v>
      </c>
      <c r="G1290" s="75">
        <v>110</v>
      </c>
      <c r="H1290" s="104">
        <v>99.247039496200969</v>
      </c>
      <c r="I1290" s="104">
        <v>0.75296050379902801</v>
      </c>
      <c r="K1290" s="72">
        <f t="shared" si="98"/>
        <v>1.0518720752480584E-3</v>
      </c>
      <c r="M1290" s="72">
        <f t="shared" si="99"/>
        <v>2.8799483162570629E-3</v>
      </c>
      <c r="N1290" s="68"/>
      <c r="O1290" s="72"/>
    </row>
    <row r="1291" spans="1:15" x14ac:dyDescent="0.25">
      <c r="A1291" s="107" t="s">
        <v>1701</v>
      </c>
      <c r="B1291" s="108">
        <f t="shared" si="95"/>
        <v>42704</v>
      </c>
      <c r="C1291">
        <f t="shared" si="96"/>
        <v>2016</v>
      </c>
      <c r="D1291">
        <f t="shared" si="97"/>
        <v>11</v>
      </c>
      <c r="E1291" s="75">
        <v>24496</v>
      </c>
      <c r="F1291" s="75">
        <v>24256</v>
      </c>
      <c r="G1291" s="75">
        <v>240</v>
      </c>
      <c r="H1291" s="104">
        <v>99.02024820378837</v>
      </c>
      <c r="I1291" s="104">
        <v>0.97975179621162634</v>
      </c>
      <c r="K1291" s="72">
        <f t="shared" si="98"/>
        <v>1.7637523687642164E-3</v>
      </c>
      <c r="M1291" s="72">
        <f t="shared" si="99"/>
        <v>2.8799483162570629E-3</v>
      </c>
      <c r="N1291" s="68"/>
      <c r="O1291" s="72"/>
    </row>
    <row r="1292" spans="1:15" x14ac:dyDescent="0.25">
      <c r="A1292" s="107" t="s">
        <v>1702</v>
      </c>
      <c r="B1292" s="108">
        <f t="shared" si="95"/>
        <v>42705</v>
      </c>
      <c r="C1292">
        <f t="shared" si="96"/>
        <v>2016</v>
      </c>
      <c r="D1292">
        <f t="shared" si="97"/>
        <v>12</v>
      </c>
      <c r="E1292" s="75">
        <v>43326</v>
      </c>
      <c r="F1292" s="75">
        <v>42165</v>
      </c>
      <c r="G1292" s="75">
        <v>1161</v>
      </c>
      <c r="H1292" s="104">
        <v>97.320315745741581</v>
      </c>
      <c r="I1292" s="104">
        <v>2.6796842542584129</v>
      </c>
      <c r="K1292" s="72">
        <f t="shared" si="98"/>
        <v>3.1195434001093417E-3</v>
      </c>
      <c r="M1292" s="72">
        <f t="shared" si="99"/>
        <v>1.8913207079032015E-3</v>
      </c>
      <c r="N1292" s="68"/>
      <c r="O1292" s="72"/>
    </row>
    <row r="1293" spans="1:15" x14ac:dyDescent="0.25">
      <c r="A1293" s="107" t="s">
        <v>1703</v>
      </c>
      <c r="B1293" s="108">
        <f t="shared" ref="B1293:B1356" si="100">DATE(YEAR(A1293),MONTH(A1293),DAY(A1293))</f>
        <v>42706</v>
      </c>
      <c r="C1293">
        <f t="shared" ref="C1293:C1356" si="101">+YEAR(A1293)</f>
        <v>2016</v>
      </c>
      <c r="D1293">
        <f t="shared" ref="D1293:D1356" si="102">MONTH(A1293)</f>
        <v>12</v>
      </c>
      <c r="E1293" s="75">
        <v>42445</v>
      </c>
      <c r="F1293" s="75">
        <v>41094</v>
      </c>
      <c r="G1293" s="75">
        <v>1351</v>
      </c>
      <c r="H1293" s="104">
        <v>96.817057368359059</v>
      </c>
      <c r="I1293" s="104">
        <v>3.1829426316409468</v>
      </c>
      <c r="K1293" s="72">
        <f t="shared" ref="K1293:K1356" si="103">+E1293/SUMIF($C$12:$C$2321,C1293,$E$12:$E$2321)</f>
        <v>3.0561099482444955E-3</v>
      </c>
      <c r="M1293" s="72">
        <f t="shared" ref="M1293:M1356" si="104">AVERAGEIFS($K$12:$K$2321,$C$12:$C$2321,C1293,$D$12:$D$2321,D1293)</f>
        <v>1.8913207079032015E-3</v>
      </c>
      <c r="N1293" s="68"/>
      <c r="O1293" s="72"/>
    </row>
    <row r="1294" spans="1:15" x14ac:dyDescent="0.25">
      <c r="A1294" s="107" t="s">
        <v>1704</v>
      </c>
      <c r="B1294" s="108">
        <f t="shared" si="100"/>
        <v>42707</v>
      </c>
      <c r="C1294">
        <f t="shared" si="101"/>
        <v>2016</v>
      </c>
      <c r="D1294">
        <f t="shared" si="102"/>
        <v>12</v>
      </c>
      <c r="E1294" s="75">
        <v>29920</v>
      </c>
      <c r="F1294" s="75">
        <v>27613</v>
      </c>
      <c r="G1294" s="75">
        <v>2307</v>
      </c>
      <c r="H1294" s="104">
        <v>92.289438502673804</v>
      </c>
      <c r="I1294" s="104">
        <v>7.7105614973262044</v>
      </c>
      <c r="K1294" s="72">
        <f t="shared" si="103"/>
        <v>2.1542893073736671E-3</v>
      </c>
      <c r="M1294" s="72">
        <f t="shared" si="104"/>
        <v>1.8913207079032015E-3</v>
      </c>
      <c r="N1294" s="68"/>
      <c r="O1294" s="72"/>
    </row>
    <row r="1295" spans="1:15" x14ac:dyDescent="0.25">
      <c r="A1295" s="107" t="s">
        <v>1705</v>
      </c>
      <c r="B1295" s="108">
        <f t="shared" si="100"/>
        <v>42708</v>
      </c>
      <c r="C1295">
        <f t="shared" si="101"/>
        <v>2016</v>
      </c>
      <c r="D1295">
        <f t="shared" si="102"/>
        <v>12</v>
      </c>
      <c r="E1295" s="75">
        <v>27534</v>
      </c>
      <c r="F1295" s="75">
        <v>24989</v>
      </c>
      <c r="G1295" s="75">
        <v>2545</v>
      </c>
      <c r="H1295" s="104">
        <v>90.756882399941887</v>
      </c>
      <c r="I1295" s="104">
        <v>9.2431176000581097</v>
      </c>
      <c r="K1295" s="72">
        <f t="shared" si="103"/>
        <v>1.9824933753083739E-3</v>
      </c>
      <c r="M1295" s="72">
        <f t="shared" si="104"/>
        <v>1.8913207079032015E-3</v>
      </c>
      <c r="N1295" s="68"/>
      <c r="O1295" s="72"/>
    </row>
    <row r="1296" spans="1:15" x14ac:dyDescent="0.25">
      <c r="A1296" s="107" t="s">
        <v>1706</v>
      </c>
      <c r="B1296" s="108">
        <f t="shared" si="100"/>
        <v>42709</v>
      </c>
      <c r="C1296">
        <f t="shared" si="101"/>
        <v>2016</v>
      </c>
      <c r="D1296">
        <f t="shared" si="102"/>
        <v>12</v>
      </c>
      <c r="E1296" s="75">
        <v>35979</v>
      </c>
      <c r="F1296" s="75">
        <v>34908</v>
      </c>
      <c r="G1296" s="75">
        <v>1071</v>
      </c>
      <c r="H1296" s="104">
        <v>97.023263570416077</v>
      </c>
      <c r="I1296" s="104">
        <v>2.9767364295839238</v>
      </c>
      <c r="K1296" s="72">
        <f t="shared" si="103"/>
        <v>2.5905472924464294E-3</v>
      </c>
      <c r="M1296" s="72">
        <f t="shared" si="104"/>
        <v>1.8913207079032015E-3</v>
      </c>
      <c r="N1296" s="68"/>
      <c r="O1296" s="72"/>
    </row>
    <row r="1297" spans="1:15" x14ac:dyDescent="0.25">
      <c r="A1297" s="107" t="s">
        <v>1707</v>
      </c>
      <c r="B1297" s="108">
        <f t="shared" si="100"/>
        <v>42710</v>
      </c>
      <c r="C1297">
        <f t="shared" si="101"/>
        <v>2016</v>
      </c>
      <c r="D1297">
        <f t="shared" si="102"/>
        <v>12</v>
      </c>
      <c r="E1297" s="75">
        <v>33388</v>
      </c>
      <c r="F1297" s="75">
        <v>32587</v>
      </c>
      <c r="G1297" s="75">
        <v>801</v>
      </c>
      <c r="H1297" s="104">
        <v>97.600934467473337</v>
      </c>
      <c r="I1297" s="104">
        <v>2.3990655325266559</v>
      </c>
      <c r="K1297" s="72">
        <f t="shared" si="103"/>
        <v>2.403991022546524E-3</v>
      </c>
      <c r="M1297" s="72">
        <f t="shared" si="104"/>
        <v>1.8913207079032015E-3</v>
      </c>
      <c r="N1297" s="68"/>
      <c r="O1297" s="72"/>
    </row>
    <row r="1298" spans="1:15" x14ac:dyDescent="0.25">
      <c r="A1298" s="107" t="s">
        <v>1708</v>
      </c>
      <c r="B1298" s="108">
        <f t="shared" si="100"/>
        <v>42711</v>
      </c>
      <c r="C1298">
        <f t="shared" si="101"/>
        <v>2016</v>
      </c>
      <c r="D1298">
        <f t="shared" si="102"/>
        <v>12</v>
      </c>
      <c r="E1298" s="75">
        <v>38192</v>
      </c>
      <c r="F1298" s="75">
        <v>37420</v>
      </c>
      <c r="G1298" s="75">
        <v>772</v>
      </c>
      <c r="H1298" s="104">
        <v>97.978634268956853</v>
      </c>
      <c r="I1298" s="104">
        <v>2.0213657310431499</v>
      </c>
      <c r="K1298" s="72">
        <f t="shared" si="103"/>
        <v>2.7498869394122693E-3</v>
      </c>
      <c r="M1298" s="72">
        <f t="shared" si="104"/>
        <v>1.8913207079032015E-3</v>
      </c>
      <c r="N1298" s="68"/>
      <c r="O1298" s="72"/>
    </row>
    <row r="1299" spans="1:15" x14ac:dyDescent="0.25">
      <c r="A1299" s="107" t="s">
        <v>1709</v>
      </c>
      <c r="B1299" s="108">
        <f t="shared" si="100"/>
        <v>42712</v>
      </c>
      <c r="C1299">
        <f t="shared" si="101"/>
        <v>2016</v>
      </c>
      <c r="D1299">
        <f t="shared" si="102"/>
        <v>12</v>
      </c>
      <c r="E1299" s="75">
        <v>39699</v>
      </c>
      <c r="F1299" s="75">
        <v>39023</v>
      </c>
      <c r="G1299" s="75">
        <v>676</v>
      </c>
      <c r="H1299" s="104">
        <v>98.297186327111518</v>
      </c>
      <c r="I1299" s="104">
        <v>1.702813672888486</v>
      </c>
      <c r="K1299" s="72">
        <f t="shared" si="103"/>
        <v>2.8583934229086637E-3</v>
      </c>
      <c r="M1299" s="72">
        <f t="shared" si="104"/>
        <v>1.8913207079032015E-3</v>
      </c>
      <c r="N1299" s="68"/>
      <c r="O1299" s="72"/>
    </row>
    <row r="1300" spans="1:15" x14ac:dyDescent="0.25">
      <c r="A1300" s="107" t="s">
        <v>1710</v>
      </c>
      <c r="B1300" s="108">
        <f t="shared" si="100"/>
        <v>42713</v>
      </c>
      <c r="C1300">
        <f t="shared" si="101"/>
        <v>2016</v>
      </c>
      <c r="D1300">
        <f t="shared" si="102"/>
        <v>12</v>
      </c>
      <c r="E1300" s="75">
        <v>33638</v>
      </c>
      <c r="F1300" s="75">
        <v>33066</v>
      </c>
      <c r="G1300" s="75">
        <v>572</v>
      </c>
      <c r="H1300" s="104">
        <v>98.299542184434273</v>
      </c>
      <c r="I1300" s="104">
        <v>1.7004578155657291</v>
      </c>
      <c r="K1300" s="72">
        <f t="shared" si="103"/>
        <v>2.4219914345399536E-3</v>
      </c>
      <c r="M1300" s="72">
        <f t="shared" si="104"/>
        <v>1.8913207079032015E-3</v>
      </c>
      <c r="N1300" s="68"/>
      <c r="O1300" s="72"/>
    </row>
    <row r="1301" spans="1:15" x14ac:dyDescent="0.25">
      <c r="A1301" s="107" t="s">
        <v>1711</v>
      </c>
      <c r="B1301" s="108">
        <f t="shared" si="100"/>
        <v>42714</v>
      </c>
      <c r="C1301">
        <f t="shared" si="101"/>
        <v>2016</v>
      </c>
      <c r="D1301">
        <f t="shared" si="102"/>
        <v>12</v>
      </c>
      <c r="E1301" s="75">
        <v>22461</v>
      </c>
      <c r="F1301" s="75">
        <v>21292</v>
      </c>
      <c r="G1301" s="75">
        <v>1169</v>
      </c>
      <c r="H1301" s="104">
        <v>94.795423177952898</v>
      </c>
      <c r="I1301" s="104">
        <v>5.2045768220471036</v>
      </c>
      <c r="K1301" s="72">
        <f t="shared" si="103"/>
        <v>1.6172290151376986E-3</v>
      </c>
      <c r="M1301" s="72">
        <f t="shared" si="104"/>
        <v>1.8913207079032015E-3</v>
      </c>
      <c r="N1301" s="68"/>
      <c r="O1301" s="72"/>
    </row>
    <row r="1302" spans="1:15" x14ac:dyDescent="0.25">
      <c r="A1302" s="107" t="s">
        <v>1712</v>
      </c>
      <c r="B1302" s="108">
        <f t="shared" si="100"/>
        <v>42715</v>
      </c>
      <c r="C1302">
        <f t="shared" si="101"/>
        <v>2016</v>
      </c>
      <c r="D1302">
        <f t="shared" si="102"/>
        <v>12</v>
      </c>
      <c r="E1302" s="75">
        <v>17857</v>
      </c>
      <c r="F1302" s="75">
        <v>17057</v>
      </c>
      <c r="G1302" s="75">
        <v>800</v>
      </c>
      <c r="H1302" s="104">
        <v>95.519964159713282</v>
      </c>
      <c r="I1302" s="104">
        <v>4.480035840286722</v>
      </c>
      <c r="K1302" s="72">
        <f t="shared" si="103"/>
        <v>1.285733427866697E-3</v>
      </c>
      <c r="M1302" s="72">
        <f t="shared" si="104"/>
        <v>1.8913207079032015E-3</v>
      </c>
      <c r="N1302" s="68"/>
      <c r="O1302" s="72"/>
    </row>
    <row r="1303" spans="1:15" x14ac:dyDescent="0.25">
      <c r="A1303" s="107" t="s">
        <v>1713</v>
      </c>
      <c r="B1303" s="108">
        <f t="shared" si="100"/>
        <v>42716</v>
      </c>
      <c r="C1303">
        <f t="shared" si="101"/>
        <v>2016</v>
      </c>
      <c r="D1303">
        <f t="shared" si="102"/>
        <v>12</v>
      </c>
      <c r="E1303" s="75">
        <v>29108</v>
      </c>
      <c r="F1303" s="75">
        <v>28656</v>
      </c>
      <c r="G1303" s="75">
        <v>452</v>
      </c>
      <c r="H1303" s="104">
        <v>98.447162292153365</v>
      </c>
      <c r="I1303" s="104">
        <v>1.55283770784664</v>
      </c>
      <c r="K1303" s="72">
        <f t="shared" si="103"/>
        <v>2.0958239692190077E-3</v>
      </c>
      <c r="M1303" s="72">
        <f t="shared" si="104"/>
        <v>1.8913207079032015E-3</v>
      </c>
      <c r="N1303" s="68"/>
      <c r="O1303" s="72"/>
    </row>
    <row r="1304" spans="1:15" x14ac:dyDescent="0.25">
      <c r="A1304" s="107" t="s">
        <v>1714</v>
      </c>
      <c r="B1304" s="108">
        <f t="shared" si="100"/>
        <v>42717</v>
      </c>
      <c r="C1304">
        <f t="shared" si="101"/>
        <v>2016</v>
      </c>
      <c r="D1304">
        <f t="shared" si="102"/>
        <v>12</v>
      </c>
      <c r="E1304" s="75">
        <v>39133</v>
      </c>
      <c r="F1304" s="75">
        <v>38389</v>
      </c>
      <c r="G1304" s="75">
        <v>744</v>
      </c>
      <c r="H1304" s="104">
        <v>98.09879130145913</v>
      </c>
      <c r="I1304" s="104">
        <v>1.9012086985408729</v>
      </c>
      <c r="K1304" s="72">
        <f t="shared" si="103"/>
        <v>2.8176404901555387E-3</v>
      </c>
      <c r="M1304" s="72">
        <f t="shared" si="104"/>
        <v>1.8913207079032015E-3</v>
      </c>
      <c r="N1304" s="68"/>
      <c r="O1304" s="72"/>
    </row>
    <row r="1305" spans="1:15" x14ac:dyDescent="0.25">
      <c r="A1305" s="107" t="s">
        <v>1715</v>
      </c>
      <c r="B1305" s="108">
        <f t="shared" si="100"/>
        <v>42718</v>
      </c>
      <c r="C1305">
        <f t="shared" si="101"/>
        <v>2016</v>
      </c>
      <c r="D1305">
        <f t="shared" si="102"/>
        <v>12</v>
      </c>
      <c r="E1305" s="75">
        <v>37879</v>
      </c>
      <c r="F1305" s="75">
        <v>37207</v>
      </c>
      <c r="G1305" s="75">
        <v>672</v>
      </c>
      <c r="H1305" s="104">
        <v>98.225929934792362</v>
      </c>
      <c r="I1305" s="104">
        <v>1.7740700652076351</v>
      </c>
      <c r="K1305" s="72">
        <f t="shared" si="103"/>
        <v>2.7273504235964955E-3</v>
      </c>
      <c r="M1305" s="72">
        <f t="shared" si="104"/>
        <v>1.8913207079032015E-3</v>
      </c>
      <c r="N1305" s="68"/>
      <c r="O1305" s="72"/>
    </row>
    <row r="1306" spans="1:15" x14ac:dyDescent="0.25">
      <c r="A1306" s="107" t="s">
        <v>1716</v>
      </c>
      <c r="B1306" s="108">
        <f t="shared" si="100"/>
        <v>42719</v>
      </c>
      <c r="C1306">
        <f t="shared" si="101"/>
        <v>2016</v>
      </c>
      <c r="D1306">
        <f t="shared" si="102"/>
        <v>12</v>
      </c>
      <c r="E1306" s="75">
        <v>25130</v>
      </c>
      <c r="F1306" s="75">
        <v>24937</v>
      </c>
      <c r="G1306" s="75">
        <v>193</v>
      </c>
      <c r="H1306" s="104">
        <v>99.231993633107834</v>
      </c>
      <c r="I1306" s="104">
        <v>0.76800636689216073</v>
      </c>
      <c r="K1306" s="72">
        <f t="shared" si="103"/>
        <v>1.809401413579554E-3</v>
      </c>
      <c r="M1306" s="72">
        <f t="shared" si="104"/>
        <v>1.8913207079032015E-3</v>
      </c>
      <c r="N1306" s="68"/>
      <c r="O1306" s="72"/>
    </row>
    <row r="1307" spans="1:15" x14ac:dyDescent="0.25">
      <c r="A1307" s="107" t="s">
        <v>1717</v>
      </c>
      <c r="B1307" s="108">
        <f t="shared" si="100"/>
        <v>42720</v>
      </c>
      <c r="C1307">
        <f t="shared" si="101"/>
        <v>2016</v>
      </c>
      <c r="D1307">
        <f t="shared" si="102"/>
        <v>12</v>
      </c>
      <c r="E1307" s="75">
        <v>24547</v>
      </c>
      <c r="F1307" s="75">
        <v>24208</v>
      </c>
      <c r="G1307" s="75">
        <v>339</v>
      </c>
      <c r="H1307" s="104">
        <v>98.61897584226179</v>
      </c>
      <c r="I1307" s="104">
        <v>1.381024157738217</v>
      </c>
      <c r="K1307" s="72">
        <f t="shared" si="103"/>
        <v>1.7674244528108759E-3</v>
      </c>
      <c r="M1307" s="72">
        <f t="shared" si="104"/>
        <v>1.8913207079032015E-3</v>
      </c>
      <c r="N1307" s="68"/>
      <c r="O1307" s="72"/>
    </row>
    <row r="1308" spans="1:15" x14ac:dyDescent="0.25">
      <c r="A1308" s="107" t="s">
        <v>1718</v>
      </c>
      <c r="B1308" s="108">
        <f t="shared" si="100"/>
        <v>42721</v>
      </c>
      <c r="C1308">
        <f t="shared" si="101"/>
        <v>2016</v>
      </c>
      <c r="D1308">
        <f t="shared" si="102"/>
        <v>12</v>
      </c>
      <c r="E1308" s="75">
        <v>7009</v>
      </c>
      <c r="F1308" s="75">
        <v>6912</v>
      </c>
      <c r="G1308" s="75">
        <v>97</v>
      </c>
      <c r="H1308" s="104">
        <v>98.616065059209589</v>
      </c>
      <c r="I1308" s="104">
        <v>1.383934940790412</v>
      </c>
      <c r="K1308" s="72">
        <f t="shared" si="103"/>
        <v>5.0465955064779523E-4</v>
      </c>
      <c r="M1308" s="72">
        <f t="shared" si="104"/>
        <v>1.8913207079032015E-3</v>
      </c>
      <c r="N1308" s="68"/>
      <c r="O1308" s="72"/>
    </row>
    <row r="1309" spans="1:15" x14ac:dyDescent="0.25">
      <c r="A1309" s="107" t="s">
        <v>1719</v>
      </c>
      <c r="B1309" s="108">
        <f t="shared" si="100"/>
        <v>42722</v>
      </c>
      <c r="C1309">
        <f t="shared" si="101"/>
        <v>2016</v>
      </c>
      <c r="D1309">
        <f t="shared" si="102"/>
        <v>12</v>
      </c>
      <c r="E1309" s="75">
        <v>16363</v>
      </c>
      <c r="F1309" s="75">
        <v>15964</v>
      </c>
      <c r="G1309" s="75">
        <v>399</v>
      </c>
      <c r="H1309" s="104">
        <v>97.56157183890484</v>
      </c>
      <c r="I1309" s="104">
        <v>2.4384281610951541</v>
      </c>
      <c r="K1309" s="72">
        <f t="shared" si="103"/>
        <v>1.178162965793961E-3</v>
      </c>
      <c r="M1309" s="72">
        <f t="shared" si="104"/>
        <v>1.8913207079032015E-3</v>
      </c>
      <c r="N1309" s="68"/>
      <c r="O1309" s="72"/>
    </row>
    <row r="1310" spans="1:15" x14ac:dyDescent="0.25">
      <c r="A1310" s="107" t="s">
        <v>1720</v>
      </c>
      <c r="B1310" s="108">
        <f t="shared" si="100"/>
        <v>42723</v>
      </c>
      <c r="C1310">
        <f t="shared" si="101"/>
        <v>2016</v>
      </c>
      <c r="D1310">
        <f t="shared" si="102"/>
        <v>12</v>
      </c>
      <c r="E1310" s="75">
        <v>25747</v>
      </c>
      <c r="F1310" s="75">
        <v>25413</v>
      </c>
      <c r="G1310" s="75">
        <v>334</v>
      </c>
      <c r="H1310" s="104">
        <v>98.702761486775159</v>
      </c>
      <c r="I1310" s="104">
        <v>1.2972385132248421</v>
      </c>
      <c r="K1310" s="72">
        <f t="shared" si="103"/>
        <v>1.8538264303793385E-3</v>
      </c>
      <c r="M1310" s="72">
        <f t="shared" si="104"/>
        <v>1.8913207079032015E-3</v>
      </c>
      <c r="N1310" s="68"/>
      <c r="O1310" s="72"/>
    </row>
    <row r="1311" spans="1:15" x14ac:dyDescent="0.25">
      <c r="A1311" s="107" t="s">
        <v>1721</v>
      </c>
      <c r="B1311" s="108">
        <f t="shared" si="100"/>
        <v>42724</v>
      </c>
      <c r="C1311">
        <f t="shared" si="101"/>
        <v>2016</v>
      </c>
      <c r="D1311">
        <f t="shared" si="102"/>
        <v>12</v>
      </c>
      <c r="E1311" s="75">
        <v>27738</v>
      </c>
      <c r="F1311" s="75">
        <v>27267</v>
      </c>
      <c r="G1311" s="75">
        <v>471</v>
      </c>
      <c r="H1311" s="104">
        <v>98.301968418775687</v>
      </c>
      <c r="I1311" s="104">
        <v>1.698031581224313</v>
      </c>
      <c r="K1311" s="72">
        <f t="shared" si="103"/>
        <v>1.9971817114950129E-3</v>
      </c>
      <c r="M1311" s="72">
        <f t="shared" si="104"/>
        <v>1.8913207079032015E-3</v>
      </c>
      <c r="N1311" s="68"/>
      <c r="O1311" s="72"/>
    </row>
    <row r="1312" spans="1:15" x14ac:dyDescent="0.25">
      <c r="A1312" s="107" t="s">
        <v>1722</v>
      </c>
      <c r="B1312" s="108">
        <f t="shared" si="100"/>
        <v>42725</v>
      </c>
      <c r="C1312">
        <f t="shared" si="101"/>
        <v>2016</v>
      </c>
      <c r="D1312">
        <f t="shared" si="102"/>
        <v>12</v>
      </c>
      <c r="E1312" s="75">
        <v>30700</v>
      </c>
      <c r="F1312" s="75">
        <v>30004</v>
      </c>
      <c r="G1312" s="75">
        <v>696</v>
      </c>
      <c r="H1312" s="104">
        <v>97.732899022801305</v>
      </c>
      <c r="I1312" s="104">
        <v>2.2671009771986972</v>
      </c>
      <c r="K1312" s="72">
        <f t="shared" si="103"/>
        <v>2.2104505927931679E-3</v>
      </c>
      <c r="M1312" s="72">
        <f t="shared" si="104"/>
        <v>1.8913207079032015E-3</v>
      </c>
      <c r="N1312" s="68"/>
      <c r="O1312" s="72"/>
    </row>
    <row r="1313" spans="1:15" x14ac:dyDescent="0.25">
      <c r="A1313" s="107" t="s">
        <v>1723</v>
      </c>
      <c r="B1313" s="108">
        <f t="shared" si="100"/>
        <v>42726</v>
      </c>
      <c r="C1313">
        <f t="shared" si="101"/>
        <v>2016</v>
      </c>
      <c r="D1313">
        <f t="shared" si="102"/>
        <v>12</v>
      </c>
      <c r="E1313" s="75">
        <v>30946</v>
      </c>
      <c r="F1313" s="75">
        <v>30178</v>
      </c>
      <c r="G1313" s="75">
        <v>767</v>
      </c>
      <c r="H1313" s="104">
        <v>97.518257610030375</v>
      </c>
      <c r="I1313" s="104">
        <v>2.4785109545660182</v>
      </c>
      <c r="K1313" s="72">
        <f t="shared" si="103"/>
        <v>2.2281629981947028E-3</v>
      </c>
      <c r="M1313" s="72">
        <f t="shared" si="104"/>
        <v>1.8913207079032015E-3</v>
      </c>
      <c r="N1313" s="68"/>
      <c r="O1313" s="72"/>
    </row>
    <row r="1314" spans="1:15" x14ac:dyDescent="0.25">
      <c r="A1314" s="107" t="s">
        <v>1724</v>
      </c>
      <c r="B1314" s="108">
        <f t="shared" si="100"/>
        <v>42727</v>
      </c>
      <c r="C1314">
        <f t="shared" si="101"/>
        <v>2016</v>
      </c>
      <c r="D1314">
        <f t="shared" si="102"/>
        <v>12</v>
      </c>
      <c r="E1314" s="75">
        <v>26407</v>
      </c>
      <c r="F1314" s="75">
        <v>25333</v>
      </c>
      <c r="G1314" s="75">
        <v>1074</v>
      </c>
      <c r="H1314" s="104">
        <v>95.932896580452152</v>
      </c>
      <c r="I1314" s="104">
        <v>4.0671034195478466</v>
      </c>
      <c r="K1314" s="72">
        <f t="shared" si="103"/>
        <v>1.901347518041993E-3</v>
      </c>
      <c r="M1314" s="72">
        <f t="shared" si="104"/>
        <v>1.8913207079032015E-3</v>
      </c>
      <c r="N1314" s="68"/>
      <c r="O1314" s="72"/>
    </row>
    <row r="1315" spans="1:15" x14ac:dyDescent="0.25">
      <c r="A1315" s="107" t="s">
        <v>1725</v>
      </c>
      <c r="B1315" s="108">
        <f t="shared" si="100"/>
        <v>42728</v>
      </c>
      <c r="C1315">
        <f t="shared" si="101"/>
        <v>2016</v>
      </c>
      <c r="D1315">
        <f t="shared" si="102"/>
        <v>12</v>
      </c>
      <c r="E1315" s="75">
        <v>8030</v>
      </c>
      <c r="F1315" s="75">
        <v>7624</v>
      </c>
      <c r="G1315" s="75">
        <v>406</v>
      </c>
      <c r="H1315" s="104">
        <v>94.943960149439604</v>
      </c>
      <c r="I1315" s="104">
        <v>5.0560398505603983</v>
      </c>
      <c r="K1315" s="72">
        <f t="shared" si="103"/>
        <v>5.7817323322896215E-4</v>
      </c>
      <c r="M1315" s="72">
        <f t="shared" si="104"/>
        <v>1.8913207079032015E-3</v>
      </c>
      <c r="N1315" s="68"/>
      <c r="O1315" s="72"/>
    </row>
    <row r="1316" spans="1:15" x14ac:dyDescent="0.25">
      <c r="A1316" s="107" t="s">
        <v>1726</v>
      </c>
      <c r="B1316" s="108">
        <f t="shared" si="100"/>
        <v>42729</v>
      </c>
      <c r="C1316">
        <f t="shared" si="101"/>
        <v>2016</v>
      </c>
      <c r="D1316">
        <f t="shared" si="102"/>
        <v>12</v>
      </c>
      <c r="E1316" s="75">
        <v>9953</v>
      </c>
      <c r="F1316" s="75">
        <v>7186</v>
      </c>
      <c r="G1316" s="75">
        <v>2767</v>
      </c>
      <c r="H1316" s="104">
        <v>72.199336883351748</v>
      </c>
      <c r="I1316" s="104">
        <v>27.800663116648249</v>
      </c>
      <c r="K1316" s="72">
        <f t="shared" si="103"/>
        <v>7.1663240228242344E-4</v>
      </c>
      <c r="M1316" s="72">
        <f t="shared" si="104"/>
        <v>1.8913207079032015E-3</v>
      </c>
      <c r="N1316" s="68"/>
      <c r="O1316" s="72"/>
    </row>
    <row r="1317" spans="1:15" x14ac:dyDescent="0.25">
      <c r="A1317" s="107" t="s">
        <v>1727</v>
      </c>
      <c r="B1317" s="108">
        <f t="shared" si="100"/>
        <v>42730</v>
      </c>
      <c r="C1317">
        <f t="shared" si="101"/>
        <v>2016</v>
      </c>
      <c r="D1317">
        <f t="shared" si="102"/>
        <v>12</v>
      </c>
      <c r="E1317" s="75">
        <v>10794</v>
      </c>
      <c r="F1317" s="75">
        <v>9696</v>
      </c>
      <c r="G1317" s="75">
        <v>1098</v>
      </c>
      <c r="H1317" s="104">
        <v>89.827682045580872</v>
      </c>
      <c r="I1317" s="104">
        <v>10.172317954419119</v>
      </c>
      <c r="K1317" s="72">
        <f t="shared" si="103"/>
        <v>7.7718578822832095E-4</v>
      </c>
      <c r="M1317" s="72">
        <f t="shared" si="104"/>
        <v>1.8913207079032015E-3</v>
      </c>
      <c r="N1317" s="68"/>
      <c r="O1317" s="72"/>
    </row>
    <row r="1318" spans="1:15" x14ac:dyDescent="0.25">
      <c r="A1318" s="107" t="s">
        <v>1728</v>
      </c>
      <c r="B1318" s="108">
        <f t="shared" si="100"/>
        <v>42731</v>
      </c>
      <c r="C1318">
        <f t="shared" si="101"/>
        <v>2016</v>
      </c>
      <c r="D1318">
        <f t="shared" si="102"/>
        <v>12</v>
      </c>
      <c r="E1318" s="75">
        <v>26051</v>
      </c>
      <c r="F1318" s="75">
        <v>23395</v>
      </c>
      <c r="G1318" s="75">
        <v>2656</v>
      </c>
      <c r="H1318" s="104">
        <v>89.804614026332956</v>
      </c>
      <c r="I1318" s="104">
        <v>10.19538597366704</v>
      </c>
      <c r="K1318" s="72">
        <f t="shared" si="103"/>
        <v>1.875714931363349E-3</v>
      </c>
      <c r="M1318" s="72">
        <f t="shared" si="104"/>
        <v>1.8913207079032015E-3</v>
      </c>
      <c r="N1318" s="68"/>
      <c r="O1318" s="72"/>
    </row>
    <row r="1319" spans="1:15" x14ac:dyDescent="0.25">
      <c r="A1319" s="107" t="s">
        <v>1729</v>
      </c>
      <c r="B1319" s="108">
        <f t="shared" si="100"/>
        <v>42732</v>
      </c>
      <c r="C1319">
        <f t="shared" si="101"/>
        <v>2016</v>
      </c>
      <c r="D1319">
        <f t="shared" si="102"/>
        <v>12</v>
      </c>
      <c r="E1319" s="75">
        <v>23662</v>
      </c>
      <c r="F1319" s="75">
        <v>21749</v>
      </c>
      <c r="G1319" s="75">
        <v>1913</v>
      </c>
      <c r="H1319" s="104">
        <v>91.915307243681852</v>
      </c>
      <c r="I1319" s="104">
        <v>8.0846927563181481</v>
      </c>
      <c r="K1319" s="72">
        <f t="shared" si="103"/>
        <v>1.7037029943541347E-3</v>
      </c>
      <c r="M1319" s="72">
        <f t="shared" si="104"/>
        <v>1.8913207079032015E-3</v>
      </c>
      <c r="N1319" s="68"/>
      <c r="O1319" s="72"/>
    </row>
    <row r="1320" spans="1:15" x14ac:dyDescent="0.25">
      <c r="A1320" s="107" t="s">
        <v>1730</v>
      </c>
      <c r="B1320" s="108">
        <f t="shared" si="100"/>
        <v>42733</v>
      </c>
      <c r="C1320">
        <f t="shared" si="101"/>
        <v>2016</v>
      </c>
      <c r="D1320">
        <f t="shared" si="102"/>
        <v>12</v>
      </c>
      <c r="E1320" s="75">
        <v>13231</v>
      </c>
      <c r="F1320" s="75">
        <v>12892</v>
      </c>
      <c r="G1320" s="75">
        <v>339</v>
      </c>
      <c r="H1320" s="104">
        <v>97.437835386592099</v>
      </c>
      <c r="I1320" s="104">
        <v>2.562164613407905</v>
      </c>
      <c r="K1320" s="72">
        <f t="shared" si="103"/>
        <v>9.5265380434027378E-4</v>
      </c>
      <c r="M1320" s="72">
        <f t="shared" si="104"/>
        <v>1.8913207079032015E-3</v>
      </c>
      <c r="N1320" s="68"/>
      <c r="O1320" s="72"/>
    </row>
    <row r="1321" spans="1:15" x14ac:dyDescent="0.25">
      <c r="A1321" s="107" t="s">
        <v>1731</v>
      </c>
      <c r="B1321" s="108">
        <f t="shared" si="100"/>
        <v>42734</v>
      </c>
      <c r="C1321">
        <f t="shared" si="101"/>
        <v>2016</v>
      </c>
      <c r="D1321">
        <f t="shared" si="102"/>
        <v>12</v>
      </c>
      <c r="E1321" s="75">
        <v>21435</v>
      </c>
      <c r="F1321" s="75">
        <v>19539</v>
      </c>
      <c r="G1321" s="75">
        <v>1896</v>
      </c>
      <c r="H1321" s="104">
        <v>91.154653603918831</v>
      </c>
      <c r="I1321" s="104">
        <v>8.845346396081176</v>
      </c>
      <c r="K1321" s="72">
        <f t="shared" si="103"/>
        <v>1.5433553243166629E-3</v>
      </c>
      <c r="M1321" s="72">
        <f t="shared" si="104"/>
        <v>1.8913207079032015E-3</v>
      </c>
      <c r="N1321" s="68"/>
      <c r="O1321" s="72"/>
    </row>
    <row r="1322" spans="1:15" x14ac:dyDescent="0.25">
      <c r="A1322" s="107" t="s">
        <v>1732</v>
      </c>
      <c r="B1322" s="108">
        <f t="shared" si="100"/>
        <v>42735</v>
      </c>
      <c r="C1322">
        <f t="shared" si="101"/>
        <v>2016</v>
      </c>
      <c r="D1322">
        <f t="shared" si="102"/>
        <v>12</v>
      </c>
      <c r="E1322" s="75">
        <v>15998</v>
      </c>
      <c r="F1322" s="75">
        <v>13955</v>
      </c>
      <c r="G1322" s="75">
        <v>2043</v>
      </c>
      <c r="H1322" s="104">
        <v>87.229653706713336</v>
      </c>
      <c r="I1322" s="104">
        <v>12.770346293286661</v>
      </c>
      <c r="K1322" s="72">
        <f t="shared" si="103"/>
        <v>1.1518823642835537E-3</v>
      </c>
      <c r="M1322" s="72">
        <f t="shared" si="104"/>
        <v>1.8913207079032015E-3</v>
      </c>
      <c r="N1322" s="68"/>
      <c r="O1322" s="72"/>
    </row>
    <row r="1323" spans="1:15" x14ac:dyDescent="0.25">
      <c r="A1323" s="107" t="s">
        <v>1733</v>
      </c>
      <c r="B1323" s="108">
        <f t="shared" si="100"/>
        <v>42736</v>
      </c>
      <c r="C1323">
        <f t="shared" si="101"/>
        <v>2017</v>
      </c>
      <c r="D1323">
        <f t="shared" si="102"/>
        <v>1</v>
      </c>
      <c r="E1323" s="75">
        <v>16056</v>
      </c>
      <c r="F1323" s="75">
        <v>12762</v>
      </c>
      <c r="G1323" s="75">
        <v>3294</v>
      </c>
      <c r="H1323" s="104">
        <v>79.484304932735427</v>
      </c>
      <c r="I1323" s="104">
        <v>20.51569506726457</v>
      </c>
      <c r="K1323" s="72">
        <f t="shared" si="103"/>
        <v>9.780207858655287E-4</v>
      </c>
      <c r="M1323" s="72">
        <f t="shared" si="104"/>
        <v>1.4310826231836505E-3</v>
      </c>
      <c r="N1323" s="68"/>
      <c r="O1323" s="72"/>
    </row>
    <row r="1324" spans="1:15" x14ac:dyDescent="0.25">
      <c r="A1324" s="107" t="s">
        <v>1734</v>
      </c>
      <c r="B1324" s="108">
        <f t="shared" si="100"/>
        <v>42737</v>
      </c>
      <c r="C1324">
        <f t="shared" si="101"/>
        <v>2017</v>
      </c>
      <c r="D1324">
        <f t="shared" si="102"/>
        <v>1</v>
      </c>
      <c r="E1324" s="75">
        <v>8938</v>
      </c>
      <c r="F1324" s="75">
        <v>8451</v>
      </c>
      <c r="G1324" s="75">
        <v>487</v>
      </c>
      <c r="H1324" s="104">
        <v>94.551353770418444</v>
      </c>
      <c r="I1324" s="104">
        <v>5.4486462295815619</v>
      </c>
      <c r="K1324" s="72">
        <f t="shared" si="103"/>
        <v>5.4444131689499842E-4</v>
      </c>
      <c r="M1324" s="72">
        <f t="shared" si="104"/>
        <v>1.4310826231836505E-3</v>
      </c>
      <c r="N1324" s="68"/>
      <c r="O1324" s="72"/>
    </row>
    <row r="1325" spans="1:15" x14ac:dyDescent="0.25">
      <c r="A1325" s="107" t="s">
        <v>1735</v>
      </c>
      <c r="B1325" s="108">
        <f t="shared" si="100"/>
        <v>42738</v>
      </c>
      <c r="C1325">
        <f t="shared" si="101"/>
        <v>2017</v>
      </c>
      <c r="D1325">
        <f t="shared" si="102"/>
        <v>1</v>
      </c>
      <c r="E1325" s="75">
        <v>14230</v>
      </c>
      <c r="F1325" s="75">
        <v>14106</v>
      </c>
      <c r="G1325" s="75">
        <v>124</v>
      </c>
      <c r="H1325" s="104">
        <v>99.128601546029515</v>
      </c>
      <c r="I1325" s="104">
        <v>0.87139845397048488</v>
      </c>
      <c r="K1325" s="72">
        <f t="shared" si="103"/>
        <v>8.667934593215292E-4</v>
      </c>
      <c r="M1325" s="72">
        <f t="shared" si="104"/>
        <v>1.4310826231836505E-3</v>
      </c>
      <c r="N1325" s="68"/>
      <c r="O1325" s="72"/>
    </row>
    <row r="1326" spans="1:15" x14ac:dyDescent="0.25">
      <c r="A1326" s="107" t="s">
        <v>1736</v>
      </c>
      <c r="B1326" s="108">
        <f t="shared" si="100"/>
        <v>42739</v>
      </c>
      <c r="C1326">
        <f t="shared" si="101"/>
        <v>2017</v>
      </c>
      <c r="D1326">
        <f t="shared" si="102"/>
        <v>1</v>
      </c>
      <c r="E1326" s="75">
        <v>34130</v>
      </c>
      <c r="F1326" s="75">
        <v>32774</v>
      </c>
      <c r="G1326" s="75">
        <v>1356</v>
      </c>
      <c r="H1326" s="104">
        <v>96.026955757398184</v>
      </c>
      <c r="I1326" s="104">
        <v>3.9730442426018171</v>
      </c>
      <c r="K1326" s="72">
        <f t="shared" si="103"/>
        <v>2.0789642141000554E-3</v>
      </c>
      <c r="M1326" s="72">
        <f t="shared" si="104"/>
        <v>1.4310826231836505E-3</v>
      </c>
      <c r="N1326" s="68"/>
      <c r="O1326" s="72"/>
    </row>
    <row r="1327" spans="1:15" x14ac:dyDescent="0.25">
      <c r="A1327" s="107" t="s">
        <v>1737</v>
      </c>
      <c r="B1327" s="108">
        <f t="shared" si="100"/>
        <v>42740</v>
      </c>
      <c r="C1327">
        <f t="shared" si="101"/>
        <v>2017</v>
      </c>
      <c r="D1327">
        <f t="shared" si="102"/>
        <v>1</v>
      </c>
      <c r="E1327" s="75">
        <v>28441</v>
      </c>
      <c r="F1327" s="75">
        <v>27869</v>
      </c>
      <c r="G1327" s="75">
        <v>572</v>
      </c>
      <c r="H1327" s="104">
        <v>97.988818958545764</v>
      </c>
      <c r="I1327" s="104">
        <v>2.0111810414542388</v>
      </c>
      <c r="K1327" s="72">
        <f t="shared" si="103"/>
        <v>1.7324295696812095E-3</v>
      </c>
      <c r="M1327" s="72">
        <f t="shared" si="104"/>
        <v>1.4310826231836505E-3</v>
      </c>
      <c r="N1327" s="68"/>
      <c r="O1327" s="72"/>
    </row>
    <row r="1328" spans="1:15" x14ac:dyDescent="0.25">
      <c r="A1328" s="107" t="s">
        <v>1738</v>
      </c>
      <c r="B1328" s="108">
        <f t="shared" si="100"/>
        <v>42741</v>
      </c>
      <c r="C1328">
        <f t="shared" si="101"/>
        <v>2017</v>
      </c>
      <c r="D1328">
        <f t="shared" si="102"/>
        <v>1</v>
      </c>
      <c r="E1328" s="75">
        <v>24240</v>
      </c>
      <c r="F1328" s="75">
        <v>23781</v>
      </c>
      <c r="G1328" s="75">
        <v>459</v>
      </c>
      <c r="H1328" s="104">
        <v>98.106435643564353</v>
      </c>
      <c r="I1328" s="104">
        <v>1.893564356435643</v>
      </c>
      <c r="K1328" s="72">
        <f t="shared" si="103"/>
        <v>1.4765336229061044E-3</v>
      </c>
      <c r="M1328" s="72">
        <f t="shared" si="104"/>
        <v>1.4310826231836505E-3</v>
      </c>
      <c r="N1328" s="68"/>
      <c r="O1328" s="72"/>
    </row>
    <row r="1329" spans="1:15" x14ac:dyDescent="0.25">
      <c r="A1329" s="107" t="s">
        <v>1739</v>
      </c>
      <c r="B1329" s="108">
        <f t="shared" si="100"/>
        <v>42742</v>
      </c>
      <c r="C1329">
        <f t="shared" si="101"/>
        <v>2017</v>
      </c>
      <c r="D1329">
        <f t="shared" si="102"/>
        <v>1</v>
      </c>
      <c r="E1329" s="75">
        <v>4433</v>
      </c>
      <c r="F1329" s="75">
        <v>4375</v>
      </c>
      <c r="G1329" s="75">
        <v>58</v>
      </c>
      <c r="H1329" s="104">
        <v>98.691630949695465</v>
      </c>
      <c r="I1329" s="104">
        <v>1.308369050304534</v>
      </c>
      <c r="K1329" s="72">
        <f t="shared" si="103"/>
        <v>2.7002778673031191E-4</v>
      </c>
      <c r="M1329" s="72">
        <f t="shared" si="104"/>
        <v>1.4310826231836505E-3</v>
      </c>
      <c r="N1329" s="68"/>
      <c r="O1329" s="72"/>
    </row>
    <row r="1330" spans="1:15" x14ac:dyDescent="0.25">
      <c r="A1330" s="107" t="s">
        <v>1740</v>
      </c>
      <c r="B1330" s="108">
        <f t="shared" si="100"/>
        <v>42743</v>
      </c>
      <c r="C1330">
        <f t="shared" si="101"/>
        <v>2017</v>
      </c>
      <c r="D1330">
        <f t="shared" si="102"/>
        <v>1</v>
      </c>
      <c r="E1330" s="75">
        <v>6434</v>
      </c>
      <c r="F1330" s="75">
        <v>6380</v>
      </c>
      <c r="G1330" s="75">
        <v>54</v>
      </c>
      <c r="H1330" s="104">
        <v>99.160708734846125</v>
      </c>
      <c r="I1330" s="104">
        <v>0.83929126515387009</v>
      </c>
      <c r="K1330" s="72">
        <f t="shared" si="103"/>
        <v>3.9191490634397181E-4</v>
      </c>
      <c r="M1330" s="72">
        <f t="shared" si="104"/>
        <v>1.4310826231836505E-3</v>
      </c>
      <c r="N1330" s="68"/>
      <c r="O1330" s="72"/>
    </row>
    <row r="1331" spans="1:15" x14ac:dyDescent="0.25">
      <c r="A1331" s="107" t="s">
        <v>1741</v>
      </c>
      <c r="B1331" s="108">
        <f t="shared" si="100"/>
        <v>42744</v>
      </c>
      <c r="C1331">
        <f t="shared" si="101"/>
        <v>2017</v>
      </c>
      <c r="D1331">
        <f t="shared" si="102"/>
        <v>1</v>
      </c>
      <c r="E1331" s="75">
        <v>15881</v>
      </c>
      <c r="F1331" s="75">
        <v>15820</v>
      </c>
      <c r="G1331" s="75">
        <v>61</v>
      </c>
      <c r="H1331" s="104">
        <v>99.615893205717526</v>
      </c>
      <c r="I1331" s="104">
        <v>0.38410679428247591</v>
      </c>
      <c r="K1331" s="72">
        <f t="shared" si="103"/>
        <v>9.673609927958682E-4</v>
      </c>
      <c r="M1331" s="72">
        <f t="shared" si="104"/>
        <v>1.4310826231836505E-3</v>
      </c>
      <c r="N1331" s="68"/>
      <c r="O1331" s="72"/>
    </row>
    <row r="1332" spans="1:15" x14ac:dyDescent="0.25">
      <c r="A1332" s="107" t="s">
        <v>1742</v>
      </c>
      <c r="B1332" s="108">
        <f t="shared" si="100"/>
        <v>42745</v>
      </c>
      <c r="C1332">
        <f t="shared" si="101"/>
        <v>2017</v>
      </c>
      <c r="D1332">
        <f t="shared" si="102"/>
        <v>1</v>
      </c>
      <c r="E1332" s="75">
        <v>23240</v>
      </c>
      <c r="F1332" s="75">
        <v>23084</v>
      </c>
      <c r="G1332" s="75">
        <v>156</v>
      </c>
      <c r="H1332" s="104">
        <v>99.328743545611019</v>
      </c>
      <c r="I1332" s="104">
        <v>0.67125645438898451</v>
      </c>
      <c r="K1332" s="72">
        <f t="shared" si="103"/>
        <v>1.4156205196509022E-3</v>
      </c>
      <c r="M1332" s="72">
        <f t="shared" si="104"/>
        <v>1.4310826231836505E-3</v>
      </c>
      <c r="N1332" s="68"/>
      <c r="O1332" s="72"/>
    </row>
    <row r="1333" spans="1:15" x14ac:dyDescent="0.25">
      <c r="A1333" s="107" t="s">
        <v>1743</v>
      </c>
      <c r="B1333" s="108">
        <f t="shared" si="100"/>
        <v>42746</v>
      </c>
      <c r="C1333">
        <f t="shared" si="101"/>
        <v>2017</v>
      </c>
      <c r="D1333">
        <f t="shared" si="102"/>
        <v>1</v>
      </c>
      <c r="E1333" s="75">
        <v>32481</v>
      </c>
      <c r="F1333" s="75">
        <v>31911</v>
      </c>
      <c r="G1333" s="75">
        <v>570</v>
      </c>
      <c r="H1333" s="104">
        <v>98.245127920938401</v>
      </c>
      <c r="I1333" s="104">
        <v>1.754872079061605</v>
      </c>
      <c r="K1333" s="72">
        <f t="shared" si="103"/>
        <v>1.9785185068322267E-3</v>
      </c>
      <c r="M1333" s="72">
        <f t="shared" si="104"/>
        <v>1.4310826231836505E-3</v>
      </c>
      <c r="N1333" s="68"/>
      <c r="O1333" s="72"/>
    </row>
    <row r="1334" spans="1:15" x14ac:dyDescent="0.25">
      <c r="A1334" s="107" t="s">
        <v>1744</v>
      </c>
      <c r="B1334" s="108">
        <f t="shared" si="100"/>
        <v>42747</v>
      </c>
      <c r="C1334">
        <f t="shared" si="101"/>
        <v>2017</v>
      </c>
      <c r="D1334">
        <f t="shared" si="102"/>
        <v>1</v>
      </c>
      <c r="E1334" s="75">
        <v>39874</v>
      </c>
      <c r="F1334" s="75">
        <v>38824</v>
      </c>
      <c r="G1334" s="75">
        <v>1050</v>
      </c>
      <c r="H1334" s="104">
        <v>97.36670512113156</v>
      </c>
      <c r="I1334" s="104">
        <v>2.6332948788684361</v>
      </c>
      <c r="K1334" s="72">
        <f t="shared" si="103"/>
        <v>2.4288490791979376E-3</v>
      </c>
      <c r="M1334" s="72">
        <f t="shared" si="104"/>
        <v>1.4310826231836505E-3</v>
      </c>
      <c r="N1334" s="68"/>
      <c r="O1334" s="72"/>
    </row>
    <row r="1335" spans="1:15" x14ac:dyDescent="0.25">
      <c r="A1335" s="107" t="s">
        <v>1745</v>
      </c>
      <c r="B1335" s="108">
        <f t="shared" si="100"/>
        <v>42748</v>
      </c>
      <c r="C1335">
        <f t="shared" si="101"/>
        <v>2017</v>
      </c>
      <c r="D1335">
        <f t="shared" si="102"/>
        <v>1</v>
      </c>
      <c r="E1335" s="75">
        <v>33686</v>
      </c>
      <c r="F1335" s="75">
        <v>32638</v>
      </c>
      <c r="G1335" s="75">
        <v>1048</v>
      </c>
      <c r="H1335" s="104">
        <v>96.88891527637594</v>
      </c>
      <c r="I1335" s="104">
        <v>3.111084723624058</v>
      </c>
      <c r="K1335" s="72">
        <f t="shared" si="103"/>
        <v>2.0519187962547455E-3</v>
      </c>
      <c r="M1335" s="72">
        <f t="shared" si="104"/>
        <v>1.4310826231836505E-3</v>
      </c>
      <c r="N1335" s="68"/>
      <c r="O1335" s="72"/>
    </row>
    <row r="1336" spans="1:15" x14ac:dyDescent="0.25">
      <c r="A1336" s="107" t="s">
        <v>1746</v>
      </c>
      <c r="B1336" s="108">
        <f t="shared" si="100"/>
        <v>42749</v>
      </c>
      <c r="C1336">
        <f t="shared" si="101"/>
        <v>2017</v>
      </c>
      <c r="D1336">
        <f t="shared" si="102"/>
        <v>1</v>
      </c>
      <c r="E1336" s="75">
        <v>13865</v>
      </c>
      <c r="F1336" s="75">
        <v>13228</v>
      </c>
      <c r="G1336" s="75">
        <v>637</v>
      </c>
      <c r="H1336" s="104">
        <v>95.405697800216373</v>
      </c>
      <c r="I1336" s="104">
        <v>4.5943021997836277</v>
      </c>
      <c r="K1336" s="72">
        <f t="shared" si="103"/>
        <v>8.4456017663338029E-4</v>
      </c>
      <c r="M1336" s="72">
        <f t="shared" si="104"/>
        <v>1.4310826231836505E-3</v>
      </c>
      <c r="N1336" s="68"/>
      <c r="O1336" s="72"/>
    </row>
    <row r="1337" spans="1:15" x14ac:dyDescent="0.25">
      <c r="A1337" s="107" t="s">
        <v>1747</v>
      </c>
      <c r="B1337" s="108">
        <f t="shared" si="100"/>
        <v>42750</v>
      </c>
      <c r="C1337">
        <f t="shared" si="101"/>
        <v>2017</v>
      </c>
      <c r="D1337">
        <f t="shared" si="102"/>
        <v>1</v>
      </c>
      <c r="E1337" s="75">
        <v>17426</v>
      </c>
      <c r="F1337" s="75">
        <v>16219</v>
      </c>
      <c r="G1337" s="75">
        <v>1207</v>
      </c>
      <c r="H1337" s="104">
        <v>93.073568231378403</v>
      </c>
      <c r="I1337" s="104">
        <v>6.9264317686216001</v>
      </c>
      <c r="K1337" s="72">
        <f t="shared" si="103"/>
        <v>1.0614717373251558E-3</v>
      </c>
      <c r="M1337" s="72">
        <f t="shared" si="104"/>
        <v>1.4310826231836505E-3</v>
      </c>
      <c r="N1337" s="68"/>
      <c r="O1337" s="72"/>
    </row>
    <row r="1338" spans="1:15" x14ac:dyDescent="0.25">
      <c r="A1338" s="107" t="s">
        <v>1748</v>
      </c>
      <c r="B1338" s="108">
        <f t="shared" si="100"/>
        <v>42751</v>
      </c>
      <c r="C1338">
        <f t="shared" si="101"/>
        <v>2017</v>
      </c>
      <c r="D1338">
        <f t="shared" si="102"/>
        <v>1</v>
      </c>
      <c r="E1338" s="75">
        <v>24157</v>
      </c>
      <c r="F1338" s="75">
        <v>23009</v>
      </c>
      <c r="G1338" s="75">
        <v>1148</v>
      </c>
      <c r="H1338" s="104">
        <v>95.247754274123437</v>
      </c>
      <c r="I1338" s="104">
        <v>4.7522457258765574</v>
      </c>
      <c r="K1338" s="72">
        <f t="shared" si="103"/>
        <v>1.4714778353359227E-3</v>
      </c>
      <c r="M1338" s="72">
        <f t="shared" si="104"/>
        <v>1.4310826231836505E-3</v>
      </c>
      <c r="N1338" s="68"/>
      <c r="O1338" s="72"/>
    </row>
    <row r="1339" spans="1:15" x14ac:dyDescent="0.25">
      <c r="A1339" s="107" t="s">
        <v>1749</v>
      </c>
      <c r="B1339" s="108">
        <f t="shared" si="100"/>
        <v>42752</v>
      </c>
      <c r="C1339">
        <f t="shared" si="101"/>
        <v>2017</v>
      </c>
      <c r="D1339">
        <f t="shared" si="102"/>
        <v>1</v>
      </c>
      <c r="E1339" s="75">
        <v>18679</v>
      </c>
      <c r="F1339" s="75">
        <v>18507</v>
      </c>
      <c r="G1339" s="75">
        <v>172</v>
      </c>
      <c r="H1339" s="104">
        <v>99.079179827613899</v>
      </c>
      <c r="I1339" s="104">
        <v>0.92082017238610203</v>
      </c>
      <c r="K1339" s="72">
        <f t="shared" si="103"/>
        <v>1.1377958557039242E-3</v>
      </c>
      <c r="M1339" s="72">
        <f t="shared" si="104"/>
        <v>1.4310826231836505E-3</v>
      </c>
      <c r="N1339" s="68"/>
      <c r="O1339" s="72"/>
    </row>
    <row r="1340" spans="1:15" x14ac:dyDescent="0.25">
      <c r="A1340" s="107" t="s">
        <v>1750</v>
      </c>
      <c r="B1340" s="108">
        <f t="shared" si="100"/>
        <v>42753</v>
      </c>
      <c r="C1340">
        <f t="shared" si="101"/>
        <v>2017</v>
      </c>
      <c r="D1340">
        <f t="shared" si="102"/>
        <v>1</v>
      </c>
      <c r="E1340" s="75">
        <v>30922</v>
      </c>
      <c r="F1340" s="75">
        <v>30568</v>
      </c>
      <c r="G1340" s="75">
        <v>354</v>
      </c>
      <c r="H1340" s="104">
        <v>98.855184011383486</v>
      </c>
      <c r="I1340" s="104">
        <v>1.144815988616519</v>
      </c>
      <c r="K1340" s="72">
        <f t="shared" si="103"/>
        <v>1.8835549788573664E-3</v>
      </c>
      <c r="M1340" s="72">
        <f t="shared" si="104"/>
        <v>1.4310826231836505E-3</v>
      </c>
      <c r="N1340" s="68"/>
      <c r="O1340" s="72"/>
    </row>
    <row r="1341" spans="1:15" x14ac:dyDescent="0.25">
      <c r="A1341" s="107" t="s">
        <v>1751</v>
      </c>
      <c r="B1341" s="108">
        <f t="shared" si="100"/>
        <v>42754</v>
      </c>
      <c r="C1341">
        <f t="shared" si="101"/>
        <v>2017</v>
      </c>
      <c r="D1341">
        <f t="shared" si="102"/>
        <v>1</v>
      </c>
      <c r="E1341" s="75">
        <v>36639</v>
      </c>
      <c r="F1341" s="75">
        <v>35747</v>
      </c>
      <c r="G1341" s="75">
        <v>892</v>
      </c>
      <c r="H1341" s="104">
        <v>97.565435737874935</v>
      </c>
      <c r="I1341" s="104">
        <v>2.4345642621250581</v>
      </c>
      <c r="K1341" s="72">
        <f t="shared" si="103"/>
        <v>2.2317951901673579E-3</v>
      </c>
      <c r="M1341" s="72">
        <f t="shared" si="104"/>
        <v>1.4310826231836505E-3</v>
      </c>
      <c r="N1341" s="68"/>
      <c r="O1341" s="72"/>
    </row>
    <row r="1342" spans="1:15" x14ac:dyDescent="0.25">
      <c r="A1342" s="107" t="s">
        <v>1752</v>
      </c>
      <c r="B1342" s="108">
        <f t="shared" si="100"/>
        <v>42755</v>
      </c>
      <c r="C1342">
        <f t="shared" si="101"/>
        <v>2017</v>
      </c>
      <c r="D1342">
        <f t="shared" si="102"/>
        <v>1</v>
      </c>
      <c r="E1342" s="75">
        <v>26809</v>
      </c>
      <c r="F1342" s="75">
        <v>26363</v>
      </c>
      <c r="G1342" s="75">
        <v>446</v>
      </c>
      <c r="H1342" s="104">
        <v>98.336379574023653</v>
      </c>
      <c r="I1342" s="104">
        <v>1.663620425976351</v>
      </c>
      <c r="K1342" s="72">
        <f t="shared" si="103"/>
        <v>1.6330193851687193E-3</v>
      </c>
      <c r="M1342" s="72">
        <f t="shared" si="104"/>
        <v>1.4310826231836505E-3</v>
      </c>
      <c r="N1342" s="68"/>
      <c r="O1342" s="72"/>
    </row>
    <row r="1343" spans="1:15" x14ac:dyDescent="0.25">
      <c r="A1343" s="107" t="s">
        <v>1753</v>
      </c>
      <c r="B1343" s="108">
        <f t="shared" si="100"/>
        <v>42756</v>
      </c>
      <c r="C1343">
        <f t="shared" si="101"/>
        <v>2017</v>
      </c>
      <c r="D1343">
        <f t="shared" si="102"/>
        <v>1</v>
      </c>
      <c r="E1343" s="75">
        <v>26684</v>
      </c>
      <c r="F1343" s="75">
        <v>24526</v>
      </c>
      <c r="G1343" s="75">
        <v>2158</v>
      </c>
      <c r="H1343" s="104">
        <v>91.91275670813971</v>
      </c>
      <c r="I1343" s="104">
        <v>8.0872432918602914</v>
      </c>
      <c r="K1343" s="72">
        <f t="shared" si="103"/>
        <v>1.625405247261819E-3</v>
      </c>
      <c r="M1343" s="72">
        <f t="shared" si="104"/>
        <v>1.4310826231836505E-3</v>
      </c>
      <c r="N1343" s="68"/>
      <c r="O1343" s="72"/>
    </row>
    <row r="1344" spans="1:15" x14ac:dyDescent="0.25">
      <c r="A1344" s="107" t="s">
        <v>1754</v>
      </c>
      <c r="B1344" s="108">
        <f t="shared" si="100"/>
        <v>42757</v>
      </c>
      <c r="C1344">
        <f t="shared" si="101"/>
        <v>2017</v>
      </c>
      <c r="D1344">
        <f t="shared" si="102"/>
        <v>1</v>
      </c>
      <c r="E1344" s="75">
        <v>20560</v>
      </c>
      <c r="F1344" s="75">
        <v>19161</v>
      </c>
      <c r="G1344" s="75">
        <v>1399</v>
      </c>
      <c r="H1344" s="104">
        <v>93.195525291828787</v>
      </c>
      <c r="I1344" s="104">
        <v>6.804474708171206</v>
      </c>
      <c r="K1344" s="72">
        <f t="shared" si="103"/>
        <v>1.2523734029269598E-3</v>
      </c>
      <c r="M1344" s="72">
        <f t="shared" si="104"/>
        <v>1.4310826231836505E-3</v>
      </c>
      <c r="N1344" s="68"/>
      <c r="O1344" s="72"/>
    </row>
    <row r="1345" spans="1:15" x14ac:dyDescent="0.25">
      <c r="A1345" s="107" t="s">
        <v>1755</v>
      </c>
      <c r="B1345" s="108">
        <f t="shared" si="100"/>
        <v>42758</v>
      </c>
      <c r="C1345">
        <f t="shared" si="101"/>
        <v>2017</v>
      </c>
      <c r="D1345">
        <f t="shared" si="102"/>
        <v>1</v>
      </c>
      <c r="E1345" s="75">
        <v>15839</v>
      </c>
      <c r="F1345" s="75">
        <v>15637</v>
      </c>
      <c r="G1345" s="75">
        <v>202</v>
      </c>
      <c r="H1345" s="104">
        <v>98.724666961298055</v>
      </c>
      <c r="I1345" s="104">
        <v>1.2753330387019379</v>
      </c>
      <c r="K1345" s="72">
        <f t="shared" si="103"/>
        <v>9.6480264245914975E-4</v>
      </c>
      <c r="M1345" s="72">
        <f t="shared" si="104"/>
        <v>1.4310826231836505E-3</v>
      </c>
      <c r="N1345" s="68"/>
      <c r="O1345" s="72"/>
    </row>
    <row r="1346" spans="1:15" x14ac:dyDescent="0.25">
      <c r="A1346" s="107" t="s">
        <v>1756</v>
      </c>
      <c r="B1346" s="108">
        <f t="shared" si="100"/>
        <v>42759</v>
      </c>
      <c r="C1346">
        <f t="shared" si="101"/>
        <v>2017</v>
      </c>
      <c r="D1346">
        <f t="shared" si="102"/>
        <v>1</v>
      </c>
      <c r="E1346" s="75">
        <v>13194</v>
      </c>
      <c r="F1346" s="75">
        <v>13128</v>
      </c>
      <c r="G1346" s="75">
        <v>66</v>
      </c>
      <c r="H1346" s="104">
        <v>99.499772623919966</v>
      </c>
      <c r="I1346" s="104">
        <v>0.50022737608003642</v>
      </c>
      <c r="K1346" s="72">
        <f t="shared" si="103"/>
        <v>8.0368748434913955E-4</v>
      </c>
      <c r="M1346" s="72">
        <f t="shared" si="104"/>
        <v>1.4310826231836505E-3</v>
      </c>
      <c r="N1346" s="68"/>
      <c r="O1346" s="72"/>
    </row>
    <row r="1347" spans="1:15" x14ac:dyDescent="0.25">
      <c r="A1347" s="107" t="s">
        <v>1757</v>
      </c>
      <c r="B1347" s="108">
        <f t="shared" si="100"/>
        <v>42760</v>
      </c>
      <c r="C1347">
        <f t="shared" si="101"/>
        <v>2017</v>
      </c>
      <c r="D1347">
        <f t="shared" si="102"/>
        <v>1</v>
      </c>
      <c r="E1347" s="75">
        <v>37061</v>
      </c>
      <c r="F1347" s="75">
        <v>36282</v>
      </c>
      <c r="G1347" s="75">
        <v>779</v>
      </c>
      <c r="H1347" s="104">
        <v>97.898059955208979</v>
      </c>
      <c r="I1347" s="104">
        <v>2.1019400447910201</v>
      </c>
      <c r="K1347" s="72">
        <f t="shared" si="103"/>
        <v>2.2575005197410535E-3</v>
      </c>
      <c r="M1347" s="72">
        <f t="shared" si="104"/>
        <v>1.4310826231836505E-3</v>
      </c>
      <c r="N1347" s="68"/>
      <c r="O1347" s="72"/>
    </row>
    <row r="1348" spans="1:15" x14ac:dyDescent="0.25">
      <c r="A1348" s="107" t="s">
        <v>1758</v>
      </c>
      <c r="B1348" s="108">
        <f t="shared" si="100"/>
        <v>42761</v>
      </c>
      <c r="C1348">
        <f t="shared" si="101"/>
        <v>2017</v>
      </c>
      <c r="D1348">
        <f t="shared" si="102"/>
        <v>1</v>
      </c>
      <c r="E1348" s="75">
        <v>33102</v>
      </c>
      <c r="F1348" s="75">
        <v>32497</v>
      </c>
      <c r="G1348" s="75">
        <v>605</v>
      </c>
      <c r="H1348" s="104">
        <v>98.172315872152737</v>
      </c>
      <c r="I1348" s="104">
        <v>1.82768412784726</v>
      </c>
      <c r="K1348" s="72">
        <f t="shared" si="103"/>
        <v>2.0163455439537077E-3</v>
      </c>
      <c r="M1348" s="72">
        <f t="shared" si="104"/>
        <v>1.4310826231836505E-3</v>
      </c>
      <c r="N1348" s="68"/>
      <c r="O1348" s="72"/>
    </row>
    <row r="1349" spans="1:15" x14ac:dyDescent="0.25">
      <c r="A1349" s="107" t="s">
        <v>1759</v>
      </c>
      <c r="B1349" s="108">
        <f t="shared" si="100"/>
        <v>42762</v>
      </c>
      <c r="C1349">
        <f t="shared" si="101"/>
        <v>2017</v>
      </c>
      <c r="D1349">
        <f t="shared" si="102"/>
        <v>1</v>
      </c>
      <c r="E1349" s="75">
        <v>32464</v>
      </c>
      <c r="F1349" s="75">
        <v>31893</v>
      </c>
      <c r="G1349" s="75">
        <v>571</v>
      </c>
      <c r="H1349" s="104">
        <v>98.241128634795459</v>
      </c>
      <c r="I1349" s="104">
        <v>1.758871365204534</v>
      </c>
      <c r="K1349" s="72">
        <f t="shared" si="103"/>
        <v>1.9774829840768886E-3</v>
      </c>
      <c r="M1349" s="72">
        <f t="shared" si="104"/>
        <v>1.4310826231836505E-3</v>
      </c>
      <c r="N1349" s="68"/>
      <c r="O1349" s="72"/>
    </row>
    <row r="1350" spans="1:15" x14ac:dyDescent="0.25">
      <c r="A1350" s="107" t="s">
        <v>1760</v>
      </c>
      <c r="B1350" s="108">
        <f t="shared" si="100"/>
        <v>42763</v>
      </c>
      <c r="C1350">
        <f t="shared" si="101"/>
        <v>2017</v>
      </c>
      <c r="D1350">
        <f t="shared" si="102"/>
        <v>1</v>
      </c>
      <c r="E1350" s="75">
        <v>21365</v>
      </c>
      <c r="F1350" s="75">
        <v>20416</v>
      </c>
      <c r="G1350" s="75">
        <v>949</v>
      </c>
      <c r="H1350" s="104">
        <v>95.558155862391757</v>
      </c>
      <c r="I1350" s="104">
        <v>4.4418441376082374</v>
      </c>
      <c r="K1350" s="72">
        <f t="shared" si="103"/>
        <v>1.3014084510473978E-3</v>
      </c>
      <c r="M1350" s="72">
        <f t="shared" si="104"/>
        <v>1.4310826231836505E-3</v>
      </c>
      <c r="N1350" s="68"/>
      <c r="O1350" s="72"/>
    </row>
    <row r="1351" spans="1:15" x14ac:dyDescent="0.25">
      <c r="A1351" s="107" t="s">
        <v>1761</v>
      </c>
      <c r="B1351" s="108">
        <f t="shared" si="100"/>
        <v>42764</v>
      </c>
      <c r="C1351">
        <f t="shared" si="101"/>
        <v>2017</v>
      </c>
      <c r="D1351">
        <f t="shared" si="102"/>
        <v>1</v>
      </c>
      <c r="E1351" s="75">
        <v>22599</v>
      </c>
      <c r="F1351" s="75">
        <v>21212</v>
      </c>
      <c r="G1351" s="75">
        <v>1387</v>
      </c>
      <c r="H1351" s="104">
        <v>93.862560290278324</v>
      </c>
      <c r="I1351" s="104">
        <v>6.1374397097216704</v>
      </c>
      <c r="K1351" s="72">
        <f t="shared" si="103"/>
        <v>1.3765752204643175E-3</v>
      </c>
      <c r="M1351" s="72">
        <f t="shared" si="104"/>
        <v>1.4310826231836505E-3</v>
      </c>
      <c r="N1351" s="68"/>
      <c r="O1351" s="72"/>
    </row>
    <row r="1352" spans="1:15" x14ac:dyDescent="0.25">
      <c r="A1352" s="107" t="s">
        <v>1762</v>
      </c>
      <c r="B1352" s="108">
        <f t="shared" si="100"/>
        <v>42765</v>
      </c>
      <c r="C1352">
        <f t="shared" si="101"/>
        <v>2017</v>
      </c>
      <c r="D1352">
        <f t="shared" si="102"/>
        <v>1</v>
      </c>
      <c r="E1352" s="75">
        <v>29665</v>
      </c>
      <c r="F1352" s="75">
        <v>29192</v>
      </c>
      <c r="G1352" s="75">
        <v>473</v>
      </c>
      <c r="H1352" s="104">
        <v>98.405528400471937</v>
      </c>
      <c r="I1352" s="104">
        <v>1.5944715995280629</v>
      </c>
      <c r="K1352" s="72">
        <f t="shared" si="103"/>
        <v>1.8069872080655771E-3</v>
      </c>
      <c r="M1352" s="72">
        <f t="shared" si="104"/>
        <v>1.4310826231836505E-3</v>
      </c>
      <c r="N1352" s="68"/>
      <c r="O1352" s="72"/>
    </row>
    <row r="1353" spans="1:15" x14ac:dyDescent="0.25">
      <c r="A1353" s="107" t="s">
        <v>1763</v>
      </c>
      <c r="B1353" s="108">
        <f t="shared" si="100"/>
        <v>42766</v>
      </c>
      <c r="C1353">
        <f t="shared" si="101"/>
        <v>2017</v>
      </c>
      <c r="D1353">
        <f t="shared" si="102"/>
        <v>1</v>
      </c>
      <c r="E1353" s="75">
        <v>25215</v>
      </c>
      <c r="F1353" s="75">
        <v>24985</v>
      </c>
      <c r="G1353" s="75">
        <v>230</v>
      </c>
      <c r="H1353" s="104">
        <v>99.087844536981962</v>
      </c>
      <c r="I1353" s="104">
        <v>0.91215546301804484</v>
      </c>
      <c r="K1353" s="72">
        <f t="shared" si="103"/>
        <v>1.5359238985799266E-3</v>
      </c>
      <c r="M1353" s="72">
        <f t="shared" si="104"/>
        <v>1.4310826231836505E-3</v>
      </c>
      <c r="N1353" s="68"/>
      <c r="O1353" s="72"/>
    </row>
    <row r="1354" spans="1:15" x14ac:dyDescent="0.25">
      <c r="A1354" s="107" t="s">
        <v>1764</v>
      </c>
      <c r="B1354" s="108">
        <f t="shared" si="100"/>
        <v>42767</v>
      </c>
      <c r="C1354">
        <f t="shared" si="101"/>
        <v>2017</v>
      </c>
      <c r="D1354">
        <f t="shared" si="102"/>
        <v>2</v>
      </c>
      <c r="E1354" s="75">
        <v>35253</v>
      </c>
      <c r="F1354" s="75">
        <v>34736</v>
      </c>
      <c r="G1354" s="75">
        <v>517</v>
      </c>
      <c r="H1354" s="104">
        <v>98.533458145406058</v>
      </c>
      <c r="I1354" s="104">
        <v>1.466541854593935</v>
      </c>
      <c r="K1354" s="72">
        <f t="shared" si="103"/>
        <v>2.1473696290556475E-3</v>
      </c>
      <c r="M1354" s="72">
        <f t="shared" si="104"/>
        <v>1.7904752450016946E-3</v>
      </c>
      <c r="N1354" s="68"/>
      <c r="O1354" s="72"/>
    </row>
    <row r="1355" spans="1:15" x14ac:dyDescent="0.25">
      <c r="A1355" s="107" t="s">
        <v>1765</v>
      </c>
      <c r="B1355" s="108">
        <f t="shared" si="100"/>
        <v>42768</v>
      </c>
      <c r="C1355">
        <f t="shared" si="101"/>
        <v>2017</v>
      </c>
      <c r="D1355">
        <f t="shared" si="102"/>
        <v>2</v>
      </c>
      <c r="E1355" s="75">
        <v>34594</v>
      </c>
      <c r="F1355" s="75">
        <v>34015</v>
      </c>
      <c r="G1355" s="75">
        <v>579</v>
      </c>
      <c r="H1355" s="104">
        <v>98.326299358270219</v>
      </c>
      <c r="I1355" s="104">
        <v>1.6737006417297799</v>
      </c>
      <c r="K1355" s="72">
        <f t="shared" si="103"/>
        <v>2.1072278940104695E-3</v>
      </c>
      <c r="M1355" s="72">
        <f t="shared" si="104"/>
        <v>1.7904752450016946E-3</v>
      </c>
      <c r="N1355" s="68"/>
      <c r="O1355" s="72"/>
    </row>
    <row r="1356" spans="1:15" x14ac:dyDescent="0.25">
      <c r="A1356" s="107" t="s">
        <v>1766</v>
      </c>
      <c r="B1356" s="108">
        <f t="shared" si="100"/>
        <v>42769</v>
      </c>
      <c r="C1356">
        <f t="shared" si="101"/>
        <v>2017</v>
      </c>
      <c r="D1356">
        <f t="shared" si="102"/>
        <v>2</v>
      </c>
      <c r="E1356" s="75">
        <v>29696</v>
      </c>
      <c r="F1356" s="75">
        <v>29125</v>
      </c>
      <c r="G1356" s="75">
        <v>571</v>
      </c>
      <c r="H1356" s="104">
        <v>98.077182112068968</v>
      </c>
      <c r="I1356" s="104">
        <v>1.922817887931034</v>
      </c>
      <c r="K1356" s="72">
        <f t="shared" si="103"/>
        <v>1.8088755142664883E-3</v>
      </c>
      <c r="M1356" s="72">
        <f t="shared" si="104"/>
        <v>1.7904752450016946E-3</v>
      </c>
      <c r="N1356" s="68"/>
      <c r="O1356" s="72"/>
    </row>
    <row r="1357" spans="1:15" x14ac:dyDescent="0.25">
      <c r="A1357" s="107" t="s">
        <v>1767</v>
      </c>
      <c r="B1357" s="108">
        <f t="shared" ref="B1357:B1420" si="105">DATE(YEAR(A1357),MONTH(A1357),DAY(A1357))</f>
        <v>42770</v>
      </c>
      <c r="C1357">
        <f t="shared" ref="C1357:C1420" si="106">+YEAR(A1357)</f>
        <v>2017</v>
      </c>
      <c r="D1357">
        <f t="shared" ref="D1357:D1420" si="107">MONTH(A1357)</f>
        <v>2</v>
      </c>
      <c r="E1357" s="75">
        <v>19252</v>
      </c>
      <c r="F1357" s="75">
        <v>18338</v>
      </c>
      <c r="G1357" s="75">
        <v>914</v>
      </c>
      <c r="H1357" s="104">
        <v>95.252441304799504</v>
      </c>
      <c r="I1357" s="104">
        <v>4.7475586952004987</v>
      </c>
      <c r="K1357" s="72">
        <f t="shared" ref="K1357:K1420" si="108">+E1357/SUMIF($C$12:$C$2321,C1357,$E$12:$E$2321)</f>
        <v>1.1726990638691553E-3</v>
      </c>
      <c r="M1357" s="72">
        <f t="shared" ref="M1357:M1420" si="109">AVERAGEIFS($K$12:$K$2321,$C$12:$C$2321,C1357,$D$12:$D$2321,D1357)</f>
        <v>1.7904752450016946E-3</v>
      </c>
      <c r="N1357" s="68"/>
      <c r="O1357" s="72"/>
    </row>
    <row r="1358" spans="1:15" x14ac:dyDescent="0.25">
      <c r="A1358" s="107" t="s">
        <v>1768</v>
      </c>
      <c r="B1358" s="108">
        <f t="shared" si="105"/>
        <v>42771</v>
      </c>
      <c r="C1358">
        <f t="shared" si="106"/>
        <v>2017</v>
      </c>
      <c r="D1358">
        <f t="shared" si="107"/>
        <v>2</v>
      </c>
      <c r="E1358" s="75">
        <v>20106</v>
      </c>
      <c r="F1358" s="75">
        <v>19263</v>
      </c>
      <c r="G1358" s="75">
        <v>843</v>
      </c>
      <c r="H1358" s="104">
        <v>95.807221724858252</v>
      </c>
      <c r="I1358" s="104">
        <v>4.1927782751417491</v>
      </c>
      <c r="K1358" s="72">
        <f t="shared" si="108"/>
        <v>1.224718854049098E-3</v>
      </c>
      <c r="M1358" s="72">
        <f t="shared" si="109"/>
        <v>1.7904752450016946E-3</v>
      </c>
      <c r="N1358" s="68"/>
      <c r="O1358" s="72"/>
    </row>
    <row r="1359" spans="1:15" x14ac:dyDescent="0.25">
      <c r="A1359" s="107" t="s">
        <v>1769</v>
      </c>
      <c r="B1359" s="108">
        <f t="shared" si="105"/>
        <v>42772</v>
      </c>
      <c r="C1359">
        <f t="shared" si="106"/>
        <v>2017</v>
      </c>
      <c r="D1359">
        <f t="shared" si="107"/>
        <v>2</v>
      </c>
      <c r="E1359" s="75">
        <v>33475</v>
      </c>
      <c r="F1359" s="75">
        <v>32665</v>
      </c>
      <c r="G1359" s="75">
        <v>810</v>
      </c>
      <c r="H1359" s="104">
        <v>97.580283793876021</v>
      </c>
      <c r="I1359" s="104">
        <v>2.4197162061239732</v>
      </c>
      <c r="K1359" s="72">
        <f t="shared" si="108"/>
        <v>2.0390661314678982E-3</v>
      </c>
      <c r="M1359" s="72">
        <f t="shared" si="109"/>
        <v>1.7904752450016946E-3</v>
      </c>
      <c r="N1359" s="68"/>
      <c r="O1359" s="72"/>
    </row>
    <row r="1360" spans="1:15" x14ac:dyDescent="0.25">
      <c r="A1360" s="107" t="s">
        <v>1770</v>
      </c>
      <c r="B1360" s="108">
        <f t="shared" si="105"/>
        <v>42773</v>
      </c>
      <c r="C1360">
        <f t="shared" si="106"/>
        <v>2017</v>
      </c>
      <c r="D1360">
        <f t="shared" si="107"/>
        <v>2</v>
      </c>
      <c r="E1360" s="75">
        <v>23110</v>
      </c>
      <c r="F1360" s="75">
        <v>22948</v>
      </c>
      <c r="G1360" s="75">
        <v>162</v>
      </c>
      <c r="H1360" s="104">
        <v>99.299004759844223</v>
      </c>
      <c r="I1360" s="104">
        <v>0.70099524015577674</v>
      </c>
      <c r="K1360" s="72">
        <f t="shared" si="108"/>
        <v>1.4077018162277257E-3</v>
      </c>
      <c r="M1360" s="72">
        <f t="shared" si="109"/>
        <v>1.7904752450016946E-3</v>
      </c>
      <c r="N1360" s="68"/>
      <c r="O1360" s="72"/>
    </row>
    <row r="1361" spans="1:15" x14ac:dyDescent="0.25">
      <c r="A1361" s="107" t="s">
        <v>1771</v>
      </c>
      <c r="B1361" s="108">
        <f t="shared" si="105"/>
        <v>42774</v>
      </c>
      <c r="C1361">
        <f t="shared" si="106"/>
        <v>2017</v>
      </c>
      <c r="D1361">
        <f t="shared" si="107"/>
        <v>2</v>
      </c>
      <c r="E1361" s="75">
        <v>40535</v>
      </c>
      <c r="F1361" s="75">
        <v>39353</v>
      </c>
      <c r="G1361" s="75">
        <v>1182</v>
      </c>
      <c r="H1361" s="104">
        <v>97.084001480202289</v>
      </c>
      <c r="I1361" s="104">
        <v>2.9159985197977059</v>
      </c>
      <c r="K1361" s="72">
        <f t="shared" si="108"/>
        <v>2.4691126404496264E-3</v>
      </c>
      <c r="M1361" s="72">
        <f t="shared" si="109"/>
        <v>1.7904752450016946E-3</v>
      </c>
      <c r="N1361" s="68"/>
      <c r="O1361" s="72"/>
    </row>
    <row r="1362" spans="1:15" x14ac:dyDescent="0.25">
      <c r="A1362" s="107" t="s">
        <v>1772</v>
      </c>
      <c r="B1362" s="108">
        <f t="shared" si="105"/>
        <v>42776</v>
      </c>
      <c r="C1362">
        <f t="shared" si="106"/>
        <v>2017</v>
      </c>
      <c r="D1362">
        <f t="shared" si="107"/>
        <v>2</v>
      </c>
      <c r="E1362" s="75">
        <v>2008</v>
      </c>
      <c r="F1362" s="75">
        <v>1992</v>
      </c>
      <c r="G1362" s="75">
        <v>16</v>
      </c>
      <c r="H1362" s="104">
        <v>99.20318725099601</v>
      </c>
      <c r="I1362" s="104">
        <v>0.79681274900398402</v>
      </c>
      <c r="K1362" s="72">
        <f t="shared" si="108"/>
        <v>1.2231351133644628E-4</v>
      </c>
      <c r="M1362" s="72">
        <f t="shared" si="109"/>
        <v>1.7904752450016946E-3</v>
      </c>
      <c r="N1362" s="68"/>
      <c r="O1362" s="72"/>
    </row>
    <row r="1363" spans="1:15" x14ac:dyDescent="0.25">
      <c r="A1363" s="107" t="s">
        <v>1773</v>
      </c>
      <c r="B1363" s="108">
        <f t="shared" si="105"/>
        <v>42777</v>
      </c>
      <c r="C1363">
        <f t="shared" si="106"/>
        <v>2017</v>
      </c>
      <c r="D1363">
        <f t="shared" si="107"/>
        <v>2</v>
      </c>
      <c r="E1363" s="75">
        <v>8996</v>
      </c>
      <c r="F1363" s="75">
        <v>8690</v>
      </c>
      <c r="G1363" s="75">
        <v>306</v>
      </c>
      <c r="H1363" s="104">
        <v>96.598488216985331</v>
      </c>
      <c r="I1363" s="104">
        <v>3.4015117830146728</v>
      </c>
      <c r="K1363" s="72">
        <f t="shared" si="108"/>
        <v>5.4797427688380018E-4</v>
      </c>
      <c r="M1363" s="72">
        <f t="shared" si="109"/>
        <v>1.7904752450016946E-3</v>
      </c>
      <c r="N1363" s="68"/>
      <c r="O1363" s="72"/>
    </row>
    <row r="1364" spans="1:15" x14ac:dyDescent="0.25">
      <c r="A1364" s="107" t="s">
        <v>1774</v>
      </c>
      <c r="B1364" s="108">
        <f t="shared" si="105"/>
        <v>42778</v>
      </c>
      <c r="C1364">
        <f t="shared" si="106"/>
        <v>2017</v>
      </c>
      <c r="D1364">
        <f t="shared" si="107"/>
        <v>2</v>
      </c>
      <c r="E1364" s="75">
        <v>5816</v>
      </c>
      <c r="F1364" s="75">
        <v>5738</v>
      </c>
      <c r="G1364" s="75">
        <v>78</v>
      </c>
      <c r="H1364" s="104">
        <v>98.658872077028889</v>
      </c>
      <c r="I1364" s="104">
        <v>1.3411279229711139</v>
      </c>
      <c r="K1364" s="72">
        <f t="shared" si="108"/>
        <v>3.5427060853225677E-4</v>
      </c>
      <c r="M1364" s="72">
        <f t="shared" si="109"/>
        <v>1.7904752450016946E-3</v>
      </c>
      <c r="N1364" s="68"/>
      <c r="O1364" s="72"/>
    </row>
    <row r="1365" spans="1:15" x14ac:dyDescent="0.25">
      <c r="A1365" s="107" t="s">
        <v>1775</v>
      </c>
      <c r="B1365" s="108">
        <f t="shared" si="105"/>
        <v>42779</v>
      </c>
      <c r="C1365">
        <f t="shared" si="106"/>
        <v>2017</v>
      </c>
      <c r="D1365">
        <f t="shared" si="107"/>
        <v>2</v>
      </c>
      <c r="E1365" s="75">
        <v>23928</v>
      </c>
      <c r="F1365" s="75">
        <v>23758</v>
      </c>
      <c r="G1365" s="75">
        <v>170</v>
      </c>
      <c r="H1365" s="104">
        <v>99.289535272484116</v>
      </c>
      <c r="I1365" s="104">
        <v>0.71046472751588097</v>
      </c>
      <c r="K1365" s="72">
        <f t="shared" si="108"/>
        <v>1.4575287346904812E-3</v>
      </c>
      <c r="M1365" s="72">
        <f t="shared" si="109"/>
        <v>1.7904752450016946E-3</v>
      </c>
      <c r="N1365" s="68"/>
      <c r="O1365" s="72"/>
    </row>
    <row r="1366" spans="1:15" x14ac:dyDescent="0.25">
      <c r="A1366" s="107" t="s">
        <v>1776</v>
      </c>
      <c r="B1366" s="108">
        <f t="shared" si="105"/>
        <v>42780</v>
      </c>
      <c r="C1366">
        <f t="shared" si="106"/>
        <v>2017</v>
      </c>
      <c r="D1366">
        <f t="shared" si="107"/>
        <v>2</v>
      </c>
      <c r="E1366" s="75">
        <v>29763</v>
      </c>
      <c r="F1366" s="75">
        <v>29392</v>
      </c>
      <c r="G1366" s="75">
        <v>371</v>
      </c>
      <c r="H1366" s="104">
        <v>98.753485871719917</v>
      </c>
      <c r="I1366" s="104">
        <v>1.2465141282800789</v>
      </c>
      <c r="K1366" s="72">
        <f t="shared" si="108"/>
        <v>1.8129566921845869E-3</v>
      </c>
      <c r="M1366" s="72">
        <f t="shared" si="109"/>
        <v>1.7904752450016946E-3</v>
      </c>
      <c r="N1366" s="68"/>
      <c r="O1366" s="72"/>
    </row>
    <row r="1367" spans="1:15" x14ac:dyDescent="0.25">
      <c r="A1367" s="107" t="s">
        <v>1777</v>
      </c>
      <c r="B1367" s="108">
        <f t="shared" si="105"/>
        <v>42781</v>
      </c>
      <c r="C1367">
        <f t="shared" si="106"/>
        <v>2017</v>
      </c>
      <c r="D1367">
        <f t="shared" si="107"/>
        <v>2</v>
      </c>
      <c r="E1367" s="75">
        <v>32121</v>
      </c>
      <c r="F1367" s="75">
        <v>31627</v>
      </c>
      <c r="G1367" s="75">
        <v>494</v>
      </c>
      <c r="H1367" s="104">
        <v>98.462065315525663</v>
      </c>
      <c r="I1367" s="104">
        <v>1.5379346844743309</v>
      </c>
      <c r="K1367" s="72">
        <f t="shared" si="108"/>
        <v>1.9565897896603539E-3</v>
      </c>
      <c r="M1367" s="72">
        <f t="shared" si="109"/>
        <v>1.7904752450016946E-3</v>
      </c>
      <c r="N1367" s="68"/>
      <c r="O1367" s="72"/>
    </row>
    <row r="1368" spans="1:15" x14ac:dyDescent="0.25">
      <c r="A1368" s="107" t="s">
        <v>1778</v>
      </c>
      <c r="B1368" s="108">
        <f t="shared" si="105"/>
        <v>42782</v>
      </c>
      <c r="C1368">
        <f t="shared" si="106"/>
        <v>2017</v>
      </c>
      <c r="D1368">
        <f t="shared" si="107"/>
        <v>2</v>
      </c>
      <c r="E1368" s="75">
        <v>29167</v>
      </c>
      <c r="F1368" s="75">
        <v>28881</v>
      </c>
      <c r="G1368" s="75">
        <v>286</v>
      </c>
      <c r="H1368" s="104">
        <v>99.01943977783111</v>
      </c>
      <c r="I1368" s="104">
        <v>0.98056022216888949</v>
      </c>
      <c r="K1368" s="72">
        <f t="shared" si="108"/>
        <v>1.7766524826444863E-3</v>
      </c>
      <c r="M1368" s="72">
        <f t="shared" si="109"/>
        <v>1.7904752450016946E-3</v>
      </c>
      <c r="N1368" s="68"/>
      <c r="O1368" s="72"/>
    </row>
    <row r="1369" spans="1:15" x14ac:dyDescent="0.25">
      <c r="A1369" s="107" t="s">
        <v>1779</v>
      </c>
      <c r="B1369" s="108">
        <f t="shared" si="105"/>
        <v>42783</v>
      </c>
      <c r="C1369">
        <f t="shared" si="106"/>
        <v>2017</v>
      </c>
      <c r="D1369">
        <f t="shared" si="107"/>
        <v>2</v>
      </c>
      <c r="E1369" s="75">
        <v>28796</v>
      </c>
      <c r="F1369" s="75">
        <v>28218</v>
      </c>
      <c r="G1369" s="75">
        <v>578</v>
      </c>
      <c r="H1369" s="104">
        <v>97.992776774552027</v>
      </c>
      <c r="I1369" s="104">
        <v>2.0072232254479792</v>
      </c>
      <c r="K1369" s="72">
        <f t="shared" si="108"/>
        <v>1.7540537213368063E-3</v>
      </c>
      <c r="M1369" s="72">
        <f t="shared" si="109"/>
        <v>1.7904752450016946E-3</v>
      </c>
      <c r="N1369" s="68"/>
      <c r="O1369" s="72"/>
    </row>
    <row r="1370" spans="1:15" x14ac:dyDescent="0.25">
      <c r="A1370" s="107" t="s">
        <v>1780</v>
      </c>
      <c r="B1370" s="108">
        <f t="shared" si="105"/>
        <v>42784</v>
      </c>
      <c r="C1370">
        <f t="shared" si="106"/>
        <v>2017</v>
      </c>
      <c r="D1370">
        <f t="shared" si="107"/>
        <v>2</v>
      </c>
      <c r="E1370" s="75">
        <v>30685</v>
      </c>
      <c r="F1370" s="75">
        <v>26008</v>
      </c>
      <c r="G1370" s="75">
        <v>4677</v>
      </c>
      <c r="H1370" s="104">
        <v>84.758025093693988</v>
      </c>
      <c r="I1370" s="104">
        <v>15.241974906306011</v>
      </c>
      <c r="K1370" s="72">
        <f t="shared" si="108"/>
        <v>1.8691185733858834E-3</v>
      </c>
      <c r="M1370" s="72">
        <f t="shared" si="109"/>
        <v>1.7904752450016946E-3</v>
      </c>
      <c r="N1370" s="68"/>
      <c r="O1370" s="72"/>
    </row>
    <row r="1371" spans="1:15" x14ac:dyDescent="0.25">
      <c r="A1371" s="107" t="s">
        <v>1781</v>
      </c>
      <c r="B1371" s="108">
        <f t="shared" si="105"/>
        <v>42785</v>
      </c>
      <c r="C1371">
        <f t="shared" si="106"/>
        <v>2017</v>
      </c>
      <c r="D1371">
        <f t="shared" si="107"/>
        <v>2</v>
      </c>
      <c r="E1371" s="75">
        <v>37189</v>
      </c>
      <c r="F1371" s="75">
        <v>28397</v>
      </c>
      <c r="G1371" s="75">
        <v>8792</v>
      </c>
      <c r="H1371" s="104">
        <v>76.358600661485923</v>
      </c>
      <c r="I1371" s="104">
        <v>23.641399338514081</v>
      </c>
      <c r="K1371" s="72">
        <f t="shared" si="108"/>
        <v>2.2652973969577196E-3</v>
      </c>
      <c r="M1371" s="72">
        <f t="shared" si="109"/>
        <v>1.7904752450016946E-3</v>
      </c>
      <c r="N1371" s="68"/>
      <c r="O1371" s="72"/>
    </row>
    <row r="1372" spans="1:15" x14ac:dyDescent="0.25">
      <c r="A1372" s="107" t="s">
        <v>1782</v>
      </c>
      <c r="B1372" s="108">
        <f t="shared" si="105"/>
        <v>42786</v>
      </c>
      <c r="C1372">
        <f t="shared" si="106"/>
        <v>2017</v>
      </c>
      <c r="D1372">
        <f t="shared" si="107"/>
        <v>2</v>
      </c>
      <c r="E1372" s="75">
        <v>32407</v>
      </c>
      <c r="F1372" s="75">
        <v>28387</v>
      </c>
      <c r="G1372" s="75">
        <v>4020</v>
      </c>
      <c r="H1372" s="104">
        <v>87.595272626284441</v>
      </c>
      <c r="I1372" s="104">
        <v>12.404727373715559</v>
      </c>
      <c r="K1372" s="72">
        <f t="shared" si="108"/>
        <v>1.9740109371913419E-3</v>
      </c>
      <c r="M1372" s="72">
        <f t="shared" si="109"/>
        <v>1.7904752450016946E-3</v>
      </c>
      <c r="N1372" s="68"/>
      <c r="O1372" s="72"/>
    </row>
    <row r="1373" spans="1:15" x14ac:dyDescent="0.25">
      <c r="A1373" s="107" t="s">
        <v>1783</v>
      </c>
      <c r="B1373" s="108">
        <f t="shared" si="105"/>
        <v>42787</v>
      </c>
      <c r="C1373">
        <f t="shared" si="106"/>
        <v>2017</v>
      </c>
      <c r="D1373">
        <f t="shared" si="107"/>
        <v>2</v>
      </c>
      <c r="E1373" s="75">
        <v>32707</v>
      </c>
      <c r="F1373" s="75">
        <v>31473</v>
      </c>
      <c r="G1373" s="75">
        <v>1234</v>
      </c>
      <c r="H1373" s="104">
        <v>96.227107347051088</v>
      </c>
      <c r="I1373" s="104">
        <v>3.7728926529489102</v>
      </c>
      <c r="K1373" s="72">
        <f t="shared" si="108"/>
        <v>1.9922848681679026E-3</v>
      </c>
      <c r="M1373" s="72">
        <f t="shared" si="109"/>
        <v>1.7904752450016946E-3</v>
      </c>
      <c r="N1373" s="68"/>
      <c r="O1373" s="72"/>
    </row>
    <row r="1374" spans="1:15" x14ac:dyDescent="0.25">
      <c r="A1374" s="107" t="s">
        <v>1784</v>
      </c>
      <c r="B1374" s="108">
        <f t="shared" si="105"/>
        <v>42788</v>
      </c>
      <c r="C1374">
        <f t="shared" si="106"/>
        <v>2017</v>
      </c>
      <c r="D1374">
        <f t="shared" si="107"/>
        <v>2</v>
      </c>
      <c r="E1374" s="75">
        <v>38220</v>
      </c>
      <c r="F1374" s="75">
        <v>37100</v>
      </c>
      <c r="G1374" s="75">
        <v>1120</v>
      </c>
      <c r="H1374" s="104">
        <v>97.069597069597066</v>
      </c>
      <c r="I1374" s="104">
        <v>2.9304029304029302</v>
      </c>
      <c r="K1374" s="72">
        <f t="shared" si="108"/>
        <v>2.3280988064138331E-3</v>
      </c>
      <c r="M1374" s="72">
        <f t="shared" si="109"/>
        <v>1.7904752450016946E-3</v>
      </c>
      <c r="N1374" s="68"/>
      <c r="O1374" s="72"/>
    </row>
    <row r="1375" spans="1:15" x14ac:dyDescent="0.25">
      <c r="A1375" s="107" t="s">
        <v>1785</v>
      </c>
      <c r="B1375" s="108">
        <f t="shared" si="105"/>
        <v>42789</v>
      </c>
      <c r="C1375">
        <f t="shared" si="106"/>
        <v>2017</v>
      </c>
      <c r="D1375">
        <f t="shared" si="107"/>
        <v>2</v>
      </c>
      <c r="E1375" s="75">
        <v>42449</v>
      </c>
      <c r="F1375" s="75">
        <v>40170</v>
      </c>
      <c r="G1375" s="75">
        <v>2279</v>
      </c>
      <c r="H1375" s="104">
        <v>94.631204504228606</v>
      </c>
      <c r="I1375" s="104">
        <v>5.3687954957713959</v>
      </c>
      <c r="K1375" s="72">
        <f t="shared" si="108"/>
        <v>2.5857003200800838E-3</v>
      </c>
      <c r="M1375" s="72">
        <f t="shared" si="109"/>
        <v>1.7904752450016946E-3</v>
      </c>
      <c r="N1375" s="68"/>
      <c r="O1375" s="72"/>
    </row>
    <row r="1376" spans="1:15" x14ac:dyDescent="0.25">
      <c r="A1376" s="107" t="s">
        <v>1786</v>
      </c>
      <c r="B1376" s="108">
        <f t="shared" si="105"/>
        <v>42790</v>
      </c>
      <c r="C1376">
        <f t="shared" si="106"/>
        <v>2017</v>
      </c>
      <c r="D1376">
        <f t="shared" si="107"/>
        <v>2</v>
      </c>
      <c r="E1376" s="75">
        <v>47171</v>
      </c>
      <c r="F1376" s="75">
        <v>43444</v>
      </c>
      <c r="G1376" s="75">
        <v>3726</v>
      </c>
      <c r="H1376" s="104">
        <v>92.098959106230524</v>
      </c>
      <c r="I1376" s="104">
        <v>7.8989209471921296</v>
      </c>
      <c r="K1376" s="72">
        <f t="shared" si="108"/>
        <v>2.873331993651149E-3</v>
      </c>
      <c r="M1376" s="72">
        <f t="shared" si="109"/>
        <v>1.7904752450016946E-3</v>
      </c>
      <c r="N1376" s="68"/>
      <c r="O1376" s="72"/>
    </row>
    <row r="1377" spans="1:15" x14ac:dyDescent="0.25">
      <c r="A1377" s="107" t="s">
        <v>1787</v>
      </c>
      <c r="B1377" s="108">
        <f t="shared" si="105"/>
        <v>42791</v>
      </c>
      <c r="C1377">
        <f t="shared" si="106"/>
        <v>2017</v>
      </c>
      <c r="D1377">
        <f t="shared" si="107"/>
        <v>2</v>
      </c>
      <c r="E1377" s="75">
        <v>33472</v>
      </c>
      <c r="F1377" s="75">
        <v>28979</v>
      </c>
      <c r="G1377" s="75">
        <v>4493</v>
      </c>
      <c r="H1377" s="104">
        <v>86.576840344168261</v>
      </c>
      <c r="I1377" s="104">
        <v>13.423159655831739</v>
      </c>
      <c r="K1377" s="72">
        <f t="shared" si="108"/>
        <v>2.0388833921581324E-3</v>
      </c>
      <c r="M1377" s="72">
        <f t="shared" si="109"/>
        <v>1.7904752450016946E-3</v>
      </c>
      <c r="N1377" s="68"/>
      <c r="O1377" s="72"/>
    </row>
    <row r="1378" spans="1:15" x14ac:dyDescent="0.25">
      <c r="A1378" s="107" t="s">
        <v>1788</v>
      </c>
      <c r="B1378" s="108">
        <f t="shared" si="105"/>
        <v>42792</v>
      </c>
      <c r="C1378">
        <f t="shared" si="106"/>
        <v>2017</v>
      </c>
      <c r="D1378">
        <f t="shared" si="107"/>
        <v>2</v>
      </c>
      <c r="E1378" s="75">
        <v>24818</v>
      </c>
      <c r="F1378" s="75">
        <v>22545</v>
      </c>
      <c r="G1378" s="75">
        <v>2273</v>
      </c>
      <c r="H1378" s="104">
        <v>90.841324844870655</v>
      </c>
      <c r="I1378" s="104">
        <v>9.1586751551293411</v>
      </c>
      <c r="K1378" s="72">
        <f t="shared" si="108"/>
        <v>1.5117413965876113E-3</v>
      </c>
      <c r="M1378" s="72">
        <f t="shared" si="109"/>
        <v>1.7904752450016946E-3</v>
      </c>
      <c r="N1378" s="68"/>
      <c r="O1378" s="72"/>
    </row>
    <row r="1379" spans="1:15" x14ac:dyDescent="0.25">
      <c r="A1379" s="107" t="s">
        <v>1789</v>
      </c>
      <c r="B1379" s="108">
        <f t="shared" si="105"/>
        <v>42793</v>
      </c>
      <c r="C1379">
        <f t="shared" si="106"/>
        <v>2017</v>
      </c>
      <c r="D1379">
        <f t="shared" si="107"/>
        <v>2</v>
      </c>
      <c r="E1379" s="75">
        <v>36070</v>
      </c>
      <c r="F1379" s="75">
        <v>34941</v>
      </c>
      <c r="G1379" s="75">
        <v>1129</v>
      </c>
      <c r="H1379" s="104">
        <v>96.869975048516778</v>
      </c>
      <c r="I1379" s="104">
        <v>3.130024951483227</v>
      </c>
      <c r="K1379" s="72">
        <f t="shared" si="108"/>
        <v>2.1971356344151478E-3</v>
      </c>
      <c r="M1379" s="72">
        <f t="shared" si="109"/>
        <v>1.7904752450016946E-3</v>
      </c>
      <c r="N1379" s="68"/>
      <c r="O1379" s="72"/>
    </row>
    <row r="1380" spans="1:15" x14ac:dyDescent="0.25">
      <c r="A1380" s="107" t="s">
        <v>1790</v>
      </c>
      <c r="B1380" s="108">
        <f t="shared" si="105"/>
        <v>42794</v>
      </c>
      <c r="C1380">
        <f t="shared" si="106"/>
        <v>2017</v>
      </c>
      <c r="D1380">
        <f t="shared" si="107"/>
        <v>2</v>
      </c>
      <c r="E1380" s="75">
        <v>41832</v>
      </c>
      <c r="F1380" s="75">
        <v>40456</v>
      </c>
      <c r="G1380" s="75">
        <v>1376</v>
      </c>
      <c r="H1380" s="104">
        <v>96.710652132338879</v>
      </c>
      <c r="I1380" s="104">
        <v>3.289347867661121</v>
      </c>
      <c r="K1380" s="72">
        <f t="shared" si="108"/>
        <v>2.5481169353716239E-3</v>
      </c>
      <c r="M1380" s="72">
        <f t="shared" si="109"/>
        <v>1.7904752450016946E-3</v>
      </c>
      <c r="N1380" s="68"/>
      <c r="O1380" s="72"/>
    </row>
    <row r="1381" spans="1:15" x14ac:dyDescent="0.25">
      <c r="A1381" s="107" t="s">
        <v>1791</v>
      </c>
      <c r="B1381" s="108">
        <f t="shared" si="105"/>
        <v>42795</v>
      </c>
      <c r="C1381">
        <f t="shared" si="106"/>
        <v>2017</v>
      </c>
      <c r="D1381">
        <f t="shared" si="107"/>
        <v>3</v>
      </c>
      <c r="E1381" s="75">
        <v>40586</v>
      </c>
      <c r="F1381" s="75">
        <v>39552</v>
      </c>
      <c r="G1381" s="75">
        <v>1034</v>
      </c>
      <c r="H1381" s="104">
        <v>97.452323461292067</v>
      </c>
      <c r="I1381" s="104">
        <v>2.547676538707929</v>
      </c>
      <c r="K1381" s="72">
        <f t="shared" si="108"/>
        <v>2.4722192087156419E-3</v>
      </c>
      <c r="M1381" s="72">
        <f t="shared" si="109"/>
        <v>1.5842649724168503E-3</v>
      </c>
      <c r="N1381" s="68"/>
      <c r="O1381" s="72"/>
    </row>
    <row r="1382" spans="1:15" x14ac:dyDescent="0.25">
      <c r="A1382" s="107" t="s">
        <v>1792</v>
      </c>
      <c r="B1382" s="108">
        <f t="shared" si="105"/>
        <v>42796</v>
      </c>
      <c r="C1382">
        <f t="shared" si="106"/>
        <v>2017</v>
      </c>
      <c r="D1382">
        <f t="shared" si="107"/>
        <v>3</v>
      </c>
      <c r="E1382" s="75">
        <v>35724</v>
      </c>
      <c r="F1382" s="75">
        <v>34714</v>
      </c>
      <c r="G1382" s="75">
        <v>1010</v>
      </c>
      <c r="H1382" s="104">
        <v>97.172769006830137</v>
      </c>
      <c r="I1382" s="104">
        <v>2.827230993169858</v>
      </c>
      <c r="K1382" s="72">
        <f t="shared" si="108"/>
        <v>2.1760597006888478E-3</v>
      </c>
      <c r="M1382" s="72">
        <f t="shared" si="109"/>
        <v>1.5842649724168503E-3</v>
      </c>
      <c r="N1382" s="68"/>
      <c r="O1382" s="72"/>
    </row>
    <row r="1383" spans="1:15" x14ac:dyDescent="0.25">
      <c r="A1383" s="107" t="s">
        <v>1793</v>
      </c>
      <c r="B1383" s="108">
        <f t="shared" si="105"/>
        <v>42797</v>
      </c>
      <c r="C1383">
        <f t="shared" si="106"/>
        <v>2017</v>
      </c>
      <c r="D1383">
        <f t="shared" si="107"/>
        <v>3</v>
      </c>
      <c r="E1383" s="75">
        <v>31112</v>
      </c>
      <c r="F1383" s="75">
        <v>30235</v>
      </c>
      <c r="G1383" s="75">
        <v>877</v>
      </c>
      <c r="H1383" s="104">
        <v>97.181151967086649</v>
      </c>
      <c r="I1383" s="104">
        <v>2.818848032913345</v>
      </c>
      <c r="K1383" s="72">
        <f t="shared" si="108"/>
        <v>1.8951284684758549E-3</v>
      </c>
      <c r="M1383" s="72">
        <f t="shared" si="109"/>
        <v>1.5842649724168503E-3</v>
      </c>
      <c r="N1383" s="68"/>
      <c r="O1383" s="72"/>
    </row>
    <row r="1384" spans="1:15" x14ac:dyDescent="0.25">
      <c r="A1384" s="107" t="s">
        <v>1794</v>
      </c>
      <c r="B1384" s="108">
        <f t="shared" si="105"/>
        <v>42798</v>
      </c>
      <c r="C1384">
        <f t="shared" si="106"/>
        <v>2017</v>
      </c>
      <c r="D1384">
        <f t="shared" si="107"/>
        <v>3</v>
      </c>
      <c r="E1384" s="75">
        <v>15686</v>
      </c>
      <c r="F1384" s="75">
        <v>15131</v>
      </c>
      <c r="G1384" s="75">
        <v>555</v>
      </c>
      <c r="H1384" s="104">
        <v>96.461813081728934</v>
      </c>
      <c r="I1384" s="104">
        <v>3.5381869182710699</v>
      </c>
      <c r="K1384" s="72">
        <f t="shared" si="108"/>
        <v>9.5548293766110372E-4</v>
      </c>
      <c r="M1384" s="72">
        <f t="shared" si="109"/>
        <v>1.5842649724168503E-3</v>
      </c>
      <c r="N1384" s="68"/>
      <c r="O1384" s="72"/>
    </row>
    <row r="1385" spans="1:15" x14ac:dyDescent="0.25">
      <c r="A1385" s="107" t="s">
        <v>1795</v>
      </c>
      <c r="B1385" s="108">
        <f t="shared" si="105"/>
        <v>42799</v>
      </c>
      <c r="C1385">
        <f t="shared" si="106"/>
        <v>2017</v>
      </c>
      <c r="D1385">
        <f t="shared" si="107"/>
        <v>3</v>
      </c>
      <c r="E1385" s="75">
        <v>15967</v>
      </c>
      <c r="F1385" s="75">
        <v>15277</v>
      </c>
      <c r="G1385" s="75">
        <v>690</v>
      </c>
      <c r="H1385" s="104">
        <v>95.678587085864592</v>
      </c>
      <c r="I1385" s="104">
        <v>4.3214129141354043</v>
      </c>
      <c r="K1385" s="72">
        <f t="shared" si="108"/>
        <v>9.7259951967581561E-4</v>
      </c>
      <c r="M1385" s="72">
        <f t="shared" si="109"/>
        <v>1.5842649724168503E-3</v>
      </c>
      <c r="N1385" s="68"/>
      <c r="O1385" s="72"/>
    </row>
    <row r="1386" spans="1:15" x14ac:dyDescent="0.25">
      <c r="A1386" s="107" t="s">
        <v>1796</v>
      </c>
      <c r="B1386" s="108">
        <f t="shared" si="105"/>
        <v>42800</v>
      </c>
      <c r="C1386">
        <f t="shared" si="106"/>
        <v>2017</v>
      </c>
      <c r="D1386">
        <f t="shared" si="107"/>
        <v>3</v>
      </c>
      <c r="E1386" s="75">
        <v>32534</v>
      </c>
      <c r="F1386" s="75">
        <v>31619</v>
      </c>
      <c r="G1386" s="75">
        <v>915</v>
      </c>
      <c r="H1386" s="104">
        <v>97.187557632015739</v>
      </c>
      <c r="I1386" s="104">
        <v>2.8124423679842629</v>
      </c>
      <c r="K1386" s="72">
        <f t="shared" si="108"/>
        <v>1.9817469013047526E-3</v>
      </c>
      <c r="M1386" s="72">
        <f t="shared" si="109"/>
        <v>1.5842649724168503E-3</v>
      </c>
      <c r="N1386" s="68"/>
      <c r="O1386" s="72"/>
    </row>
    <row r="1387" spans="1:15" x14ac:dyDescent="0.25">
      <c r="A1387" s="107" t="s">
        <v>1797</v>
      </c>
      <c r="B1387" s="108">
        <f t="shared" si="105"/>
        <v>42801</v>
      </c>
      <c r="C1387">
        <f t="shared" si="106"/>
        <v>2017</v>
      </c>
      <c r="D1387">
        <f t="shared" si="107"/>
        <v>3</v>
      </c>
      <c r="E1387" s="75">
        <v>29669</v>
      </c>
      <c r="F1387" s="75">
        <v>29199</v>
      </c>
      <c r="G1387" s="75">
        <v>470</v>
      </c>
      <c r="H1387" s="104">
        <v>98.415854932758094</v>
      </c>
      <c r="I1387" s="104">
        <v>1.584145067241902</v>
      </c>
      <c r="K1387" s="72">
        <f t="shared" si="108"/>
        <v>1.8072308604785978E-3</v>
      </c>
      <c r="M1387" s="72">
        <f t="shared" si="109"/>
        <v>1.5842649724168503E-3</v>
      </c>
      <c r="N1387" s="68"/>
      <c r="O1387" s="72"/>
    </row>
    <row r="1388" spans="1:15" x14ac:dyDescent="0.25">
      <c r="A1388" s="107" t="s">
        <v>1798</v>
      </c>
      <c r="B1388" s="108">
        <f t="shared" si="105"/>
        <v>42802</v>
      </c>
      <c r="C1388">
        <f t="shared" si="106"/>
        <v>2017</v>
      </c>
      <c r="D1388">
        <f t="shared" si="107"/>
        <v>3</v>
      </c>
      <c r="E1388" s="75">
        <v>43456</v>
      </c>
      <c r="F1388" s="75">
        <v>41667</v>
      </c>
      <c r="G1388" s="75">
        <v>1789</v>
      </c>
      <c r="H1388" s="104">
        <v>95.883192194403534</v>
      </c>
      <c r="I1388" s="104">
        <v>4.1168078055964656</v>
      </c>
      <c r="K1388" s="72">
        <f t="shared" si="108"/>
        <v>2.6470398150580726E-3</v>
      </c>
      <c r="M1388" s="72">
        <f t="shared" si="109"/>
        <v>1.5842649724168503E-3</v>
      </c>
      <c r="N1388" s="68"/>
      <c r="O1388" s="72"/>
    </row>
    <row r="1389" spans="1:15" x14ac:dyDescent="0.25">
      <c r="A1389" s="107" t="s">
        <v>1799</v>
      </c>
      <c r="B1389" s="108">
        <f t="shared" si="105"/>
        <v>42803</v>
      </c>
      <c r="C1389">
        <f t="shared" si="106"/>
        <v>2017</v>
      </c>
      <c r="D1389">
        <f t="shared" si="107"/>
        <v>3</v>
      </c>
      <c r="E1389" s="75">
        <v>45189</v>
      </c>
      <c r="F1389" s="75">
        <v>43270</v>
      </c>
      <c r="G1389" s="75">
        <v>1919</v>
      </c>
      <c r="H1389" s="104">
        <v>95.753391312044968</v>
      </c>
      <c r="I1389" s="104">
        <v>4.2466086879550344</v>
      </c>
      <c r="K1389" s="72">
        <f t="shared" si="108"/>
        <v>2.752602222999338E-3</v>
      </c>
      <c r="M1389" s="72">
        <f t="shared" si="109"/>
        <v>1.5842649724168503E-3</v>
      </c>
      <c r="N1389" s="68"/>
      <c r="O1389" s="72"/>
    </row>
    <row r="1390" spans="1:15" x14ac:dyDescent="0.25">
      <c r="A1390" s="107" t="s">
        <v>1800</v>
      </c>
      <c r="B1390" s="108">
        <f t="shared" si="105"/>
        <v>42804</v>
      </c>
      <c r="C1390">
        <f t="shared" si="106"/>
        <v>2017</v>
      </c>
      <c r="D1390">
        <f t="shared" si="107"/>
        <v>3</v>
      </c>
      <c r="E1390" s="75">
        <v>18435</v>
      </c>
      <c r="F1390" s="75">
        <v>18210</v>
      </c>
      <c r="G1390" s="75">
        <v>224</v>
      </c>
      <c r="H1390" s="104">
        <v>98.779495524816923</v>
      </c>
      <c r="I1390" s="104">
        <v>1.215080010848929</v>
      </c>
      <c r="K1390" s="72">
        <f t="shared" si="108"/>
        <v>1.122933058509655E-3</v>
      </c>
      <c r="M1390" s="72">
        <f t="shared" si="109"/>
        <v>1.5842649724168503E-3</v>
      </c>
      <c r="N1390" s="68"/>
      <c r="O1390" s="72"/>
    </row>
    <row r="1391" spans="1:15" x14ac:dyDescent="0.25">
      <c r="A1391" s="107" t="s">
        <v>1801</v>
      </c>
      <c r="B1391" s="108">
        <f t="shared" si="105"/>
        <v>42805</v>
      </c>
      <c r="C1391">
        <f t="shared" si="106"/>
        <v>2017</v>
      </c>
      <c r="D1391">
        <f t="shared" si="107"/>
        <v>3</v>
      </c>
      <c r="E1391" s="75">
        <v>15222</v>
      </c>
      <c r="F1391" s="75">
        <v>14704</v>
      </c>
      <c r="G1391" s="75">
        <v>518</v>
      </c>
      <c r="H1391" s="104">
        <v>96.597030613585602</v>
      </c>
      <c r="I1391" s="104">
        <v>3.4029693864144002</v>
      </c>
      <c r="K1391" s="72">
        <f t="shared" si="108"/>
        <v>9.2721925775068989E-4</v>
      </c>
      <c r="M1391" s="72">
        <f t="shared" si="109"/>
        <v>1.5842649724168503E-3</v>
      </c>
      <c r="N1391" s="68"/>
      <c r="O1391" s="72"/>
    </row>
    <row r="1392" spans="1:15" x14ac:dyDescent="0.25">
      <c r="A1392" s="107" t="s">
        <v>1802</v>
      </c>
      <c r="B1392" s="108">
        <f t="shared" si="105"/>
        <v>42806</v>
      </c>
      <c r="C1392">
        <f t="shared" si="106"/>
        <v>2017</v>
      </c>
      <c r="D1392">
        <f t="shared" si="107"/>
        <v>3</v>
      </c>
      <c r="E1392" s="75">
        <v>13472</v>
      </c>
      <c r="F1392" s="75">
        <v>13069</v>
      </c>
      <c r="G1392" s="75">
        <v>403</v>
      </c>
      <c r="H1392" s="104">
        <v>97.00861045130641</v>
      </c>
      <c r="I1392" s="104">
        <v>2.9913895486935869</v>
      </c>
      <c r="K1392" s="72">
        <f t="shared" si="108"/>
        <v>8.2062132705408575E-4</v>
      </c>
      <c r="M1392" s="72">
        <f t="shared" si="109"/>
        <v>1.5842649724168503E-3</v>
      </c>
      <c r="N1392" s="68"/>
      <c r="O1392" s="72"/>
    </row>
    <row r="1393" spans="1:15" x14ac:dyDescent="0.25">
      <c r="A1393" s="107" t="s">
        <v>1803</v>
      </c>
      <c r="B1393" s="108">
        <f t="shared" si="105"/>
        <v>42807</v>
      </c>
      <c r="C1393">
        <f t="shared" si="106"/>
        <v>2017</v>
      </c>
      <c r="D1393">
        <f t="shared" si="107"/>
        <v>3</v>
      </c>
      <c r="E1393" s="75">
        <v>27412</v>
      </c>
      <c r="F1393" s="75">
        <v>26910</v>
      </c>
      <c r="G1393" s="75">
        <v>502</v>
      </c>
      <c r="H1393" s="104">
        <v>98.168685247336938</v>
      </c>
      <c r="I1393" s="104">
        <v>1.8313147526630671</v>
      </c>
      <c r="K1393" s="72">
        <f t="shared" si="108"/>
        <v>1.6697499864316062E-3</v>
      </c>
      <c r="M1393" s="72">
        <f t="shared" si="109"/>
        <v>1.5842649724168503E-3</v>
      </c>
      <c r="N1393" s="68"/>
      <c r="O1393" s="72"/>
    </row>
    <row r="1394" spans="1:15" x14ac:dyDescent="0.25">
      <c r="A1394" s="107" t="s">
        <v>1804</v>
      </c>
      <c r="B1394" s="108">
        <f t="shared" si="105"/>
        <v>42811</v>
      </c>
      <c r="C1394">
        <f t="shared" si="106"/>
        <v>2017</v>
      </c>
      <c r="D1394">
        <f t="shared" si="107"/>
        <v>3</v>
      </c>
      <c r="E1394" s="75">
        <v>7121</v>
      </c>
      <c r="F1394" s="75">
        <v>6898</v>
      </c>
      <c r="G1394" s="75">
        <v>223</v>
      </c>
      <c r="H1394" s="104">
        <v>96.868417357112762</v>
      </c>
      <c r="I1394" s="104">
        <v>3.1315826428872349</v>
      </c>
      <c r="K1394" s="72">
        <f t="shared" si="108"/>
        <v>4.3376220828029581E-4</v>
      </c>
      <c r="M1394" s="72">
        <f t="shared" si="109"/>
        <v>1.5842649724168503E-3</v>
      </c>
      <c r="N1394" s="68"/>
      <c r="O1394" s="72"/>
    </row>
    <row r="1395" spans="1:15" x14ac:dyDescent="0.25">
      <c r="A1395" s="107" t="s">
        <v>1805</v>
      </c>
      <c r="B1395" s="108">
        <f t="shared" si="105"/>
        <v>42812</v>
      </c>
      <c r="C1395">
        <f t="shared" si="106"/>
        <v>2017</v>
      </c>
      <c r="D1395">
        <f t="shared" si="107"/>
        <v>3</v>
      </c>
      <c r="E1395" s="75">
        <v>4118</v>
      </c>
      <c r="F1395" s="75">
        <v>3978</v>
      </c>
      <c r="G1395" s="75">
        <v>140</v>
      </c>
      <c r="H1395" s="104">
        <v>96.600291403593971</v>
      </c>
      <c r="I1395" s="104">
        <v>3.3997085964060219</v>
      </c>
      <c r="K1395" s="72">
        <f t="shared" si="108"/>
        <v>2.5084015920492317E-4</v>
      </c>
      <c r="M1395" s="72">
        <f t="shared" si="109"/>
        <v>1.5842649724168503E-3</v>
      </c>
      <c r="N1395" s="68"/>
      <c r="O1395" s="72"/>
    </row>
    <row r="1396" spans="1:15" x14ac:dyDescent="0.25">
      <c r="A1396" s="107" t="s">
        <v>1806</v>
      </c>
      <c r="B1396" s="108">
        <f t="shared" si="105"/>
        <v>42813</v>
      </c>
      <c r="C1396">
        <f t="shared" si="106"/>
        <v>2017</v>
      </c>
      <c r="D1396">
        <f t="shared" si="107"/>
        <v>3</v>
      </c>
      <c r="E1396" s="75">
        <v>10590</v>
      </c>
      <c r="F1396" s="75">
        <v>9899</v>
      </c>
      <c r="G1396" s="75">
        <v>691</v>
      </c>
      <c r="H1396" s="104">
        <v>93.474976392823422</v>
      </c>
      <c r="I1396" s="104">
        <v>6.5250236071765819</v>
      </c>
      <c r="K1396" s="72">
        <f t="shared" si="108"/>
        <v>6.4506976347259261E-4</v>
      </c>
      <c r="M1396" s="72">
        <f t="shared" si="109"/>
        <v>1.5842649724168503E-3</v>
      </c>
      <c r="N1396" s="68"/>
      <c r="O1396" s="72"/>
    </row>
    <row r="1397" spans="1:15" x14ac:dyDescent="0.25">
      <c r="A1397" s="107" t="s">
        <v>1807</v>
      </c>
      <c r="B1397" s="108">
        <f t="shared" si="105"/>
        <v>42814</v>
      </c>
      <c r="C1397">
        <f t="shared" si="106"/>
        <v>2017</v>
      </c>
      <c r="D1397">
        <f t="shared" si="107"/>
        <v>3</v>
      </c>
      <c r="E1397" s="75">
        <v>27352</v>
      </c>
      <c r="F1397" s="75">
        <v>26524</v>
      </c>
      <c r="G1397" s="75">
        <v>828</v>
      </c>
      <c r="H1397" s="104">
        <v>96.972799064053817</v>
      </c>
      <c r="I1397" s="104">
        <v>3.0272009359461829</v>
      </c>
      <c r="K1397" s="72">
        <f t="shared" si="108"/>
        <v>1.6660952002362942E-3</v>
      </c>
      <c r="M1397" s="72">
        <f t="shared" si="109"/>
        <v>1.5842649724168503E-3</v>
      </c>
      <c r="N1397" s="68"/>
      <c r="O1397" s="72"/>
    </row>
    <row r="1398" spans="1:15" x14ac:dyDescent="0.25">
      <c r="A1398" s="107" t="s">
        <v>1808</v>
      </c>
      <c r="B1398" s="108">
        <f t="shared" si="105"/>
        <v>42815</v>
      </c>
      <c r="C1398">
        <f t="shared" si="106"/>
        <v>2017</v>
      </c>
      <c r="D1398">
        <f t="shared" si="107"/>
        <v>3</v>
      </c>
      <c r="E1398" s="75">
        <v>36810</v>
      </c>
      <c r="F1398" s="75">
        <v>35644</v>
      </c>
      <c r="G1398" s="75">
        <v>1166</v>
      </c>
      <c r="H1398" s="104">
        <v>96.832382504754136</v>
      </c>
      <c r="I1398" s="104">
        <v>3.1676174952458571</v>
      </c>
      <c r="K1398" s="72">
        <f t="shared" si="108"/>
        <v>2.2422113308239976E-3</v>
      </c>
      <c r="M1398" s="72">
        <f t="shared" si="109"/>
        <v>1.5842649724168503E-3</v>
      </c>
      <c r="N1398" s="68"/>
      <c r="O1398" s="72"/>
    </row>
    <row r="1399" spans="1:15" x14ac:dyDescent="0.25">
      <c r="A1399" s="107" t="s">
        <v>1809</v>
      </c>
      <c r="B1399" s="108">
        <f t="shared" si="105"/>
        <v>42816</v>
      </c>
      <c r="C1399">
        <f t="shared" si="106"/>
        <v>2017</v>
      </c>
      <c r="D1399">
        <f t="shared" si="107"/>
        <v>3</v>
      </c>
      <c r="E1399" s="75">
        <v>26868</v>
      </c>
      <c r="F1399" s="75">
        <v>26452</v>
      </c>
      <c r="G1399" s="75">
        <v>416</v>
      </c>
      <c r="H1399" s="104">
        <v>98.451689742444543</v>
      </c>
      <c r="I1399" s="104">
        <v>1.5483102575554559</v>
      </c>
      <c r="K1399" s="72">
        <f t="shared" si="108"/>
        <v>1.6366132582607761E-3</v>
      </c>
      <c r="M1399" s="72">
        <f t="shared" si="109"/>
        <v>1.5842649724168503E-3</v>
      </c>
      <c r="N1399" s="68"/>
      <c r="O1399" s="72"/>
    </row>
    <row r="1400" spans="1:15" x14ac:dyDescent="0.25">
      <c r="A1400" s="107" t="s">
        <v>1810</v>
      </c>
      <c r="B1400" s="108">
        <f t="shared" si="105"/>
        <v>42817</v>
      </c>
      <c r="C1400">
        <f t="shared" si="106"/>
        <v>2017</v>
      </c>
      <c r="D1400">
        <f t="shared" si="107"/>
        <v>3</v>
      </c>
      <c r="E1400" s="75">
        <v>29941</v>
      </c>
      <c r="F1400" s="75">
        <v>29141</v>
      </c>
      <c r="G1400" s="75">
        <v>800</v>
      </c>
      <c r="H1400" s="104">
        <v>97.328078554490503</v>
      </c>
      <c r="I1400" s="104">
        <v>2.6719214455095019</v>
      </c>
      <c r="K1400" s="72">
        <f t="shared" si="108"/>
        <v>1.8237992245640129E-3</v>
      </c>
      <c r="M1400" s="72">
        <f t="shared" si="109"/>
        <v>1.5842649724168503E-3</v>
      </c>
      <c r="N1400" s="68"/>
      <c r="O1400" s="72"/>
    </row>
    <row r="1401" spans="1:15" x14ac:dyDescent="0.25">
      <c r="A1401" s="107" t="s">
        <v>1811</v>
      </c>
      <c r="B1401" s="108">
        <f t="shared" si="105"/>
        <v>42818</v>
      </c>
      <c r="C1401">
        <f t="shared" si="106"/>
        <v>2017</v>
      </c>
      <c r="D1401">
        <f t="shared" si="107"/>
        <v>3</v>
      </c>
      <c r="E1401" s="75">
        <v>34085</v>
      </c>
      <c r="F1401" s="75">
        <v>32921</v>
      </c>
      <c r="G1401" s="75">
        <v>1164</v>
      </c>
      <c r="H1401" s="104">
        <v>96.585008068065136</v>
      </c>
      <c r="I1401" s="104">
        <v>3.4149919319348681</v>
      </c>
      <c r="K1401" s="72">
        <f t="shared" si="108"/>
        <v>2.0762231244535715E-3</v>
      </c>
      <c r="M1401" s="72">
        <f t="shared" si="109"/>
        <v>1.5842649724168503E-3</v>
      </c>
      <c r="N1401" s="68"/>
      <c r="O1401" s="72"/>
    </row>
    <row r="1402" spans="1:15" x14ac:dyDescent="0.25">
      <c r="A1402" s="107" t="s">
        <v>1812</v>
      </c>
      <c r="B1402" s="108">
        <f t="shared" si="105"/>
        <v>42819</v>
      </c>
      <c r="C1402">
        <f t="shared" si="106"/>
        <v>2017</v>
      </c>
      <c r="D1402">
        <f t="shared" si="107"/>
        <v>3</v>
      </c>
      <c r="E1402" s="75">
        <v>29737</v>
      </c>
      <c r="F1402" s="75">
        <v>25823</v>
      </c>
      <c r="G1402" s="75">
        <v>3914</v>
      </c>
      <c r="H1402" s="104">
        <v>86.837945993207114</v>
      </c>
      <c r="I1402" s="104">
        <v>13.16205400679288</v>
      </c>
      <c r="K1402" s="72">
        <f t="shared" si="108"/>
        <v>1.8113729514999516E-3</v>
      </c>
      <c r="M1402" s="72">
        <f t="shared" si="109"/>
        <v>1.5842649724168503E-3</v>
      </c>
      <c r="N1402" s="68"/>
      <c r="O1402" s="72"/>
    </row>
    <row r="1403" spans="1:15" x14ac:dyDescent="0.25">
      <c r="A1403" s="107" t="s">
        <v>1813</v>
      </c>
      <c r="B1403" s="108">
        <f t="shared" si="105"/>
        <v>42820</v>
      </c>
      <c r="C1403">
        <f t="shared" si="106"/>
        <v>2017</v>
      </c>
      <c r="D1403">
        <f t="shared" si="107"/>
        <v>3</v>
      </c>
      <c r="E1403" s="75">
        <v>19921</v>
      </c>
      <c r="F1403" s="75">
        <v>18418</v>
      </c>
      <c r="G1403" s="75">
        <v>1503</v>
      </c>
      <c r="H1403" s="104">
        <v>92.455198032227301</v>
      </c>
      <c r="I1403" s="104">
        <v>7.5448019677727034</v>
      </c>
      <c r="K1403" s="72">
        <f t="shared" si="108"/>
        <v>1.2134499299468857E-3</v>
      </c>
      <c r="M1403" s="72">
        <f t="shared" si="109"/>
        <v>1.5842649724168503E-3</v>
      </c>
      <c r="N1403" s="68"/>
      <c r="O1403" s="72"/>
    </row>
    <row r="1404" spans="1:15" x14ac:dyDescent="0.25">
      <c r="A1404" s="107" t="s">
        <v>1814</v>
      </c>
      <c r="B1404" s="108">
        <f t="shared" si="105"/>
        <v>42821</v>
      </c>
      <c r="C1404">
        <f t="shared" si="106"/>
        <v>2017</v>
      </c>
      <c r="D1404">
        <f t="shared" si="107"/>
        <v>3</v>
      </c>
      <c r="E1404" s="75">
        <v>26360</v>
      </c>
      <c r="F1404" s="75">
        <v>25565</v>
      </c>
      <c r="G1404" s="75">
        <v>795</v>
      </c>
      <c r="H1404" s="104">
        <v>96.984066767830043</v>
      </c>
      <c r="I1404" s="104">
        <v>3.0159332321699539</v>
      </c>
      <c r="K1404" s="72">
        <f t="shared" si="108"/>
        <v>1.6056694018071335E-3</v>
      </c>
      <c r="M1404" s="72">
        <f t="shared" si="109"/>
        <v>1.5842649724168503E-3</v>
      </c>
      <c r="N1404" s="68"/>
      <c r="O1404" s="72"/>
    </row>
    <row r="1405" spans="1:15" x14ac:dyDescent="0.25">
      <c r="A1405" s="107" t="s">
        <v>1815</v>
      </c>
      <c r="B1405" s="108">
        <f t="shared" si="105"/>
        <v>42822</v>
      </c>
      <c r="C1405">
        <f t="shared" si="106"/>
        <v>2017</v>
      </c>
      <c r="D1405">
        <f t="shared" si="107"/>
        <v>3</v>
      </c>
      <c r="E1405" s="75">
        <v>21494</v>
      </c>
      <c r="F1405" s="75">
        <v>21238</v>
      </c>
      <c r="G1405" s="75">
        <v>256</v>
      </c>
      <c r="H1405" s="104">
        <v>98.808969945100955</v>
      </c>
      <c r="I1405" s="104">
        <v>1.191030054899042</v>
      </c>
      <c r="K1405" s="72">
        <f t="shared" si="108"/>
        <v>1.3092662413673188E-3</v>
      </c>
      <c r="M1405" s="72">
        <f t="shared" si="109"/>
        <v>1.5842649724168503E-3</v>
      </c>
      <c r="N1405" s="68"/>
      <c r="O1405" s="72"/>
    </row>
    <row r="1406" spans="1:15" x14ac:dyDescent="0.25">
      <c r="A1406" s="107" t="s">
        <v>1816</v>
      </c>
      <c r="B1406" s="108">
        <f t="shared" si="105"/>
        <v>42823</v>
      </c>
      <c r="C1406">
        <f t="shared" si="106"/>
        <v>2017</v>
      </c>
      <c r="D1406">
        <f t="shared" si="107"/>
        <v>3</v>
      </c>
      <c r="E1406" s="75">
        <v>42559</v>
      </c>
      <c r="F1406" s="75">
        <v>40520</v>
      </c>
      <c r="G1406" s="75">
        <v>2039</v>
      </c>
      <c r="H1406" s="104">
        <v>95.209003970957966</v>
      </c>
      <c r="I1406" s="104">
        <v>4.7909960290420361</v>
      </c>
      <c r="K1406" s="72">
        <f t="shared" si="108"/>
        <v>2.5924007614381559E-3</v>
      </c>
      <c r="M1406" s="72">
        <f t="shared" si="109"/>
        <v>1.5842649724168503E-3</v>
      </c>
      <c r="N1406" s="68"/>
      <c r="O1406" s="72"/>
    </row>
    <row r="1407" spans="1:15" x14ac:dyDescent="0.25">
      <c r="A1407" s="107" t="s">
        <v>1817</v>
      </c>
      <c r="B1407" s="108">
        <f t="shared" si="105"/>
        <v>42824</v>
      </c>
      <c r="C1407">
        <f t="shared" si="106"/>
        <v>2017</v>
      </c>
      <c r="D1407">
        <f t="shared" si="107"/>
        <v>3</v>
      </c>
      <c r="E1407" s="75">
        <v>39868</v>
      </c>
      <c r="F1407" s="75">
        <v>37922</v>
      </c>
      <c r="G1407" s="75">
        <v>1946</v>
      </c>
      <c r="H1407" s="104">
        <v>95.118892344737631</v>
      </c>
      <c r="I1407" s="104">
        <v>4.8811076552623662</v>
      </c>
      <c r="K1407" s="72">
        <f t="shared" si="108"/>
        <v>2.4284836005784064E-3</v>
      </c>
      <c r="M1407" s="72">
        <f t="shared" si="109"/>
        <v>1.5842649724168503E-3</v>
      </c>
      <c r="N1407" s="68"/>
      <c r="O1407" s="72"/>
    </row>
    <row r="1408" spans="1:15" x14ac:dyDescent="0.25">
      <c r="A1408" s="107" t="s">
        <v>1818</v>
      </c>
      <c r="B1408" s="108">
        <f t="shared" si="105"/>
        <v>42825</v>
      </c>
      <c r="C1408">
        <f t="shared" si="106"/>
        <v>2017</v>
      </c>
      <c r="D1408">
        <f t="shared" si="107"/>
        <v>3</v>
      </c>
      <c r="E1408" s="75">
        <v>6953</v>
      </c>
      <c r="F1408" s="75">
        <v>6874</v>
      </c>
      <c r="G1408" s="75">
        <v>79</v>
      </c>
      <c r="H1408" s="104">
        <v>98.86379979864806</v>
      </c>
      <c r="I1408" s="104">
        <v>1.1362002013519339</v>
      </c>
      <c r="K1408" s="72">
        <f t="shared" si="108"/>
        <v>4.2352880693342178E-4</v>
      </c>
      <c r="M1408" s="72">
        <f t="shared" si="109"/>
        <v>1.5842649724168503E-3</v>
      </c>
      <c r="N1408" s="68"/>
      <c r="O1408" s="72"/>
    </row>
    <row r="1409" spans="1:15" x14ac:dyDescent="0.25">
      <c r="A1409" s="107" t="s">
        <v>1819</v>
      </c>
      <c r="B1409" s="108">
        <f t="shared" si="105"/>
        <v>42826</v>
      </c>
      <c r="C1409">
        <f t="shared" si="106"/>
        <v>2017</v>
      </c>
      <c r="D1409">
        <f t="shared" si="107"/>
        <v>4</v>
      </c>
      <c r="E1409" s="75">
        <v>23933</v>
      </c>
      <c r="F1409" s="75">
        <v>22348</v>
      </c>
      <c r="G1409" s="75">
        <v>1585</v>
      </c>
      <c r="H1409" s="104">
        <v>93.377345088371698</v>
      </c>
      <c r="I1409" s="104">
        <v>6.6226549116282953</v>
      </c>
      <c r="K1409" s="72">
        <f t="shared" si="108"/>
        <v>1.4578333002067574E-3</v>
      </c>
      <c r="M1409" s="72">
        <f t="shared" si="109"/>
        <v>2.6797521819428905E-3</v>
      </c>
      <c r="N1409" s="68"/>
      <c r="O1409" s="72"/>
    </row>
    <row r="1410" spans="1:15" x14ac:dyDescent="0.25">
      <c r="A1410" s="107" t="s">
        <v>1820</v>
      </c>
      <c r="B1410" s="108">
        <f t="shared" si="105"/>
        <v>42827</v>
      </c>
      <c r="C1410">
        <f t="shared" si="106"/>
        <v>2017</v>
      </c>
      <c r="D1410">
        <f t="shared" si="107"/>
        <v>4</v>
      </c>
      <c r="E1410" s="75">
        <v>39994</v>
      </c>
      <c r="F1410" s="75">
        <v>32565</v>
      </c>
      <c r="G1410" s="75">
        <v>7429</v>
      </c>
      <c r="H1410" s="104">
        <v>81.424713707056057</v>
      </c>
      <c r="I1410" s="104">
        <v>18.57528629294394</v>
      </c>
      <c r="K1410" s="72">
        <f t="shared" si="108"/>
        <v>2.4361586515885621E-3</v>
      </c>
      <c r="M1410" s="72">
        <f t="shared" si="109"/>
        <v>2.6797521819428905E-3</v>
      </c>
      <c r="N1410" s="68"/>
      <c r="O1410" s="72"/>
    </row>
    <row r="1411" spans="1:15" x14ac:dyDescent="0.25">
      <c r="A1411" s="107" t="s">
        <v>1821</v>
      </c>
      <c r="B1411" s="108">
        <f t="shared" si="105"/>
        <v>42828</v>
      </c>
      <c r="C1411">
        <f t="shared" si="106"/>
        <v>2017</v>
      </c>
      <c r="D1411">
        <f t="shared" si="107"/>
        <v>4</v>
      </c>
      <c r="E1411" s="75">
        <v>43608</v>
      </c>
      <c r="F1411" s="75">
        <v>41315</v>
      </c>
      <c r="G1411" s="75">
        <v>2293</v>
      </c>
      <c r="H1411" s="104">
        <v>94.741790497156487</v>
      </c>
      <c r="I1411" s="104">
        <v>5.2582095028435152</v>
      </c>
      <c r="K1411" s="72">
        <f t="shared" si="108"/>
        <v>2.6562986067528633E-3</v>
      </c>
      <c r="M1411" s="72">
        <f t="shared" si="109"/>
        <v>2.6797521819428905E-3</v>
      </c>
      <c r="N1411" s="68"/>
      <c r="O1411" s="72"/>
    </row>
    <row r="1412" spans="1:15" x14ac:dyDescent="0.25">
      <c r="A1412" s="107" t="s">
        <v>1822</v>
      </c>
      <c r="B1412" s="108">
        <f t="shared" si="105"/>
        <v>42829</v>
      </c>
      <c r="C1412">
        <f t="shared" si="106"/>
        <v>2017</v>
      </c>
      <c r="D1412">
        <f t="shared" si="107"/>
        <v>4</v>
      </c>
      <c r="E1412" s="75">
        <v>30033</v>
      </c>
      <c r="F1412" s="75">
        <v>29471</v>
      </c>
      <c r="G1412" s="75">
        <v>562</v>
      </c>
      <c r="H1412" s="104">
        <v>98.128725069090663</v>
      </c>
      <c r="I1412" s="104">
        <v>1.8712749309093331</v>
      </c>
      <c r="K1412" s="72">
        <f t="shared" si="108"/>
        <v>1.8294032300634915E-3</v>
      </c>
      <c r="M1412" s="72">
        <f t="shared" si="109"/>
        <v>2.6797521819428905E-3</v>
      </c>
      <c r="N1412" s="68"/>
      <c r="O1412" s="72"/>
    </row>
    <row r="1413" spans="1:15" x14ac:dyDescent="0.25">
      <c r="A1413" s="107" t="s">
        <v>1823</v>
      </c>
      <c r="B1413" s="108">
        <f t="shared" si="105"/>
        <v>42830</v>
      </c>
      <c r="C1413">
        <f t="shared" si="106"/>
        <v>2017</v>
      </c>
      <c r="D1413">
        <f t="shared" si="107"/>
        <v>4</v>
      </c>
      <c r="E1413" s="75">
        <v>47796</v>
      </c>
      <c r="F1413" s="75">
        <v>45249</v>
      </c>
      <c r="G1413" s="75">
        <v>2547</v>
      </c>
      <c r="H1413" s="104">
        <v>94.6711021842832</v>
      </c>
      <c r="I1413" s="104">
        <v>5.3288978157167968</v>
      </c>
      <c r="K1413" s="72">
        <f t="shared" si="108"/>
        <v>2.9114026831856504E-3</v>
      </c>
      <c r="M1413" s="72">
        <f t="shared" si="109"/>
        <v>2.6797521819428905E-3</v>
      </c>
      <c r="N1413" s="68"/>
      <c r="O1413" s="72"/>
    </row>
    <row r="1414" spans="1:15" x14ac:dyDescent="0.25">
      <c r="A1414" s="107" t="s">
        <v>1824</v>
      </c>
      <c r="B1414" s="108">
        <f t="shared" si="105"/>
        <v>42831</v>
      </c>
      <c r="C1414">
        <f t="shared" si="106"/>
        <v>2017</v>
      </c>
      <c r="D1414">
        <f t="shared" si="107"/>
        <v>4</v>
      </c>
      <c r="E1414" s="75">
        <v>18048</v>
      </c>
      <c r="F1414" s="75">
        <v>17889</v>
      </c>
      <c r="G1414" s="75">
        <v>159</v>
      </c>
      <c r="H1414" s="104">
        <v>99.119015957446805</v>
      </c>
      <c r="I1414" s="104">
        <v>0.88098404255319152</v>
      </c>
      <c r="K1414" s="72">
        <f t="shared" si="108"/>
        <v>1.0993596875498916E-3</v>
      </c>
      <c r="M1414" s="72">
        <f t="shared" si="109"/>
        <v>2.6797521819428905E-3</v>
      </c>
      <c r="N1414" s="68"/>
      <c r="O1414" s="72"/>
    </row>
    <row r="1415" spans="1:15" x14ac:dyDescent="0.25">
      <c r="A1415" s="107" t="s">
        <v>1825</v>
      </c>
      <c r="B1415" s="108">
        <f t="shared" si="105"/>
        <v>42832</v>
      </c>
      <c r="C1415">
        <f t="shared" si="106"/>
        <v>2017</v>
      </c>
      <c r="D1415">
        <f t="shared" si="107"/>
        <v>4</v>
      </c>
      <c r="E1415" s="75">
        <v>35774</v>
      </c>
      <c r="F1415" s="75">
        <v>34763</v>
      </c>
      <c r="G1415" s="75">
        <v>1011</v>
      </c>
      <c r="H1415" s="104">
        <v>97.173925197070503</v>
      </c>
      <c r="I1415" s="104">
        <v>2.8260748029295022</v>
      </c>
      <c r="K1415" s="72">
        <f t="shared" si="108"/>
        <v>2.1791053558516079E-3</v>
      </c>
      <c r="M1415" s="72">
        <f t="shared" si="109"/>
        <v>2.6797521819428905E-3</v>
      </c>
      <c r="N1415" s="68"/>
      <c r="O1415" s="72"/>
    </row>
    <row r="1416" spans="1:15" x14ac:dyDescent="0.25">
      <c r="A1416" s="107" t="s">
        <v>1826</v>
      </c>
      <c r="B1416" s="108">
        <f t="shared" si="105"/>
        <v>42833</v>
      </c>
      <c r="C1416">
        <f t="shared" si="106"/>
        <v>2017</v>
      </c>
      <c r="D1416">
        <f t="shared" si="107"/>
        <v>4</v>
      </c>
      <c r="E1416" s="75">
        <v>36079</v>
      </c>
      <c r="F1416" s="75">
        <v>30822</v>
      </c>
      <c r="G1416" s="75">
        <v>5257</v>
      </c>
      <c r="H1416" s="104">
        <v>85.429197039829262</v>
      </c>
      <c r="I1416" s="104">
        <v>14.57080296017074</v>
      </c>
      <c r="K1416" s="72">
        <f t="shared" si="108"/>
        <v>2.1976838523444448E-3</v>
      </c>
      <c r="M1416" s="72">
        <f t="shared" si="109"/>
        <v>2.6797521819428905E-3</v>
      </c>
      <c r="N1416" s="68"/>
      <c r="O1416" s="72"/>
    </row>
    <row r="1417" spans="1:15" x14ac:dyDescent="0.25">
      <c r="A1417" s="107" t="s">
        <v>1827</v>
      </c>
      <c r="B1417" s="108">
        <f t="shared" si="105"/>
        <v>42834</v>
      </c>
      <c r="C1417">
        <f t="shared" si="106"/>
        <v>2017</v>
      </c>
      <c r="D1417">
        <f t="shared" si="107"/>
        <v>4</v>
      </c>
      <c r="E1417" s="75">
        <v>44100</v>
      </c>
      <c r="F1417" s="75">
        <v>34875</v>
      </c>
      <c r="G1417" s="75">
        <v>9224</v>
      </c>
      <c r="H1417" s="104">
        <v>79.08163265306122</v>
      </c>
      <c r="I1417" s="104">
        <v>20.916099773242632</v>
      </c>
      <c r="K1417" s="72">
        <f t="shared" si="108"/>
        <v>2.6862678535544229E-3</v>
      </c>
      <c r="M1417" s="72">
        <f t="shared" si="109"/>
        <v>2.6797521819428905E-3</v>
      </c>
      <c r="N1417" s="68"/>
      <c r="O1417" s="72"/>
    </row>
    <row r="1418" spans="1:15" x14ac:dyDescent="0.25">
      <c r="A1418" s="107" t="s">
        <v>1828</v>
      </c>
      <c r="B1418" s="108">
        <f t="shared" si="105"/>
        <v>42835</v>
      </c>
      <c r="C1418">
        <f t="shared" si="106"/>
        <v>2017</v>
      </c>
      <c r="D1418">
        <f t="shared" si="107"/>
        <v>4</v>
      </c>
      <c r="E1418" s="75">
        <v>50587</v>
      </c>
      <c r="F1418" s="75">
        <v>45758</v>
      </c>
      <c r="G1418" s="75">
        <v>4829</v>
      </c>
      <c r="H1418" s="104">
        <v>90.45406922727183</v>
      </c>
      <c r="I1418" s="104">
        <v>9.5459307727281715</v>
      </c>
      <c r="K1418" s="72">
        <f t="shared" si="108"/>
        <v>3.0814111543709202E-3</v>
      </c>
      <c r="M1418" s="72">
        <f t="shared" si="109"/>
        <v>2.6797521819428905E-3</v>
      </c>
      <c r="N1418" s="68"/>
      <c r="O1418" s="72"/>
    </row>
    <row r="1419" spans="1:15" x14ac:dyDescent="0.25">
      <c r="A1419" s="107" t="s">
        <v>1829</v>
      </c>
      <c r="B1419" s="108">
        <f t="shared" si="105"/>
        <v>42836</v>
      </c>
      <c r="C1419">
        <f t="shared" si="106"/>
        <v>2017</v>
      </c>
      <c r="D1419">
        <f t="shared" si="107"/>
        <v>4</v>
      </c>
      <c r="E1419" s="75">
        <v>57502</v>
      </c>
      <c r="F1419" s="75">
        <v>51298</v>
      </c>
      <c r="G1419" s="75">
        <v>6204</v>
      </c>
      <c r="H1419" s="104">
        <v>89.210810058780567</v>
      </c>
      <c r="I1419" s="104">
        <v>10.789189941219441</v>
      </c>
      <c r="K1419" s="72">
        <f t="shared" si="108"/>
        <v>3.5026252633806442E-3</v>
      </c>
      <c r="M1419" s="72">
        <f t="shared" si="109"/>
        <v>2.6797521819428905E-3</v>
      </c>
      <c r="N1419" s="68"/>
      <c r="O1419" s="72"/>
    </row>
    <row r="1420" spans="1:15" x14ac:dyDescent="0.25">
      <c r="A1420" s="107" t="s">
        <v>1830</v>
      </c>
      <c r="B1420" s="108">
        <f t="shared" si="105"/>
        <v>42837</v>
      </c>
      <c r="C1420">
        <f t="shared" si="106"/>
        <v>2017</v>
      </c>
      <c r="D1420">
        <f t="shared" si="107"/>
        <v>4</v>
      </c>
      <c r="E1420" s="75">
        <v>51303</v>
      </c>
      <c r="F1420" s="75">
        <v>47899</v>
      </c>
      <c r="G1420" s="75">
        <v>3404</v>
      </c>
      <c r="H1420" s="104">
        <v>93.364910434087676</v>
      </c>
      <c r="I1420" s="104">
        <v>6.6350895659123248</v>
      </c>
      <c r="K1420" s="72">
        <f t="shared" si="108"/>
        <v>3.1250249363016453E-3</v>
      </c>
      <c r="M1420" s="72">
        <f t="shared" si="109"/>
        <v>2.6797521819428905E-3</v>
      </c>
      <c r="N1420" s="68"/>
      <c r="O1420" s="72"/>
    </row>
    <row r="1421" spans="1:15" x14ac:dyDescent="0.25">
      <c r="A1421" s="107" t="s">
        <v>1831</v>
      </c>
      <c r="B1421" s="108">
        <f t="shared" ref="B1421:B1484" si="110">DATE(YEAR(A1421),MONTH(A1421),DAY(A1421))</f>
        <v>42838</v>
      </c>
      <c r="C1421">
        <f t="shared" ref="C1421:C1484" si="111">+YEAR(A1421)</f>
        <v>2017</v>
      </c>
      <c r="D1421">
        <f t="shared" ref="D1421:D1484" si="112">MONTH(A1421)</f>
        <v>4</v>
      </c>
      <c r="E1421" s="75">
        <v>52981</v>
      </c>
      <c r="F1421" s="75">
        <v>47407</v>
      </c>
      <c r="G1421" s="75">
        <v>5574</v>
      </c>
      <c r="H1421" s="104">
        <v>89.47924727732584</v>
      </c>
      <c r="I1421" s="104">
        <v>10.520752722674169</v>
      </c>
      <c r="K1421" s="72">
        <f t="shared" ref="K1421:K1484" si="113">+E1421/SUMIF($C$12:$C$2321,C1421,$E$12:$E$2321)</f>
        <v>3.2272371235638744E-3</v>
      </c>
      <c r="M1421" s="72">
        <f t="shared" ref="M1421:M1484" si="114">AVERAGEIFS($K$12:$K$2321,$C$12:$C$2321,C1421,$D$12:$D$2321,D1421)</f>
        <v>2.6797521819428905E-3</v>
      </c>
      <c r="N1421" s="68"/>
      <c r="O1421" s="72"/>
    </row>
    <row r="1422" spans="1:15" x14ac:dyDescent="0.25">
      <c r="A1422" s="107" t="s">
        <v>1832</v>
      </c>
      <c r="B1422" s="108">
        <f t="shared" si="110"/>
        <v>42839</v>
      </c>
      <c r="C1422">
        <f t="shared" si="111"/>
        <v>2017</v>
      </c>
      <c r="D1422">
        <f t="shared" si="112"/>
        <v>4</v>
      </c>
      <c r="E1422" s="75">
        <v>52446</v>
      </c>
      <c r="F1422" s="75">
        <v>43966</v>
      </c>
      <c r="G1422" s="75">
        <v>8479</v>
      </c>
      <c r="H1422" s="104">
        <v>83.830988063913352</v>
      </c>
      <c r="I1422" s="104">
        <v>16.167105212980971</v>
      </c>
      <c r="K1422" s="72">
        <f t="shared" si="113"/>
        <v>3.1946486133223413E-3</v>
      </c>
      <c r="M1422" s="72">
        <f t="shared" si="114"/>
        <v>2.6797521819428905E-3</v>
      </c>
      <c r="N1422" s="68"/>
      <c r="O1422" s="72"/>
    </row>
    <row r="1423" spans="1:15" x14ac:dyDescent="0.25">
      <c r="A1423" s="107" t="s">
        <v>1833</v>
      </c>
      <c r="B1423" s="108">
        <f t="shared" si="110"/>
        <v>42840</v>
      </c>
      <c r="C1423">
        <f t="shared" si="111"/>
        <v>2017</v>
      </c>
      <c r="D1423">
        <f t="shared" si="112"/>
        <v>4</v>
      </c>
      <c r="E1423" s="75">
        <v>42715</v>
      </c>
      <c r="F1423" s="75">
        <v>32581</v>
      </c>
      <c r="G1423" s="75">
        <v>10134</v>
      </c>
      <c r="H1423" s="104">
        <v>76.275313121854154</v>
      </c>
      <c r="I1423" s="104">
        <v>23.72468687814585</v>
      </c>
      <c r="K1423" s="72">
        <f t="shared" si="113"/>
        <v>2.6019032055459674E-3</v>
      </c>
      <c r="M1423" s="72">
        <f t="shared" si="114"/>
        <v>2.6797521819428905E-3</v>
      </c>
      <c r="N1423" s="68"/>
      <c r="O1423" s="72"/>
    </row>
    <row r="1424" spans="1:15" x14ac:dyDescent="0.25">
      <c r="A1424" s="107" t="s">
        <v>1834</v>
      </c>
      <c r="B1424" s="108">
        <f t="shared" si="110"/>
        <v>42841</v>
      </c>
      <c r="C1424">
        <f t="shared" si="111"/>
        <v>2017</v>
      </c>
      <c r="D1424">
        <f t="shared" si="112"/>
        <v>4</v>
      </c>
      <c r="E1424" s="75">
        <v>48421</v>
      </c>
      <c r="F1424" s="75">
        <v>33799</v>
      </c>
      <c r="G1424" s="75">
        <v>14620</v>
      </c>
      <c r="H1424" s="104">
        <v>69.802358480824438</v>
      </c>
      <c r="I1424" s="104">
        <v>30.193511079903349</v>
      </c>
      <c r="K1424" s="72">
        <f t="shared" si="113"/>
        <v>2.9494733727201518E-3</v>
      </c>
      <c r="M1424" s="72">
        <f t="shared" si="114"/>
        <v>2.6797521819428905E-3</v>
      </c>
      <c r="N1424" s="68"/>
      <c r="O1424" s="72"/>
    </row>
    <row r="1425" spans="1:15" x14ac:dyDescent="0.25">
      <c r="A1425" s="107" t="s">
        <v>1835</v>
      </c>
      <c r="B1425" s="108">
        <f t="shared" si="110"/>
        <v>42842</v>
      </c>
      <c r="C1425">
        <f t="shared" si="111"/>
        <v>2017</v>
      </c>
      <c r="D1425">
        <f t="shared" si="112"/>
        <v>4</v>
      </c>
      <c r="E1425" s="75">
        <v>53433</v>
      </c>
      <c r="F1425" s="75">
        <v>47662</v>
      </c>
      <c r="G1425" s="75">
        <v>5771</v>
      </c>
      <c r="H1425" s="104">
        <v>89.199558325379442</v>
      </c>
      <c r="I1425" s="104">
        <v>10.800441674620551</v>
      </c>
      <c r="K1425" s="72">
        <f t="shared" si="113"/>
        <v>3.2547698462352262E-3</v>
      </c>
      <c r="M1425" s="72">
        <f t="shared" si="114"/>
        <v>2.6797521819428905E-3</v>
      </c>
      <c r="N1425" s="68"/>
      <c r="O1425" s="72"/>
    </row>
    <row r="1426" spans="1:15" x14ac:dyDescent="0.25">
      <c r="A1426" s="107" t="s">
        <v>1836</v>
      </c>
      <c r="B1426" s="108">
        <f t="shared" si="110"/>
        <v>42843</v>
      </c>
      <c r="C1426">
        <f t="shared" si="111"/>
        <v>2017</v>
      </c>
      <c r="D1426">
        <f t="shared" si="112"/>
        <v>4</v>
      </c>
      <c r="E1426" s="75">
        <v>53975</v>
      </c>
      <c r="F1426" s="75">
        <v>49440</v>
      </c>
      <c r="G1426" s="75">
        <v>4535</v>
      </c>
      <c r="H1426" s="104">
        <v>91.597962019453448</v>
      </c>
      <c r="I1426" s="104">
        <v>8.4020379805465488</v>
      </c>
      <c r="K1426" s="72">
        <f t="shared" si="113"/>
        <v>3.2877847481995459E-3</v>
      </c>
      <c r="M1426" s="72">
        <f t="shared" si="114"/>
        <v>2.6797521819428905E-3</v>
      </c>
      <c r="N1426" s="68"/>
      <c r="O1426" s="72"/>
    </row>
    <row r="1427" spans="1:15" x14ac:dyDescent="0.25">
      <c r="A1427" s="107" t="s">
        <v>1837</v>
      </c>
      <c r="B1427" s="108">
        <f t="shared" si="110"/>
        <v>42844</v>
      </c>
      <c r="C1427">
        <f t="shared" si="111"/>
        <v>2017</v>
      </c>
      <c r="D1427">
        <f t="shared" si="112"/>
        <v>4</v>
      </c>
      <c r="E1427" s="75">
        <v>45914</v>
      </c>
      <c r="F1427" s="75">
        <v>43923</v>
      </c>
      <c r="G1427" s="75">
        <v>1991</v>
      </c>
      <c r="H1427" s="104">
        <v>95.663632007666507</v>
      </c>
      <c r="I1427" s="104">
        <v>4.3363679923334928</v>
      </c>
      <c r="K1427" s="72">
        <f t="shared" si="113"/>
        <v>2.7967642228593596E-3</v>
      </c>
      <c r="M1427" s="72">
        <f t="shared" si="114"/>
        <v>2.6797521819428905E-3</v>
      </c>
      <c r="N1427" s="68"/>
      <c r="O1427" s="72"/>
    </row>
    <row r="1428" spans="1:15" x14ac:dyDescent="0.25">
      <c r="A1428" s="107" t="s">
        <v>1838</v>
      </c>
      <c r="B1428" s="108">
        <f t="shared" si="110"/>
        <v>42845</v>
      </c>
      <c r="C1428">
        <f t="shared" si="111"/>
        <v>2017</v>
      </c>
      <c r="D1428">
        <f t="shared" si="112"/>
        <v>4</v>
      </c>
      <c r="E1428" s="75">
        <v>44364</v>
      </c>
      <c r="F1428" s="75">
        <v>41841</v>
      </c>
      <c r="G1428" s="75">
        <v>2523</v>
      </c>
      <c r="H1428" s="104">
        <v>94.312956451176632</v>
      </c>
      <c r="I1428" s="104">
        <v>5.6870435488233699</v>
      </c>
      <c r="K1428" s="72">
        <f t="shared" si="113"/>
        <v>2.7023489128137962E-3</v>
      </c>
      <c r="M1428" s="72">
        <f t="shared" si="114"/>
        <v>2.6797521819428905E-3</v>
      </c>
      <c r="N1428" s="68"/>
      <c r="O1428" s="72"/>
    </row>
    <row r="1429" spans="1:15" x14ac:dyDescent="0.25">
      <c r="A1429" s="107" t="s">
        <v>1839</v>
      </c>
      <c r="B1429" s="108">
        <f t="shared" si="110"/>
        <v>42846</v>
      </c>
      <c r="C1429">
        <f t="shared" si="111"/>
        <v>2017</v>
      </c>
      <c r="D1429">
        <f t="shared" si="112"/>
        <v>4</v>
      </c>
      <c r="E1429" s="75">
        <v>39990</v>
      </c>
      <c r="F1429" s="75">
        <v>37693</v>
      </c>
      <c r="G1429" s="75">
        <v>2297</v>
      </c>
      <c r="H1429" s="104">
        <v>94.256064016004004</v>
      </c>
      <c r="I1429" s="104">
        <v>5.7439359839959989</v>
      </c>
      <c r="K1429" s="72">
        <f t="shared" si="113"/>
        <v>2.4359149991755413E-3</v>
      </c>
      <c r="M1429" s="72">
        <f t="shared" si="114"/>
        <v>2.6797521819428905E-3</v>
      </c>
      <c r="N1429" s="68"/>
      <c r="O1429" s="72"/>
    </row>
    <row r="1430" spans="1:15" x14ac:dyDescent="0.25">
      <c r="A1430" s="107" t="s">
        <v>1840</v>
      </c>
      <c r="B1430" s="108">
        <f t="shared" si="110"/>
        <v>42847</v>
      </c>
      <c r="C1430">
        <f t="shared" si="111"/>
        <v>2017</v>
      </c>
      <c r="D1430">
        <f t="shared" si="112"/>
        <v>4</v>
      </c>
      <c r="E1430" s="75">
        <v>34726</v>
      </c>
      <c r="F1430" s="75">
        <v>31958</v>
      </c>
      <c r="G1430" s="75">
        <v>2767</v>
      </c>
      <c r="H1430" s="104">
        <v>92.02902724183609</v>
      </c>
      <c r="I1430" s="104">
        <v>7.9680930714738238</v>
      </c>
      <c r="K1430" s="72">
        <f t="shared" si="113"/>
        <v>2.115268423640156E-3</v>
      </c>
      <c r="M1430" s="72">
        <f t="shared" si="114"/>
        <v>2.6797521819428905E-3</v>
      </c>
      <c r="N1430" s="68"/>
      <c r="O1430" s="72"/>
    </row>
    <row r="1431" spans="1:15" x14ac:dyDescent="0.25">
      <c r="A1431" s="107" t="s">
        <v>1841</v>
      </c>
      <c r="B1431" s="108">
        <f t="shared" si="110"/>
        <v>42848</v>
      </c>
      <c r="C1431">
        <f t="shared" si="111"/>
        <v>2017</v>
      </c>
      <c r="D1431">
        <f t="shared" si="112"/>
        <v>4</v>
      </c>
      <c r="E1431" s="75">
        <v>49350</v>
      </c>
      <c r="F1431" s="75">
        <v>38670</v>
      </c>
      <c r="G1431" s="75">
        <v>10680</v>
      </c>
      <c r="H1431" s="104">
        <v>78.358662613981764</v>
      </c>
      <c r="I1431" s="104">
        <v>21.64133738601824</v>
      </c>
      <c r="K1431" s="72">
        <f t="shared" si="113"/>
        <v>3.0060616456442351E-3</v>
      </c>
      <c r="M1431" s="72">
        <f t="shared" si="114"/>
        <v>2.6797521819428905E-3</v>
      </c>
      <c r="N1431" s="68"/>
      <c r="O1431" s="72"/>
    </row>
    <row r="1432" spans="1:15" x14ac:dyDescent="0.25">
      <c r="A1432" s="107" t="s">
        <v>1842</v>
      </c>
      <c r="B1432" s="108">
        <f t="shared" si="110"/>
        <v>42849</v>
      </c>
      <c r="C1432">
        <f t="shared" si="111"/>
        <v>2017</v>
      </c>
      <c r="D1432">
        <f t="shared" si="112"/>
        <v>4</v>
      </c>
      <c r="E1432" s="75">
        <v>48822</v>
      </c>
      <c r="F1432" s="75">
        <v>45563</v>
      </c>
      <c r="G1432" s="75">
        <v>3259</v>
      </c>
      <c r="H1432" s="104">
        <v>93.324730654213269</v>
      </c>
      <c r="I1432" s="104">
        <v>6.6752693457867354</v>
      </c>
      <c r="K1432" s="72">
        <f t="shared" si="113"/>
        <v>2.9738995271254881E-3</v>
      </c>
      <c r="M1432" s="72">
        <f t="shared" si="114"/>
        <v>2.6797521819428905E-3</v>
      </c>
      <c r="N1432" s="68"/>
      <c r="O1432" s="72"/>
    </row>
    <row r="1433" spans="1:15" x14ac:dyDescent="0.25">
      <c r="A1433" s="107" t="s">
        <v>1843</v>
      </c>
      <c r="B1433" s="108">
        <f t="shared" si="110"/>
        <v>42850</v>
      </c>
      <c r="C1433">
        <f t="shared" si="111"/>
        <v>2017</v>
      </c>
      <c r="D1433">
        <f t="shared" si="112"/>
        <v>4</v>
      </c>
      <c r="E1433" s="75">
        <v>20364</v>
      </c>
      <c r="F1433" s="75">
        <v>19739</v>
      </c>
      <c r="G1433" s="75">
        <v>625</v>
      </c>
      <c r="H1433" s="104">
        <v>96.930858377528978</v>
      </c>
      <c r="I1433" s="104">
        <v>3.0691416224710268</v>
      </c>
      <c r="K1433" s="72">
        <f t="shared" si="113"/>
        <v>1.2404344346889403E-3</v>
      </c>
      <c r="M1433" s="72">
        <f t="shared" si="114"/>
        <v>2.6797521819428905E-3</v>
      </c>
      <c r="N1433" s="68"/>
      <c r="O1433" s="72"/>
    </row>
    <row r="1434" spans="1:15" x14ac:dyDescent="0.25">
      <c r="A1434" s="107" t="s">
        <v>1844</v>
      </c>
      <c r="B1434" s="108">
        <f t="shared" si="110"/>
        <v>42851</v>
      </c>
      <c r="C1434">
        <f t="shared" si="111"/>
        <v>2017</v>
      </c>
      <c r="D1434">
        <f t="shared" si="112"/>
        <v>4</v>
      </c>
      <c r="E1434" s="75">
        <v>37791</v>
      </c>
      <c r="F1434" s="75">
        <v>36254</v>
      </c>
      <c r="G1434" s="75">
        <v>1537</v>
      </c>
      <c r="H1434" s="104">
        <v>95.932894075308937</v>
      </c>
      <c r="I1434" s="104">
        <v>4.0671059246910639</v>
      </c>
      <c r="K1434" s="72">
        <f t="shared" si="113"/>
        <v>2.3019670851173514E-3</v>
      </c>
      <c r="M1434" s="72">
        <f t="shared" si="114"/>
        <v>2.6797521819428905E-3</v>
      </c>
      <c r="N1434" s="68"/>
      <c r="O1434" s="72"/>
    </row>
    <row r="1435" spans="1:15" x14ac:dyDescent="0.25">
      <c r="A1435" s="107" t="s">
        <v>1845</v>
      </c>
      <c r="B1435" s="108">
        <f t="shared" si="110"/>
        <v>42852</v>
      </c>
      <c r="C1435">
        <f t="shared" si="111"/>
        <v>2017</v>
      </c>
      <c r="D1435">
        <f t="shared" si="112"/>
        <v>4</v>
      </c>
      <c r="E1435" s="75">
        <v>52177</v>
      </c>
      <c r="F1435" s="75">
        <v>48420</v>
      </c>
      <c r="G1435" s="75">
        <v>3757</v>
      </c>
      <c r="H1435" s="104">
        <v>92.799509362362727</v>
      </c>
      <c r="I1435" s="104">
        <v>7.200490637637273</v>
      </c>
      <c r="K1435" s="72">
        <f t="shared" si="113"/>
        <v>3.1782629885466918E-3</v>
      </c>
      <c r="M1435" s="72">
        <f t="shared" si="114"/>
        <v>2.6797521819428905E-3</v>
      </c>
      <c r="N1435" s="68"/>
      <c r="O1435" s="72"/>
    </row>
    <row r="1436" spans="1:15" x14ac:dyDescent="0.25">
      <c r="A1436" s="107" t="s">
        <v>1846</v>
      </c>
      <c r="B1436" s="108">
        <f t="shared" si="110"/>
        <v>42853</v>
      </c>
      <c r="C1436">
        <f t="shared" si="111"/>
        <v>2017</v>
      </c>
      <c r="D1436">
        <f t="shared" si="112"/>
        <v>4</v>
      </c>
      <c r="E1436" s="75">
        <v>62437</v>
      </c>
      <c r="F1436" s="75">
        <v>55313</v>
      </c>
      <c r="G1436" s="75">
        <v>7124</v>
      </c>
      <c r="H1436" s="104">
        <v>88.590098819610162</v>
      </c>
      <c r="I1436" s="104">
        <v>11.409901180389831</v>
      </c>
      <c r="K1436" s="72">
        <f t="shared" si="113"/>
        <v>3.8032314279450676E-3</v>
      </c>
      <c r="M1436" s="72">
        <f t="shared" si="114"/>
        <v>2.6797521819428905E-3</v>
      </c>
      <c r="N1436" s="68"/>
      <c r="O1436" s="72"/>
    </row>
    <row r="1437" spans="1:15" x14ac:dyDescent="0.25">
      <c r="A1437" s="107" t="s">
        <v>1847</v>
      </c>
      <c r="B1437" s="108">
        <f t="shared" si="110"/>
        <v>42854</v>
      </c>
      <c r="C1437">
        <f t="shared" si="111"/>
        <v>2017</v>
      </c>
      <c r="D1437">
        <f t="shared" si="112"/>
        <v>4</v>
      </c>
      <c r="E1437" s="75">
        <v>58012</v>
      </c>
      <c r="F1437" s="75">
        <v>43747</v>
      </c>
      <c r="G1437" s="75">
        <v>14265</v>
      </c>
      <c r="H1437" s="104">
        <v>75.410259946218019</v>
      </c>
      <c r="I1437" s="104">
        <v>24.589740053781981</v>
      </c>
      <c r="K1437" s="72">
        <f t="shared" si="113"/>
        <v>3.5336909460407977E-3</v>
      </c>
      <c r="M1437" s="72">
        <f t="shared" si="114"/>
        <v>2.6797521819428905E-3</v>
      </c>
      <c r="N1437" s="68"/>
      <c r="O1437" s="72"/>
    </row>
    <row r="1438" spans="1:15" x14ac:dyDescent="0.25">
      <c r="A1438" s="107" t="s">
        <v>1848</v>
      </c>
      <c r="B1438" s="108">
        <f t="shared" si="110"/>
        <v>42855</v>
      </c>
      <c r="C1438">
        <f t="shared" si="111"/>
        <v>2017</v>
      </c>
      <c r="D1438">
        <f t="shared" si="112"/>
        <v>4</v>
      </c>
      <c r="E1438" s="75">
        <v>43116</v>
      </c>
      <c r="F1438" s="75">
        <v>34541</v>
      </c>
      <c r="G1438" s="75">
        <v>8575</v>
      </c>
      <c r="H1438" s="104">
        <v>80.111791446330827</v>
      </c>
      <c r="I1438" s="104">
        <v>19.88820855366917</v>
      </c>
      <c r="K1438" s="72">
        <f t="shared" si="113"/>
        <v>2.6263293599513037E-3</v>
      </c>
      <c r="M1438" s="72">
        <f t="shared" si="114"/>
        <v>2.6797521819428905E-3</v>
      </c>
      <c r="N1438" s="68"/>
      <c r="O1438" s="72"/>
    </row>
    <row r="1439" spans="1:15" x14ac:dyDescent="0.25">
      <c r="A1439" s="107" t="s">
        <v>1849</v>
      </c>
      <c r="B1439" s="108">
        <f t="shared" si="110"/>
        <v>42856</v>
      </c>
      <c r="C1439">
        <f t="shared" si="111"/>
        <v>2017</v>
      </c>
      <c r="D1439">
        <f t="shared" si="112"/>
        <v>5</v>
      </c>
      <c r="E1439" s="75">
        <v>56416</v>
      </c>
      <c r="F1439" s="75">
        <v>50970</v>
      </c>
      <c r="G1439" s="75">
        <v>5446</v>
      </c>
      <c r="H1439" s="104">
        <v>90.346710153148038</v>
      </c>
      <c r="I1439" s="104">
        <v>9.6532898468519566</v>
      </c>
      <c r="K1439" s="72">
        <f t="shared" si="113"/>
        <v>3.4364736332454945E-3</v>
      </c>
      <c r="M1439" s="72">
        <f t="shared" si="114"/>
        <v>3.0036860346172823E-3</v>
      </c>
      <c r="N1439" s="68"/>
      <c r="O1439" s="72"/>
    </row>
    <row r="1440" spans="1:15" x14ac:dyDescent="0.25">
      <c r="A1440" s="107" t="s">
        <v>1850</v>
      </c>
      <c r="B1440" s="108">
        <f t="shared" si="110"/>
        <v>42857</v>
      </c>
      <c r="C1440">
        <f t="shared" si="111"/>
        <v>2017</v>
      </c>
      <c r="D1440">
        <f t="shared" si="112"/>
        <v>5</v>
      </c>
      <c r="E1440" s="75">
        <v>61393</v>
      </c>
      <c r="F1440" s="75">
        <v>56103</v>
      </c>
      <c r="G1440" s="75">
        <v>5290</v>
      </c>
      <c r="H1440" s="104">
        <v>91.383382470314203</v>
      </c>
      <c r="I1440" s="104">
        <v>8.6166175296857954</v>
      </c>
      <c r="K1440" s="72">
        <f t="shared" si="113"/>
        <v>3.7396381481466364E-3</v>
      </c>
      <c r="M1440" s="72">
        <f t="shared" si="114"/>
        <v>3.0036860346172823E-3</v>
      </c>
      <c r="N1440" s="68"/>
      <c r="O1440" s="72"/>
    </row>
    <row r="1441" spans="1:15" x14ac:dyDescent="0.25">
      <c r="A1441" s="107" t="s">
        <v>1851</v>
      </c>
      <c r="B1441" s="108">
        <f t="shared" si="110"/>
        <v>42858</v>
      </c>
      <c r="C1441">
        <f t="shared" si="111"/>
        <v>2017</v>
      </c>
      <c r="D1441">
        <f t="shared" si="112"/>
        <v>5</v>
      </c>
      <c r="E1441" s="75">
        <v>59435</v>
      </c>
      <c r="F1441" s="75">
        <v>54809</v>
      </c>
      <c r="G1441" s="75">
        <v>4624</v>
      </c>
      <c r="H1441" s="104">
        <v>92.216707327332387</v>
      </c>
      <c r="I1441" s="104">
        <v>7.7799276520568688</v>
      </c>
      <c r="K1441" s="72">
        <f t="shared" si="113"/>
        <v>3.6203702919729505E-3</v>
      </c>
      <c r="M1441" s="72">
        <f t="shared" si="114"/>
        <v>3.0036860346172823E-3</v>
      </c>
      <c r="N1441" s="68"/>
      <c r="O1441" s="72"/>
    </row>
    <row r="1442" spans="1:15" x14ac:dyDescent="0.25">
      <c r="A1442" s="107" t="s">
        <v>1852</v>
      </c>
      <c r="B1442" s="108">
        <f t="shared" si="110"/>
        <v>42859</v>
      </c>
      <c r="C1442">
        <f t="shared" si="111"/>
        <v>2017</v>
      </c>
      <c r="D1442">
        <f t="shared" si="112"/>
        <v>5</v>
      </c>
      <c r="E1442" s="75">
        <v>57649</v>
      </c>
      <c r="F1442" s="75">
        <v>53114</v>
      </c>
      <c r="G1442" s="75">
        <v>4535</v>
      </c>
      <c r="H1442" s="104">
        <v>92.133428160072157</v>
      </c>
      <c r="I1442" s="104">
        <v>7.8665718399278388</v>
      </c>
      <c r="K1442" s="72">
        <f t="shared" si="113"/>
        <v>3.5115794895591592E-3</v>
      </c>
      <c r="M1442" s="72">
        <f t="shared" si="114"/>
        <v>3.0036860346172823E-3</v>
      </c>
      <c r="N1442" s="68"/>
      <c r="O1442" s="72"/>
    </row>
    <row r="1443" spans="1:15" x14ac:dyDescent="0.25">
      <c r="A1443" s="107" t="s">
        <v>1853</v>
      </c>
      <c r="B1443" s="108">
        <f t="shared" si="110"/>
        <v>42860</v>
      </c>
      <c r="C1443">
        <f t="shared" si="111"/>
        <v>2017</v>
      </c>
      <c r="D1443">
        <f t="shared" si="112"/>
        <v>5</v>
      </c>
      <c r="E1443" s="75">
        <v>24053</v>
      </c>
      <c r="F1443" s="75">
        <v>23276</v>
      </c>
      <c r="G1443" s="75">
        <v>777</v>
      </c>
      <c r="H1443" s="104">
        <v>96.769633725522809</v>
      </c>
      <c r="I1443" s="104">
        <v>3.2303662744771962</v>
      </c>
      <c r="K1443" s="72">
        <f t="shared" si="113"/>
        <v>1.4651428725973817E-3</v>
      </c>
      <c r="M1443" s="72">
        <f t="shared" si="114"/>
        <v>3.0036860346172823E-3</v>
      </c>
      <c r="N1443" s="68"/>
      <c r="O1443" s="72"/>
    </row>
    <row r="1444" spans="1:15" x14ac:dyDescent="0.25">
      <c r="A1444" s="107" t="s">
        <v>1854</v>
      </c>
      <c r="B1444" s="108">
        <f t="shared" si="110"/>
        <v>42861</v>
      </c>
      <c r="C1444">
        <f t="shared" si="111"/>
        <v>2017</v>
      </c>
      <c r="D1444">
        <f t="shared" si="112"/>
        <v>5</v>
      </c>
      <c r="E1444" s="75">
        <v>46805</v>
      </c>
      <c r="F1444" s="75">
        <v>38893</v>
      </c>
      <c r="G1444" s="75">
        <v>7911</v>
      </c>
      <c r="H1444" s="104">
        <v>83.095823095823093</v>
      </c>
      <c r="I1444" s="104">
        <v>16.902040380301251</v>
      </c>
      <c r="K1444" s="72">
        <f t="shared" si="113"/>
        <v>2.8510377978597451E-3</v>
      </c>
      <c r="M1444" s="72">
        <f t="shared" si="114"/>
        <v>3.0036860346172823E-3</v>
      </c>
      <c r="N1444" s="68"/>
      <c r="O1444" s="72"/>
    </row>
    <row r="1445" spans="1:15" x14ac:dyDescent="0.25">
      <c r="A1445" s="107" t="s">
        <v>1855</v>
      </c>
      <c r="B1445" s="108">
        <f t="shared" si="110"/>
        <v>42862</v>
      </c>
      <c r="C1445">
        <f t="shared" si="111"/>
        <v>2017</v>
      </c>
      <c r="D1445">
        <f t="shared" si="112"/>
        <v>5</v>
      </c>
      <c r="E1445" s="75">
        <v>34397</v>
      </c>
      <c r="F1445" s="75">
        <v>29141</v>
      </c>
      <c r="G1445" s="75">
        <v>5256</v>
      </c>
      <c r="H1445" s="104">
        <v>84.71959763932901</v>
      </c>
      <c r="I1445" s="104">
        <v>15.28040236067099</v>
      </c>
      <c r="K1445" s="72">
        <f t="shared" si="113"/>
        <v>2.0952280126691944E-3</v>
      </c>
      <c r="M1445" s="72">
        <f t="shared" si="114"/>
        <v>3.0036860346172823E-3</v>
      </c>
      <c r="N1445" s="68"/>
      <c r="O1445" s="72"/>
    </row>
    <row r="1446" spans="1:15" x14ac:dyDescent="0.25">
      <c r="A1446" s="107" t="s">
        <v>1856</v>
      </c>
      <c r="B1446" s="108">
        <f t="shared" si="110"/>
        <v>42863</v>
      </c>
      <c r="C1446">
        <f t="shared" si="111"/>
        <v>2017</v>
      </c>
      <c r="D1446">
        <f t="shared" si="112"/>
        <v>5</v>
      </c>
      <c r="E1446" s="75">
        <v>51681</v>
      </c>
      <c r="F1446" s="75">
        <v>48269</v>
      </c>
      <c r="G1446" s="75">
        <v>3412</v>
      </c>
      <c r="H1446" s="104">
        <v>93.397960565778533</v>
      </c>
      <c r="I1446" s="104">
        <v>6.6020394342214743</v>
      </c>
      <c r="K1446" s="72">
        <f t="shared" si="113"/>
        <v>3.1480500893321115E-3</v>
      </c>
      <c r="M1446" s="72">
        <f t="shared" si="114"/>
        <v>3.0036860346172823E-3</v>
      </c>
      <c r="N1446" s="68"/>
      <c r="O1446" s="72"/>
    </row>
    <row r="1447" spans="1:15" x14ac:dyDescent="0.25">
      <c r="A1447" s="107" t="s">
        <v>1857</v>
      </c>
      <c r="B1447" s="108">
        <f t="shared" si="110"/>
        <v>42864</v>
      </c>
      <c r="C1447">
        <f t="shared" si="111"/>
        <v>2017</v>
      </c>
      <c r="D1447">
        <f t="shared" si="112"/>
        <v>5</v>
      </c>
      <c r="E1447" s="75">
        <v>56595</v>
      </c>
      <c r="F1447" s="75">
        <v>53483</v>
      </c>
      <c r="G1447" s="75">
        <v>3112</v>
      </c>
      <c r="H1447" s="104">
        <v>94.501281031893271</v>
      </c>
      <c r="I1447" s="104">
        <v>5.498718968106723</v>
      </c>
      <c r="K1447" s="72">
        <f t="shared" si="113"/>
        <v>3.4473770787281756E-3</v>
      </c>
      <c r="M1447" s="72">
        <f t="shared" si="114"/>
        <v>3.0036860346172823E-3</v>
      </c>
      <c r="N1447" s="68"/>
      <c r="O1447" s="72"/>
    </row>
    <row r="1448" spans="1:15" x14ac:dyDescent="0.25">
      <c r="A1448" s="107" t="s">
        <v>1858</v>
      </c>
      <c r="B1448" s="108">
        <f t="shared" si="110"/>
        <v>42865</v>
      </c>
      <c r="C1448">
        <f t="shared" si="111"/>
        <v>2017</v>
      </c>
      <c r="D1448">
        <f t="shared" si="112"/>
        <v>5</v>
      </c>
      <c r="E1448" s="75">
        <v>58604</v>
      </c>
      <c r="F1448" s="75">
        <v>54966</v>
      </c>
      <c r="G1448" s="75">
        <v>3638</v>
      </c>
      <c r="H1448" s="104">
        <v>93.792232612108393</v>
      </c>
      <c r="I1448" s="104">
        <v>6.2077673878916118</v>
      </c>
      <c r="K1448" s="72">
        <f t="shared" si="113"/>
        <v>3.5697515031678775E-3</v>
      </c>
      <c r="M1448" s="72">
        <f t="shared" si="114"/>
        <v>3.0036860346172823E-3</v>
      </c>
      <c r="N1448" s="68"/>
      <c r="O1448" s="72"/>
    </row>
    <row r="1449" spans="1:15" x14ac:dyDescent="0.25">
      <c r="A1449" s="107" t="s">
        <v>1859</v>
      </c>
      <c r="B1449" s="108">
        <f t="shared" si="110"/>
        <v>42866</v>
      </c>
      <c r="C1449">
        <f t="shared" si="111"/>
        <v>2017</v>
      </c>
      <c r="D1449">
        <f t="shared" si="112"/>
        <v>5</v>
      </c>
      <c r="E1449" s="75">
        <v>57340</v>
      </c>
      <c r="F1449" s="75">
        <v>53786</v>
      </c>
      <c r="G1449" s="75">
        <v>3554</v>
      </c>
      <c r="H1449" s="104">
        <v>93.801883501918383</v>
      </c>
      <c r="I1449" s="104">
        <v>6.1981164980816184</v>
      </c>
      <c r="K1449" s="72">
        <f t="shared" si="113"/>
        <v>3.4927573406533016E-3</v>
      </c>
      <c r="M1449" s="72">
        <f t="shared" si="114"/>
        <v>3.0036860346172823E-3</v>
      </c>
      <c r="N1449" s="68"/>
      <c r="O1449" s="72"/>
    </row>
    <row r="1450" spans="1:15" x14ac:dyDescent="0.25">
      <c r="A1450" s="107" t="s">
        <v>1860</v>
      </c>
      <c r="B1450" s="108">
        <f t="shared" si="110"/>
        <v>42867</v>
      </c>
      <c r="C1450">
        <f t="shared" si="111"/>
        <v>2017</v>
      </c>
      <c r="D1450">
        <f t="shared" si="112"/>
        <v>5</v>
      </c>
      <c r="E1450" s="75">
        <v>56819</v>
      </c>
      <c r="F1450" s="75">
        <v>52423</v>
      </c>
      <c r="G1450" s="75">
        <v>4396</v>
      </c>
      <c r="H1450" s="104">
        <v>92.263151410619685</v>
      </c>
      <c r="I1450" s="104">
        <v>7.7368485893803127</v>
      </c>
      <c r="K1450" s="72">
        <f t="shared" si="113"/>
        <v>3.4610216138573411E-3</v>
      </c>
      <c r="M1450" s="72">
        <f t="shared" si="114"/>
        <v>3.0036860346172823E-3</v>
      </c>
      <c r="N1450" s="68"/>
      <c r="O1450" s="72"/>
    </row>
    <row r="1451" spans="1:15" x14ac:dyDescent="0.25">
      <c r="A1451" s="107" t="s">
        <v>1861</v>
      </c>
      <c r="B1451" s="108">
        <f t="shared" si="110"/>
        <v>42868</v>
      </c>
      <c r="C1451">
        <f t="shared" si="111"/>
        <v>2017</v>
      </c>
      <c r="D1451">
        <f t="shared" si="112"/>
        <v>5</v>
      </c>
      <c r="E1451" s="75">
        <v>5716</v>
      </c>
      <c r="F1451" s="75">
        <v>5453</v>
      </c>
      <c r="G1451" s="75">
        <v>263</v>
      </c>
      <c r="H1451" s="104">
        <v>95.398880335899236</v>
      </c>
      <c r="I1451" s="104">
        <v>4.6011196641007697</v>
      </c>
      <c r="K1451" s="72">
        <f t="shared" si="113"/>
        <v>3.4817929820673654E-4</v>
      </c>
      <c r="M1451" s="72">
        <f t="shared" si="114"/>
        <v>3.0036860346172823E-3</v>
      </c>
      <c r="N1451" s="68"/>
      <c r="O1451" s="72"/>
    </row>
    <row r="1452" spans="1:15" x14ac:dyDescent="0.25">
      <c r="A1452" s="107" t="s">
        <v>1862</v>
      </c>
      <c r="B1452" s="108">
        <f t="shared" si="110"/>
        <v>42869</v>
      </c>
      <c r="C1452">
        <f t="shared" si="111"/>
        <v>2017</v>
      </c>
      <c r="D1452">
        <f t="shared" si="112"/>
        <v>5</v>
      </c>
      <c r="E1452" s="75">
        <v>38890</v>
      </c>
      <c r="F1452" s="75">
        <v>32765</v>
      </c>
      <c r="G1452" s="75">
        <v>6125</v>
      </c>
      <c r="H1452" s="104">
        <v>84.250449987143227</v>
      </c>
      <c r="I1452" s="104">
        <v>15.74955001285678</v>
      </c>
      <c r="K1452" s="72">
        <f t="shared" si="113"/>
        <v>2.3689105855948184E-3</v>
      </c>
      <c r="M1452" s="72">
        <f t="shared" si="114"/>
        <v>3.0036860346172823E-3</v>
      </c>
      <c r="N1452" s="68"/>
      <c r="O1452" s="72"/>
    </row>
    <row r="1453" spans="1:15" x14ac:dyDescent="0.25">
      <c r="A1453" s="107" t="s">
        <v>1863</v>
      </c>
      <c r="B1453" s="108">
        <f t="shared" si="110"/>
        <v>42870</v>
      </c>
      <c r="C1453">
        <f t="shared" si="111"/>
        <v>2017</v>
      </c>
      <c r="D1453">
        <f t="shared" si="112"/>
        <v>5</v>
      </c>
      <c r="E1453" s="75">
        <v>54889</v>
      </c>
      <c r="F1453" s="75">
        <v>51494</v>
      </c>
      <c r="G1453" s="75">
        <v>3395</v>
      </c>
      <c r="H1453" s="104">
        <v>93.814789848603539</v>
      </c>
      <c r="I1453" s="104">
        <v>6.185210151396455</v>
      </c>
      <c r="K1453" s="72">
        <f t="shared" si="113"/>
        <v>3.3434593245748006E-3</v>
      </c>
      <c r="M1453" s="72">
        <f t="shared" si="114"/>
        <v>3.0036860346172823E-3</v>
      </c>
      <c r="N1453" s="68"/>
      <c r="O1453" s="72"/>
    </row>
    <row r="1454" spans="1:15" x14ac:dyDescent="0.25">
      <c r="A1454" s="107" t="s">
        <v>1864</v>
      </c>
      <c r="B1454" s="108">
        <f t="shared" si="110"/>
        <v>42871</v>
      </c>
      <c r="C1454">
        <f t="shared" si="111"/>
        <v>2017</v>
      </c>
      <c r="D1454">
        <f t="shared" si="112"/>
        <v>5</v>
      </c>
      <c r="E1454" s="75">
        <v>64734</v>
      </c>
      <c r="F1454" s="75">
        <v>59932</v>
      </c>
      <c r="G1454" s="75">
        <v>4802</v>
      </c>
      <c r="H1454" s="104">
        <v>92.581950752309453</v>
      </c>
      <c r="I1454" s="104">
        <v>7.4180492476905489</v>
      </c>
      <c r="K1454" s="72">
        <f t="shared" si="113"/>
        <v>3.9431488261222674E-3</v>
      </c>
      <c r="M1454" s="72">
        <f t="shared" si="114"/>
        <v>3.0036860346172823E-3</v>
      </c>
      <c r="N1454" s="68"/>
      <c r="O1454" s="72"/>
    </row>
    <row r="1455" spans="1:15" x14ac:dyDescent="0.25">
      <c r="A1455" s="107" t="s">
        <v>1865</v>
      </c>
      <c r="B1455" s="108">
        <f t="shared" si="110"/>
        <v>42872</v>
      </c>
      <c r="C1455">
        <f t="shared" si="111"/>
        <v>2017</v>
      </c>
      <c r="D1455">
        <f t="shared" si="112"/>
        <v>5</v>
      </c>
      <c r="E1455" s="75">
        <v>66097</v>
      </c>
      <c r="F1455" s="75">
        <v>61531</v>
      </c>
      <c r="G1455" s="75">
        <v>4566</v>
      </c>
      <c r="H1455" s="104">
        <v>93.091970891265873</v>
      </c>
      <c r="I1455" s="104">
        <v>6.9080291087341328</v>
      </c>
      <c r="K1455" s="72">
        <f t="shared" si="113"/>
        <v>4.0261733858591086E-3</v>
      </c>
      <c r="M1455" s="72">
        <f t="shared" si="114"/>
        <v>3.0036860346172823E-3</v>
      </c>
      <c r="N1455" s="68"/>
      <c r="O1455" s="72"/>
    </row>
    <row r="1456" spans="1:15" x14ac:dyDescent="0.25">
      <c r="A1456" s="107" t="s">
        <v>1866</v>
      </c>
      <c r="B1456" s="108">
        <f t="shared" si="110"/>
        <v>42873</v>
      </c>
      <c r="C1456">
        <f t="shared" si="111"/>
        <v>2017</v>
      </c>
      <c r="D1456">
        <f t="shared" si="112"/>
        <v>5</v>
      </c>
      <c r="E1456" s="75">
        <v>63990</v>
      </c>
      <c r="F1456" s="75">
        <v>58939</v>
      </c>
      <c r="G1456" s="75">
        <v>5051</v>
      </c>
      <c r="H1456" s="104">
        <v>92.106579152992651</v>
      </c>
      <c r="I1456" s="104">
        <v>7.893420847007345</v>
      </c>
      <c r="K1456" s="72">
        <f t="shared" si="113"/>
        <v>3.8978294773003969E-3</v>
      </c>
      <c r="M1456" s="72">
        <f t="shared" si="114"/>
        <v>3.0036860346172823E-3</v>
      </c>
      <c r="N1456" s="68"/>
      <c r="O1456" s="72"/>
    </row>
    <row r="1457" spans="1:15" x14ac:dyDescent="0.25">
      <c r="A1457" s="107" t="s">
        <v>1867</v>
      </c>
      <c r="B1457" s="108">
        <f t="shared" si="110"/>
        <v>42874</v>
      </c>
      <c r="C1457">
        <f t="shared" si="111"/>
        <v>2017</v>
      </c>
      <c r="D1457">
        <f t="shared" si="112"/>
        <v>5</v>
      </c>
      <c r="E1457" s="75">
        <v>62419</v>
      </c>
      <c r="F1457" s="75">
        <v>56890</v>
      </c>
      <c r="G1457" s="75">
        <v>5529</v>
      </c>
      <c r="H1457" s="104">
        <v>91.142120187763339</v>
      </c>
      <c r="I1457" s="104">
        <v>8.8578798122366589</v>
      </c>
      <c r="K1457" s="72">
        <f t="shared" si="113"/>
        <v>3.8021349920864742E-3</v>
      </c>
      <c r="M1457" s="72">
        <f t="shared" si="114"/>
        <v>3.0036860346172823E-3</v>
      </c>
      <c r="N1457" s="68"/>
      <c r="O1457" s="72"/>
    </row>
    <row r="1458" spans="1:15" x14ac:dyDescent="0.25">
      <c r="A1458" s="107" t="s">
        <v>1868</v>
      </c>
      <c r="B1458" s="108">
        <f t="shared" si="110"/>
        <v>42875</v>
      </c>
      <c r="C1458">
        <f t="shared" si="111"/>
        <v>2017</v>
      </c>
      <c r="D1458">
        <f t="shared" si="112"/>
        <v>5</v>
      </c>
      <c r="E1458" s="75">
        <v>48077</v>
      </c>
      <c r="F1458" s="75">
        <v>39383</v>
      </c>
      <c r="G1458" s="75">
        <v>8694</v>
      </c>
      <c r="H1458" s="104">
        <v>81.916508933585703</v>
      </c>
      <c r="I1458" s="104">
        <v>18.08349106641429</v>
      </c>
      <c r="K1458" s="72">
        <f t="shared" si="113"/>
        <v>2.9285192652003622E-3</v>
      </c>
      <c r="M1458" s="72">
        <f t="shared" si="114"/>
        <v>3.0036860346172823E-3</v>
      </c>
      <c r="N1458" s="68"/>
      <c r="O1458" s="72"/>
    </row>
    <row r="1459" spans="1:15" x14ac:dyDescent="0.25">
      <c r="A1459" s="107" t="s">
        <v>1869</v>
      </c>
      <c r="B1459" s="108">
        <f t="shared" si="110"/>
        <v>42876</v>
      </c>
      <c r="C1459">
        <f t="shared" si="111"/>
        <v>2017</v>
      </c>
      <c r="D1459">
        <f t="shared" si="112"/>
        <v>5</v>
      </c>
      <c r="E1459" s="75">
        <v>55195</v>
      </c>
      <c r="F1459" s="75">
        <v>42864</v>
      </c>
      <c r="G1459" s="75">
        <v>12330</v>
      </c>
      <c r="H1459" s="104">
        <v>77.659208261617906</v>
      </c>
      <c r="I1459" s="104">
        <v>22.338979980070661</v>
      </c>
      <c r="K1459" s="72">
        <f t="shared" si="113"/>
        <v>3.3620987341708925E-3</v>
      </c>
      <c r="M1459" s="72">
        <f t="shared" si="114"/>
        <v>3.0036860346172823E-3</v>
      </c>
      <c r="N1459" s="68"/>
      <c r="O1459" s="72"/>
    </row>
    <row r="1460" spans="1:15" x14ac:dyDescent="0.25">
      <c r="A1460" s="107" t="s">
        <v>1870</v>
      </c>
      <c r="B1460" s="108">
        <f t="shared" si="110"/>
        <v>42877</v>
      </c>
      <c r="C1460">
        <f t="shared" si="111"/>
        <v>2017</v>
      </c>
      <c r="D1460">
        <f t="shared" si="112"/>
        <v>5</v>
      </c>
      <c r="E1460" s="75">
        <v>24743</v>
      </c>
      <c r="F1460" s="75">
        <v>24084</v>
      </c>
      <c r="G1460" s="75">
        <v>659</v>
      </c>
      <c r="H1460" s="104">
        <v>97.336620458311444</v>
      </c>
      <c r="I1460" s="104">
        <v>2.6633795416885579</v>
      </c>
      <c r="K1460" s="72">
        <f t="shared" si="113"/>
        <v>1.5071729138434711E-3</v>
      </c>
      <c r="M1460" s="72">
        <f t="shared" si="114"/>
        <v>3.0036860346172823E-3</v>
      </c>
      <c r="N1460" s="68"/>
      <c r="O1460" s="72"/>
    </row>
    <row r="1461" spans="1:15" x14ac:dyDescent="0.25">
      <c r="A1461" s="107" t="s">
        <v>1871</v>
      </c>
      <c r="B1461" s="108">
        <f t="shared" si="110"/>
        <v>42878</v>
      </c>
      <c r="C1461">
        <f t="shared" si="111"/>
        <v>2017</v>
      </c>
      <c r="D1461">
        <f t="shared" si="112"/>
        <v>5</v>
      </c>
      <c r="E1461" s="75">
        <v>60230</v>
      </c>
      <c r="F1461" s="75">
        <v>56396</v>
      </c>
      <c r="G1461" s="75">
        <v>3834</v>
      </c>
      <c r="H1461" s="104">
        <v>93.63440146106592</v>
      </c>
      <c r="I1461" s="104">
        <v>6.3655985389340861</v>
      </c>
      <c r="K1461" s="72">
        <f t="shared" si="113"/>
        <v>3.6687962090608361E-3</v>
      </c>
      <c r="M1461" s="72">
        <f t="shared" si="114"/>
        <v>3.0036860346172823E-3</v>
      </c>
      <c r="N1461" s="68"/>
      <c r="O1461" s="72"/>
    </row>
    <row r="1462" spans="1:15" x14ac:dyDescent="0.25">
      <c r="A1462" s="107" t="s">
        <v>1872</v>
      </c>
      <c r="B1462" s="108">
        <f t="shared" si="110"/>
        <v>42879</v>
      </c>
      <c r="C1462">
        <f t="shared" si="111"/>
        <v>2017</v>
      </c>
      <c r="D1462">
        <f t="shared" si="112"/>
        <v>5</v>
      </c>
      <c r="E1462" s="75">
        <v>60805</v>
      </c>
      <c r="F1462" s="75">
        <v>56672</v>
      </c>
      <c r="G1462" s="75">
        <v>4133</v>
      </c>
      <c r="H1462" s="104">
        <v>93.202861606775755</v>
      </c>
      <c r="I1462" s="104">
        <v>6.7971383932242411</v>
      </c>
      <c r="K1462" s="72">
        <f t="shared" si="113"/>
        <v>3.7038212434325774E-3</v>
      </c>
      <c r="M1462" s="72">
        <f t="shared" si="114"/>
        <v>3.0036860346172823E-3</v>
      </c>
      <c r="N1462" s="68"/>
      <c r="O1462" s="72"/>
    </row>
    <row r="1463" spans="1:15" x14ac:dyDescent="0.25">
      <c r="A1463" s="107" t="s">
        <v>1873</v>
      </c>
      <c r="B1463" s="108">
        <f t="shared" si="110"/>
        <v>42880</v>
      </c>
      <c r="C1463">
        <f t="shared" si="111"/>
        <v>2017</v>
      </c>
      <c r="D1463">
        <f t="shared" si="112"/>
        <v>5</v>
      </c>
      <c r="E1463" s="75">
        <v>17514</v>
      </c>
      <c r="F1463" s="75">
        <v>17083</v>
      </c>
      <c r="G1463" s="75">
        <v>431</v>
      </c>
      <c r="H1463" s="104">
        <v>97.53911156788854</v>
      </c>
      <c r="I1463" s="104">
        <v>2.4608884321114539</v>
      </c>
      <c r="K1463" s="72">
        <f t="shared" si="113"/>
        <v>1.0668320904116135E-3</v>
      </c>
      <c r="M1463" s="72">
        <f t="shared" si="114"/>
        <v>3.0036860346172823E-3</v>
      </c>
      <c r="N1463" s="68"/>
      <c r="O1463" s="72"/>
    </row>
    <row r="1464" spans="1:15" x14ac:dyDescent="0.25">
      <c r="A1464" s="107" t="s">
        <v>1874</v>
      </c>
      <c r="B1464" s="108">
        <f t="shared" si="110"/>
        <v>42881</v>
      </c>
      <c r="C1464">
        <f t="shared" si="111"/>
        <v>2017</v>
      </c>
      <c r="D1464">
        <f t="shared" si="112"/>
        <v>5</v>
      </c>
      <c r="E1464" s="75">
        <v>53955</v>
      </c>
      <c r="F1464" s="75">
        <v>48311</v>
      </c>
      <c r="G1464" s="75">
        <v>5644</v>
      </c>
      <c r="H1464" s="104">
        <v>89.539431007320914</v>
      </c>
      <c r="I1464" s="104">
        <v>10.460568992679081</v>
      </c>
      <c r="K1464" s="72">
        <f t="shared" si="113"/>
        <v>3.2865664861344416E-3</v>
      </c>
      <c r="M1464" s="72">
        <f t="shared" si="114"/>
        <v>3.0036860346172823E-3</v>
      </c>
      <c r="N1464" s="68"/>
      <c r="O1464" s="72"/>
    </row>
    <row r="1465" spans="1:15" x14ac:dyDescent="0.25">
      <c r="A1465" s="107" t="s">
        <v>1875</v>
      </c>
      <c r="B1465" s="108">
        <f t="shared" si="110"/>
        <v>42882</v>
      </c>
      <c r="C1465">
        <f t="shared" si="111"/>
        <v>2017</v>
      </c>
      <c r="D1465">
        <f t="shared" si="112"/>
        <v>5</v>
      </c>
      <c r="E1465" s="75">
        <v>46770</v>
      </c>
      <c r="F1465" s="75">
        <v>33588</v>
      </c>
      <c r="G1465" s="75">
        <v>13182</v>
      </c>
      <c r="H1465" s="104">
        <v>71.815266196279666</v>
      </c>
      <c r="I1465" s="104">
        <v>28.184733803720331</v>
      </c>
      <c r="K1465" s="72">
        <f t="shared" si="113"/>
        <v>2.8489058392458131E-3</v>
      </c>
      <c r="M1465" s="72">
        <f t="shared" si="114"/>
        <v>3.0036860346172823E-3</v>
      </c>
      <c r="N1465" s="68"/>
      <c r="O1465" s="72"/>
    </row>
    <row r="1466" spans="1:15" x14ac:dyDescent="0.25">
      <c r="A1466" s="107" t="s">
        <v>1876</v>
      </c>
      <c r="B1466" s="108">
        <f t="shared" si="110"/>
        <v>42883</v>
      </c>
      <c r="C1466">
        <f t="shared" si="111"/>
        <v>2017</v>
      </c>
      <c r="D1466">
        <f t="shared" si="112"/>
        <v>5</v>
      </c>
      <c r="E1466" s="75">
        <v>46967</v>
      </c>
      <c r="F1466" s="75">
        <v>32300</v>
      </c>
      <c r="G1466" s="75">
        <v>14667</v>
      </c>
      <c r="H1466" s="104">
        <v>68.771690761598563</v>
      </c>
      <c r="I1466" s="104">
        <v>31.22830923840143</v>
      </c>
      <c r="K1466" s="72">
        <f t="shared" si="113"/>
        <v>2.8609057205870878E-3</v>
      </c>
      <c r="M1466" s="72">
        <f t="shared" si="114"/>
        <v>3.0036860346172823E-3</v>
      </c>
      <c r="N1466" s="68"/>
      <c r="O1466" s="72"/>
    </row>
    <row r="1467" spans="1:15" x14ac:dyDescent="0.25">
      <c r="A1467" s="107" t="s">
        <v>1877</v>
      </c>
      <c r="B1467" s="108">
        <f t="shared" si="110"/>
        <v>42884</v>
      </c>
      <c r="C1467">
        <f t="shared" si="111"/>
        <v>2017</v>
      </c>
      <c r="D1467">
        <f t="shared" si="112"/>
        <v>5</v>
      </c>
      <c r="E1467" s="75">
        <v>26389</v>
      </c>
      <c r="F1467" s="75">
        <v>22606</v>
      </c>
      <c r="G1467" s="75">
        <v>3783</v>
      </c>
      <c r="H1467" s="104">
        <v>85.664481412709847</v>
      </c>
      <c r="I1467" s="104">
        <v>14.33551858729016</v>
      </c>
      <c r="K1467" s="72">
        <f t="shared" si="113"/>
        <v>1.6074358818015343E-3</v>
      </c>
      <c r="M1467" s="72">
        <f t="shared" si="114"/>
        <v>3.0036860346172823E-3</v>
      </c>
      <c r="N1467" s="68"/>
      <c r="O1467" s="72"/>
    </row>
    <row r="1468" spans="1:15" x14ac:dyDescent="0.25">
      <c r="A1468" s="107" t="s">
        <v>1878</v>
      </c>
      <c r="B1468" s="108">
        <f t="shared" si="110"/>
        <v>42885</v>
      </c>
      <c r="C1468">
        <f t="shared" si="111"/>
        <v>2017</v>
      </c>
      <c r="D1468">
        <f t="shared" si="112"/>
        <v>5</v>
      </c>
      <c r="E1468" s="75">
        <v>50385</v>
      </c>
      <c r="F1468" s="75">
        <v>47586</v>
      </c>
      <c r="G1468" s="75">
        <v>2799</v>
      </c>
      <c r="H1468" s="104">
        <v>94.444775230723423</v>
      </c>
      <c r="I1468" s="104">
        <v>5.5552247692765704</v>
      </c>
      <c r="K1468" s="72">
        <f t="shared" si="113"/>
        <v>3.0691067075133693E-3</v>
      </c>
      <c r="M1468" s="72">
        <f t="shared" si="114"/>
        <v>3.0036860346172823E-3</v>
      </c>
      <c r="N1468" s="68"/>
      <c r="O1468" s="72"/>
    </row>
    <row r="1469" spans="1:15" x14ac:dyDescent="0.25">
      <c r="A1469" s="107" t="s">
        <v>1879</v>
      </c>
      <c r="B1469" s="108">
        <f t="shared" si="110"/>
        <v>42886</v>
      </c>
      <c r="C1469">
        <f t="shared" si="111"/>
        <v>2017</v>
      </c>
      <c r="D1469">
        <f t="shared" si="112"/>
        <v>5</v>
      </c>
      <c r="E1469" s="75">
        <v>59689</v>
      </c>
      <c r="F1469" s="75">
        <v>55412</v>
      </c>
      <c r="G1469" s="75">
        <v>4277</v>
      </c>
      <c r="H1469" s="104">
        <v>92.834525624486929</v>
      </c>
      <c r="I1469" s="104">
        <v>7.1654743755130763</v>
      </c>
      <c r="K1469" s="72">
        <f t="shared" si="113"/>
        <v>3.6358422201997719E-3</v>
      </c>
      <c r="M1469" s="72">
        <f t="shared" si="114"/>
        <v>3.0036860346172823E-3</v>
      </c>
      <c r="N1469" s="68"/>
      <c r="O1469" s="72"/>
    </row>
    <row r="1470" spans="1:15" x14ac:dyDescent="0.25">
      <c r="A1470" s="107" t="s">
        <v>1880</v>
      </c>
      <c r="B1470" s="108">
        <f t="shared" si="110"/>
        <v>42887</v>
      </c>
      <c r="C1470">
        <f t="shared" si="111"/>
        <v>2017</v>
      </c>
      <c r="D1470">
        <f t="shared" si="112"/>
        <v>6</v>
      </c>
      <c r="E1470" s="75">
        <v>67598</v>
      </c>
      <c r="F1470" s="75">
        <v>62225</v>
      </c>
      <c r="G1470" s="75">
        <v>5373</v>
      </c>
      <c r="H1470" s="104">
        <v>92.051539986390125</v>
      </c>
      <c r="I1470" s="104">
        <v>7.9484600136098704</v>
      </c>
      <c r="K1470" s="72">
        <f t="shared" si="113"/>
        <v>4.117603953845167E-3</v>
      </c>
      <c r="M1470" s="72">
        <f t="shared" si="114"/>
        <v>3.5269255307059199E-3</v>
      </c>
      <c r="N1470" s="68"/>
      <c r="O1470" s="72"/>
    </row>
    <row r="1471" spans="1:15" x14ac:dyDescent="0.25">
      <c r="A1471" s="107" t="s">
        <v>1881</v>
      </c>
      <c r="B1471" s="108">
        <f t="shared" si="110"/>
        <v>42888</v>
      </c>
      <c r="C1471">
        <f t="shared" si="111"/>
        <v>2017</v>
      </c>
      <c r="D1471">
        <f t="shared" si="112"/>
        <v>6</v>
      </c>
      <c r="E1471" s="75">
        <v>67116</v>
      </c>
      <c r="F1471" s="75">
        <v>60919</v>
      </c>
      <c r="G1471" s="75">
        <v>6197</v>
      </c>
      <c r="H1471" s="104">
        <v>90.766732224804812</v>
      </c>
      <c r="I1471" s="104">
        <v>9.2332677751951842</v>
      </c>
      <c r="K1471" s="72">
        <f t="shared" si="113"/>
        <v>4.0882438380761598E-3</v>
      </c>
      <c r="M1471" s="72">
        <f t="shared" si="114"/>
        <v>3.5269255307059199E-3</v>
      </c>
      <c r="N1471" s="68"/>
      <c r="O1471" s="72"/>
    </row>
    <row r="1472" spans="1:15" x14ac:dyDescent="0.25">
      <c r="A1472" s="107" t="s">
        <v>1882</v>
      </c>
      <c r="B1472" s="108">
        <f t="shared" si="110"/>
        <v>42889</v>
      </c>
      <c r="C1472">
        <f t="shared" si="111"/>
        <v>2017</v>
      </c>
      <c r="D1472">
        <f t="shared" si="112"/>
        <v>6</v>
      </c>
      <c r="E1472" s="75">
        <v>56487</v>
      </c>
      <c r="F1472" s="75">
        <v>45149</v>
      </c>
      <c r="G1472" s="75">
        <v>11337</v>
      </c>
      <c r="H1472" s="104">
        <v>79.928125055322468</v>
      </c>
      <c r="I1472" s="104">
        <v>20.070104625843111</v>
      </c>
      <c r="K1472" s="72">
        <f t="shared" si="113"/>
        <v>3.4407984635766138E-3</v>
      </c>
      <c r="M1472" s="72">
        <f t="shared" si="114"/>
        <v>3.5269255307059199E-3</v>
      </c>
      <c r="N1472" s="68"/>
      <c r="O1472" s="72"/>
    </row>
    <row r="1473" spans="1:15" x14ac:dyDescent="0.25">
      <c r="A1473" s="107" t="s">
        <v>1883</v>
      </c>
      <c r="B1473" s="108">
        <f t="shared" si="110"/>
        <v>42890</v>
      </c>
      <c r="C1473">
        <f t="shared" si="111"/>
        <v>2017</v>
      </c>
      <c r="D1473">
        <f t="shared" si="112"/>
        <v>6</v>
      </c>
      <c r="E1473" s="75">
        <v>40257</v>
      </c>
      <c r="F1473" s="75">
        <v>33711</v>
      </c>
      <c r="G1473" s="75">
        <v>6546</v>
      </c>
      <c r="H1473" s="104">
        <v>83.739473880318954</v>
      </c>
      <c r="I1473" s="104">
        <v>16.26052611968105</v>
      </c>
      <c r="K1473" s="72">
        <f t="shared" si="113"/>
        <v>2.4521787977446804E-3</v>
      </c>
      <c r="M1473" s="72">
        <f t="shared" si="114"/>
        <v>3.5269255307059199E-3</v>
      </c>
      <c r="N1473" s="68"/>
      <c r="O1473" s="72"/>
    </row>
    <row r="1474" spans="1:15" x14ac:dyDescent="0.25">
      <c r="A1474" s="107" t="s">
        <v>1884</v>
      </c>
      <c r="B1474" s="108">
        <f t="shared" si="110"/>
        <v>42891</v>
      </c>
      <c r="C1474">
        <f t="shared" si="111"/>
        <v>2017</v>
      </c>
      <c r="D1474">
        <f t="shared" si="112"/>
        <v>6</v>
      </c>
      <c r="E1474" s="75">
        <v>56034</v>
      </c>
      <c r="F1474" s="75">
        <v>52055</v>
      </c>
      <c r="G1474" s="75">
        <v>3979</v>
      </c>
      <c r="H1474" s="104">
        <v>92.898954206374697</v>
      </c>
      <c r="I1474" s="104">
        <v>7.1010457936252989</v>
      </c>
      <c r="K1474" s="72">
        <f t="shared" si="113"/>
        <v>3.4132048278020075E-3</v>
      </c>
      <c r="M1474" s="72">
        <f t="shared" si="114"/>
        <v>3.5269255307059199E-3</v>
      </c>
      <c r="N1474" s="68"/>
      <c r="O1474" s="72"/>
    </row>
    <row r="1475" spans="1:15" x14ac:dyDescent="0.25">
      <c r="A1475" s="107" t="s">
        <v>1885</v>
      </c>
      <c r="B1475" s="108">
        <f t="shared" si="110"/>
        <v>42892</v>
      </c>
      <c r="C1475">
        <f t="shared" si="111"/>
        <v>2017</v>
      </c>
      <c r="D1475">
        <f t="shared" si="112"/>
        <v>6</v>
      </c>
      <c r="E1475" s="75">
        <v>41360</v>
      </c>
      <c r="F1475" s="75">
        <v>39799</v>
      </c>
      <c r="G1475" s="75">
        <v>1561</v>
      </c>
      <c r="H1475" s="104">
        <v>96.225822050290134</v>
      </c>
      <c r="I1475" s="104">
        <v>3.774177949709864</v>
      </c>
      <c r="K1475" s="72">
        <f t="shared" si="113"/>
        <v>2.5193659506351682E-3</v>
      </c>
      <c r="M1475" s="72">
        <f t="shared" si="114"/>
        <v>3.5269255307059199E-3</v>
      </c>
      <c r="N1475" s="68"/>
      <c r="O1475" s="72"/>
    </row>
    <row r="1476" spans="1:15" x14ac:dyDescent="0.25">
      <c r="A1476" s="107" t="s">
        <v>1886</v>
      </c>
      <c r="B1476" s="108">
        <f t="shared" si="110"/>
        <v>42893</v>
      </c>
      <c r="C1476">
        <f t="shared" si="111"/>
        <v>2017</v>
      </c>
      <c r="D1476">
        <f t="shared" si="112"/>
        <v>6</v>
      </c>
      <c r="E1476" s="75">
        <v>64634</v>
      </c>
      <c r="F1476" s="75">
        <v>60481</v>
      </c>
      <c r="G1476" s="75">
        <v>4153</v>
      </c>
      <c r="H1476" s="104">
        <v>93.574589225485042</v>
      </c>
      <c r="I1476" s="104">
        <v>6.4254107745149609</v>
      </c>
      <c r="K1476" s="72">
        <f t="shared" si="113"/>
        <v>3.9370575157967472E-3</v>
      </c>
      <c r="M1476" s="72">
        <f t="shared" si="114"/>
        <v>3.5269255307059199E-3</v>
      </c>
      <c r="N1476" s="68"/>
      <c r="O1476" s="72"/>
    </row>
    <row r="1477" spans="1:15" x14ac:dyDescent="0.25">
      <c r="A1477" s="107" t="s">
        <v>1887</v>
      </c>
      <c r="B1477" s="108">
        <f t="shared" si="110"/>
        <v>42894</v>
      </c>
      <c r="C1477">
        <f t="shared" si="111"/>
        <v>2017</v>
      </c>
      <c r="D1477">
        <f t="shared" si="112"/>
        <v>6</v>
      </c>
      <c r="E1477" s="75">
        <v>62830</v>
      </c>
      <c r="F1477" s="75">
        <v>58190</v>
      </c>
      <c r="G1477" s="75">
        <v>4640</v>
      </c>
      <c r="H1477" s="104">
        <v>92.614992837816331</v>
      </c>
      <c r="I1477" s="104">
        <v>7.3850071621836699</v>
      </c>
      <c r="K1477" s="72">
        <f t="shared" si="113"/>
        <v>3.8271702775243624E-3</v>
      </c>
      <c r="M1477" s="72">
        <f t="shared" si="114"/>
        <v>3.5269255307059199E-3</v>
      </c>
      <c r="N1477" s="68"/>
      <c r="O1477" s="72"/>
    </row>
    <row r="1478" spans="1:15" x14ac:dyDescent="0.25">
      <c r="A1478" s="107" t="s">
        <v>1888</v>
      </c>
      <c r="B1478" s="108">
        <f t="shared" si="110"/>
        <v>42895</v>
      </c>
      <c r="C1478">
        <f t="shared" si="111"/>
        <v>2017</v>
      </c>
      <c r="D1478">
        <f t="shared" si="112"/>
        <v>6</v>
      </c>
      <c r="E1478" s="75">
        <v>66728</v>
      </c>
      <c r="F1478" s="75">
        <v>60259</v>
      </c>
      <c r="G1478" s="75">
        <v>6469</v>
      </c>
      <c r="H1478" s="104">
        <v>90.305419014506654</v>
      </c>
      <c r="I1478" s="104">
        <v>9.6945809854933458</v>
      </c>
      <c r="K1478" s="72">
        <f t="shared" si="113"/>
        <v>4.0646095540131412E-3</v>
      </c>
      <c r="M1478" s="72">
        <f t="shared" si="114"/>
        <v>3.5269255307059199E-3</v>
      </c>
      <c r="N1478" s="68"/>
      <c r="O1478" s="72"/>
    </row>
    <row r="1479" spans="1:15" x14ac:dyDescent="0.25">
      <c r="A1479" s="107" t="s">
        <v>1889</v>
      </c>
      <c r="B1479" s="108">
        <f t="shared" si="110"/>
        <v>42896</v>
      </c>
      <c r="C1479">
        <f t="shared" si="111"/>
        <v>2017</v>
      </c>
      <c r="D1479">
        <f t="shared" si="112"/>
        <v>6</v>
      </c>
      <c r="E1479" s="75">
        <v>57365</v>
      </c>
      <c r="F1479" s="75">
        <v>45833</v>
      </c>
      <c r="G1479" s="75">
        <v>11530</v>
      </c>
      <c r="H1479" s="104">
        <v>79.89714983003573</v>
      </c>
      <c r="I1479" s="104">
        <v>20.099363723524799</v>
      </c>
      <c r="K1479" s="72">
        <f t="shared" si="113"/>
        <v>3.4942801682346816E-3</v>
      </c>
      <c r="M1479" s="72">
        <f t="shared" si="114"/>
        <v>3.5269255307059199E-3</v>
      </c>
      <c r="N1479" s="68"/>
      <c r="O1479" s="72"/>
    </row>
    <row r="1480" spans="1:15" x14ac:dyDescent="0.25">
      <c r="A1480" s="107" t="s">
        <v>1890</v>
      </c>
      <c r="B1480" s="108">
        <f t="shared" si="110"/>
        <v>42897</v>
      </c>
      <c r="C1480">
        <f t="shared" si="111"/>
        <v>2017</v>
      </c>
      <c r="D1480">
        <f t="shared" si="112"/>
        <v>6</v>
      </c>
      <c r="E1480" s="75">
        <v>51663</v>
      </c>
      <c r="F1480" s="75">
        <v>41485</v>
      </c>
      <c r="G1480" s="75">
        <v>10176</v>
      </c>
      <c r="H1480" s="104">
        <v>80.299247043338553</v>
      </c>
      <c r="I1480" s="104">
        <v>19.696881714186169</v>
      </c>
      <c r="K1480" s="72">
        <f t="shared" si="113"/>
        <v>3.146953653473518E-3</v>
      </c>
      <c r="M1480" s="72">
        <f t="shared" si="114"/>
        <v>3.5269255307059199E-3</v>
      </c>
      <c r="N1480" s="68"/>
      <c r="O1480" s="72"/>
    </row>
    <row r="1481" spans="1:15" x14ac:dyDescent="0.25">
      <c r="A1481" s="107" t="s">
        <v>1891</v>
      </c>
      <c r="B1481" s="108">
        <f t="shared" si="110"/>
        <v>42898</v>
      </c>
      <c r="C1481">
        <f t="shared" si="111"/>
        <v>2017</v>
      </c>
      <c r="D1481">
        <f t="shared" si="112"/>
        <v>6</v>
      </c>
      <c r="E1481" s="75">
        <v>58034</v>
      </c>
      <c r="F1481" s="75">
        <v>53466</v>
      </c>
      <c r="G1481" s="75">
        <v>4567</v>
      </c>
      <c r="H1481" s="104">
        <v>92.128752110831584</v>
      </c>
      <c r="I1481" s="104">
        <v>7.8695247613467956</v>
      </c>
      <c r="K1481" s="72">
        <f t="shared" si="113"/>
        <v>3.535031034312412E-3</v>
      </c>
      <c r="M1481" s="72">
        <f t="shared" si="114"/>
        <v>3.5269255307059199E-3</v>
      </c>
      <c r="N1481" s="68"/>
      <c r="O1481" s="72"/>
    </row>
    <row r="1482" spans="1:15" x14ac:dyDescent="0.25">
      <c r="A1482" s="107" t="s">
        <v>1892</v>
      </c>
      <c r="B1482" s="108">
        <f t="shared" si="110"/>
        <v>42899</v>
      </c>
      <c r="C1482">
        <f t="shared" si="111"/>
        <v>2017</v>
      </c>
      <c r="D1482">
        <f t="shared" si="112"/>
        <v>6</v>
      </c>
      <c r="E1482" s="75">
        <v>61102</v>
      </c>
      <c r="F1482" s="75">
        <v>57307</v>
      </c>
      <c r="G1482" s="75">
        <v>3795</v>
      </c>
      <c r="H1482" s="104">
        <v>93.78907400739746</v>
      </c>
      <c r="I1482" s="104">
        <v>6.2109259926025331</v>
      </c>
      <c r="K1482" s="72">
        <f t="shared" si="113"/>
        <v>3.7219124350993727E-3</v>
      </c>
      <c r="M1482" s="72">
        <f t="shared" si="114"/>
        <v>3.5269255307059199E-3</v>
      </c>
      <c r="N1482" s="68"/>
      <c r="O1482" s="72"/>
    </row>
    <row r="1483" spans="1:15" x14ac:dyDescent="0.25">
      <c r="A1483" s="107" t="s">
        <v>1893</v>
      </c>
      <c r="B1483" s="108">
        <f t="shared" si="110"/>
        <v>42900</v>
      </c>
      <c r="C1483">
        <f t="shared" si="111"/>
        <v>2017</v>
      </c>
      <c r="D1483">
        <f t="shared" si="112"/>
        <v>6</v>
      </c>
      <c r="E1483" s="75">
        <v>60665</v>
      </c>
      <c r="F1483" s="75">
        <v>56547</v>
      </c>
      <c r="G1483" s="75">
        <v>4118</v>
      </c>
      <c r="H1483" s="104">
        <v>93.211901425863346</v>
      </c>
      <c r="I1483" s="104">
        <v>6.7880985741366517</v>
      </c>
      <c r="K1483" s="72">
        <f t="shared" si="113"/>
        <v>3.6952934089768495E-3</v>
      </c>
      <c r="M1483" s="72">
        <f t="shared" si="114"/>
        <v>3.5269255307059199E-3</v>
      </c>
      <c r="N1483" s="68"/>
      <c r="O1483" s="72"/>
    </row>
    <row r="1484" spans="1:15" x14ac:dyDescent="0.25">
      <c r="A1484" s="107" t="s">
        <v>1894</v>
      </c>
      <c r="B1484" s="108">
        <f t="shared" si="110"/>
        <v>42901</v>
      </c>
      <c r="C1484">
        <f t="shared" si="111"/>
        <v>2017</v>
      </c>
      <c r="D1484">
        <f t="shared" si="112"/>
        <v>6</v>
      </c>
      <c r="E1484" s="75">
        <v>64945</v>
      </c>
      <c r="F1484" s="75">
        <v>60172</v>
      </c>
      <c r="G1484" s="75">
        <v>4773</v>
      </c>
      <c r="H1484" s="104">
        <v>92.650704442220345</v>
      </c>
      <c r="I1484" s="104">
        <v>7.3492955577796586</v>
      </c>
      <c r="K1484" s="72">
        <f t="shared" si="113"/>
        <v>3.9560014909091152E-3</v>
      </c>
      <c r="M1484" s="72">
        <f t="shared" si="114"/>
        <v>3.5269255307059199E-3</v>
      </c>
      <c r="N1484" s="68"/>
      <c r="O1484" s="72"/>
    </row>
    <row r="1485" spans="1:15" x14ac:dyDescent="0.25">
      <c r="A1485" s="107" t="s">
        <v>1895</v>
      </c>
      <c r="B1485" s="108">
        <f t="shared" ref="B1485:B1548" si="115">DATE(YEAR(A1485),MONTH(A1485),DAY(A1485))</f>
        <v>42902</v>
      </c>
      <c r="C1485">
        <f t="shared" ref="C1485:C1548" si="116">+YEAR(A1485)</f>
        <v>2017</v>
      </c>
      <c r="D1485">
        <f t="shared" ref="D1485:D1548" si="117">MONTH(A1485)</f>
        <v>6</v>
      </c>
      <c r="E1485" s="75">
        <v>56552</v>
      </c>
      <c r="F1485" s="75">
        <v>52768</v>
      </c>
      <c r="G1485" s="75">
        <v>3784</v>
      </c>
      <c r="H1485" s="104">
        <v>93.308813127740834</v>
      </c>
      <c r="I1485" s="104">
        <v>6.6911868722591601</v>
      </c>
      <c r="K1485" s="72">
        <f t="shared" ref="K1485:K1548" si="118">+E1485/SUMIF($C$12:$C$2321,C1485,$E$12:$E$2321)</f>
        <v>3.4447578152882021E-3</v>
      </c>
      <c r="M1485" s="72">
        <f t="shared" ref="M1485:M1548" si="119">AVERAGEIFS($K$12:$K$2321,$C$12:$C$2321,C1485,$D$12:$D$2321,D1485)</f>
        <v>3.5269255307059199E-3</v>
      </c>
      <c r="N1485" s="68"/>
      <c r="O1485" s="72"/>
    </row>
    <row r="1486" spans="1:15" x14ac:dyDescent="0.25">
      <c r="A1486" s="107" t="s">
        <v>1896</v>
      </c>
      <c r="B1486" s="108">
        <f t="shared" si="115"/>
        <v>42903</v>
      </c>
      <c r="C1486">
        <f t="shared" si="116"/>
        <v>2017</v>
      </c>
      <c r="D1486">
        <f t="shared" si="117"/>
        <v>6</v>
      </c>
      <c r="E1486" s="75">
        <v>35033</v>
      </c>
      <c r="F1486" s="75">
        <v>29762</v>
      </c>
      <c r="G1486" s="75">
        <v>5271</v>
      </c>
      <c r="H1486" s="104">
        <v>84.954186053149883</v>
      </c>
      <c r="I1486" s="104">
        <v>15.04581394685011</v>
      </c>
      <c r="K1486" s="72">
        <f t="shared" si="118"/>
        <v>2.1339687463395032E-3</v>
      </c>
      <c r="M1486" s="72">
        <f t="shared" si="119"/>
        <v>3.5269255307059199E-3</v>
      </c>
      <c r="N1486" s="68"/>
      <c r="O1486" s="72"/>
    </row>
    <row r="1487" spans="1:15" x14ac:dyDescent="0.25">
      <c r="A1487" s="107" t="s">
        <v>1897</v>
      </c>
      <c r="B1487" s="108">
        <f t="shared" si="115"/>
        <v>42904</v>
      </c>
      <c r="C1487">
        <f t="shared" si="116"/>
        <v>2017</v>
      </c>
      <c r="D1487">
        <f t="shared" si="117"/>
        <v>6</v>
      </c>
      <c r="E1487" s="75">
        <v>49695</v>
      </c>
      <c r="F1487" s="75">
        <v>40311</v>
      </c>
      <c r="G1487" s="75">
        <v>9384</v>
      </c>
      <c r="H1487" s="104">
        <v>81.116812556595235</v>
      </c>
      <c r="I1487" s="104">
        <v>18.883187443404768</v>
      </c>
      <c r="K1487" s="72">
        <f t="shared" si="118"/>
        <v>3.0270766662672797E-3</v>
      </c>
      <c r="M1487" s="72">
        <f t="shared" si="119"/>
        <v>3.5269255307059199E-3</v>
      </c>
      <c r="N1487" s="68"/>
      <c r="O1487" s="72"/>
    </row>
    <row r="1488" spans="1:15" x14ac:dyDescent="0.25">
      <c r="A1488" s="107" t="s">
        <v>1898</v>
      </c>
      <c r="B1488" s="108">
        <f t="shared" si="115"/>
        <v>42905</v>
      </c>
      <c r="C1488">
        <f t="shared" si="116"/>
        <v>2017</v>
      </c>
      <c r="D1488">
        <f t="shared" si="117"/>
        <v>6</v>
      </c>
      <c r="E1488" s="75">
        <v>38410</v>
      </c>
      <c r="F1488" s="75">
        <v>35747</v>
      </c>
      <c r="G1488" s="75">
        <v>2663</v>
      </c>
      <c r="H1488" s="104">
        <v>93.06690965894299</v>
      </c>
      <c r="I1488" s="104">
        <v>6.9330903410570164</v>
      </c>
      <c r="K1488" s="72">
        <f t="shared" si="118"/>
        <v>2.3396722960323216E-3</v>
      </c>
      <c r="M1488" s="72">
        <f t="shared" si="119"/>
        <v>3.5269255307059199E-3</v>
      </c>
      <c r="N1488" s="68"/>
      <c r="O1488" s="72"/>
    </row>
    <row r="1489" spans="1:15" x14ac:dyDescent="0.25">
      <c r="A1489" s="107" t="s">
        <v>1899</v>
      </c>
      <c r="B1489" s="108">
        <f t="shared" si="115"/>
        <v>42906</v>
      </c>
      <c r="C1489">
        <f t="shared" si="116"/>
        <v>2017</v>
      </c>
      <c r="D1489">
        <f t="shared" si="117"/>
        <v>6</v>
      </c>
      <c r="E1489" s="75">
        <v>64877</v>
      </c>
      <c r="F1489" s="75">
        <v>60773</v>
      </c>
      <c r="G1489" s="75">
        <v>4104</v>
      </c>
      <c r="H1489" s="104">
        <v>93.67418345484532</v>
      </c>
      <c r="I1489" s="104">
        <v>6.3258165451546784</v>
      </c>
      <c r="K1489" s="72">
        <f t="shared" si="118"/>
        <v>3.9518593998877612E-3</v>
      </c>
      <c r="M1489" s="72">
        <f t="shared" si="119"/>
        <v>3.5269255307059199E-3</v>
      </c>
      <c r="N1489" s="68"/>
      <c r="O1489" s="72"/>
    </row>
    <row r="1490" spans="1:15" x14ac:dyDescent="0.25">
      <c r="A1490" s="107" t="s">
        <v>1900</v>
      </c>
      <c r="B1490" s="108">
        <f t="shared" si="115"/>
        <v>42907</v>
      </c>
      <c r="C1490">
        <f t="shared" si="116"/>
        <v>2017</v>
      </c>
      <c r="D1490">
        <f t="shared" si="117"/>
        <v>6</v>
      </c>
      <c r="E1490" s="75">
        <v>67398</v>
      </c>
      <c r="F1490" s="75">
        <v>63030</v>
      </c>
      <c r="G1490" s="75">
        <v>4368</v>
      </c>
      <c r="H1490" s="104">
        <v>93.519095522122313</v>
      </c>
      <c r="I1490" s="104">
        <v>6.4809044778776821</v>
      </c>
      <c r="K1490" s="72">
        <f t="shared" si="118"/>
        <v>4.1054213331941265E-3</v>
      </c>
      <c r="M1490" s="72">
        <f t="shared" si="119"/>
        <v>3.5269255307059199E-3</v>
      </c>
      <c r="N1490" s="68"/>
      <c r="O1490" s="72"/>
    </row>
    <row r="1491" spans="1:15" x14ac:dyDescent="0.25">
      <c r="A1491" s="107" t="s">
        <v>1901</v>
      </c>
      <c r="B1491" s="108">
        <f t="shared" si="115"/>
        <v>42908</v>
      </c>
      <c r="C1491">
        <f t="shared" si="116"/>
        <v>2017</v>
      </c>
      <c r="D1491">
        <f t="shared" si="117"/>
        <v>6</v>
      </c>
      <c r="E1491" s="75">
        <v>66509</v>
      </c>
      <c r="F1491" s="75">
        <v>61615</v>
      </c>
      <c r="G1491" s="75">
        <v>4894</v>
      </c>
      <c r="H1491" s="104">
        <v>92.64159737779849</v>
      </c>
      <c r="I1491" s="104">
        <v>7.3584026222015062</v>
      </c>
      <c r="K1491" s="72">
        <f t="shared" si="118"/>
        <v>4.0512695844002519E-3</v>
      </c>
      <c r="M1491" s="72">
        <f t="shared" si="119"/>
        <v>3.5269255307059199E-3</v>
      </c>
      <c r="N1491" s="68"/>
      <c r="O1491" s="72"/>
    </row>
    <row r="1492" spans="1:15" x14ac:dyDescent="0.25">
      <c r="A1492" s="107" t="s">
        <v>1902</v>
      </c>
      <c r="B1492" s="108">
        <f t="shared" si="115"/>
        <v>42909</v>
      </c>
      <c r="C1492">
        <f t="shared" si="116"/>
        <v>2017</v>
      </c>
      <c r="D1492">
        <f t="shared" si="117"/>
        <v>6</v>
      </c>
      <c r="E1492" s="75">
        <v>55498</v>
      </c>
      <c r="F1492" s="75">
        <v>50979</v>
      </c>
      <c r="G1492" s="75">
        <v>4519</v>
      </c>
      <c r="H1492" s="104">
        <v>91.857364229341599</v>
      </c>
      <c r="I1492" s="104">
        <v>8.1426357706584014</v>
      </c>
      <c r="K1492" s="72">
        <f t="shared" si="118"/>
        <v>3.380555404457219E-3</v>
      </c>
      <c r="M1492" s="72">
        <f t="shared" si="119"/>
        <v>3.5269255307059199E-3</v>
      </c>
      <c r="N1492" s="68"/>
      <c r="O1492" s="72"/>
    </row>
    <row r="1493" spans="1:15" x14ac:dyDescent="0.25">
      <c r="A1493" s="107" t="s">
        <v>1903</v>
      </c>
      <c r="B1493" s="108">
        <f t="shared" si="115"/>
        <v>42910</v>
      </c>
      <c r="C1493">
        <f t="shared" si="116"/>
        <v>2017</v>
      </c>
      <c r="D1493">
        <f t="shared" si="117"/>
        <v>6</v>
      </c>
      <c r="E1493" s="75">
        <v>52362</v>
      </c>
      <c r="F1493" s="75">
        <v>41802</v>
      </c>
      <c r="G1493" s="75">
        <v>10560</v>
      </c>
      <c r="H1493" s="104">
        <v>79.83270310530537</v>
      </c>
      <c r="I1493" s="104">
        <v>20.16729689469463</v>
      </c>
      <c r="K1493" s="72">
        <f t="shared" si="118"/>
        <v>3.1895319126489042E-3</v>
      </c>
      <c r="M1493" s="72">
        <f t="shared" si="119"/>
        <v>3.5269255307059199E-3</v>
      </c>
      <c r="N1493" s="68"/>
      <c r="O1493" s="72"/>
    </row>
    <row r="1494" spans="1:15" x14ac:dyDescent="0.25">
      <c r="A1494" s="107" t="s">
        <v>1904</v>
      </c>
      <c r="B1494" s="108">
        <f t="shared" si="115"/>
        <v>42911</v>
      </c>
      <c r="C1494">
        <f t="shared" si="116"/>
        <v>2017</v>
      </c>
      <c r="D1494">
        <f t="shared" si="117"/>
        <v>6</v>
      </c>
      <c r="E1494" s="75">
        <v>54867</v>
      </c>
      <c r="F1494" s="75">
        <v>43356</v>
      </c>
      <c r="G1494" s="75">
        <v>11511</v>
      </c>
      <c r="H1494" s="104">
        <v>79.020176062113833</v>
      </c>
      <c r="I1494" s="104">
        <v>20.97982393788616</v>
      </c>
      <c r="K1494" s="72">
        <f t="shared" si="118"/>
        <v>3.3421192363031864E-3</v>
      </c>
      <c r="M1494" s="72">
        <f t="shared" si="119"/>
        <v>3.5269255307059199E-3</v>
      </c>
      <c r="N1494" s="68"/>
      <c r="O1494" s="72"/>
    </row>
    <row r="1495" spans="1:15" x14ac:dyDescent="0.25">
      <c r="A1495" s="107" t="s">
        <v>1905</v>
      </c>
      <c r="B1495" s="108">
        <f t="shared" si="115"/>
        <v>42912</v>
      </c>
      <c r="C1495">
        <f t="shared" si="116"/>
        <v>2017</v>
      </c>
      <c r="D1495">
        <f t="shared" si="117"/>
        <v>6</v>
      </c>
      <c r="E1495" s="75">
        <v>62822</v>
      </c>
      <c r="F1495" s="75">
        <v>57079</v>
      </c>
      <c r="G1495" s="75">
        <v>5743</v>
      </c>
      <c r="H1495" s="104">
        <v>90.858298048454358</v>
      </c>
      <c r="I1495" s="104">
        <v>9.1417019515456364</v>
      </c>
      <c r="K1495" s="72">
        <f t="shared" si="118"/>
        <v>3.8266829726983208E-3</v>
      </c>
      <c r="M1495" s="72">
        <f t="shared" si="119"/>
        <v>3.5269255307059199E-3</v>
      </c>
      <c r="N1495" s="68"/>
      <c r="O1495" s="72"/>
    </row>
    <row r="1496" spans="1:15" x14ac:dyDescent="0.25">
      <c r="A1496" s="107" t="s">
        <v>1906</v>
      </c>
      <c r="B1496" s="108">
        <f t="shared" si="115"/>
        <v>42913</v>
      </c>
      <c r="C1496">
        <f t="shared" si="116"/>
        <v>2017</v>
      </c>
      <c r="D1496">
        <f t="shared" si="117"/>
        <v>6</v>
      </c>
      <c r="E1496" s="75">
        <v>64961</v>
      </c>
      <c r="F1496" s="75">
        <v>60259</v>
      </c>
      <c r="G1496" s="75">
        <v>4702</v>
      </c>
      <c r="H1496" s="104">
        <v>92.761810932713473</v>
      </c>
      <c r="I1496" s="104">
        <v>7.2381890672865259</v>
      </c>
      <c r="K1496" s="72">
        <f t="shared" si="118"/>
        <v>3.9569761005611983E-3</v>
      </c>
      <c r="M1496" s="72">
        <f t="shared" si="119"/>
        <v>3.5269255307059199E-3</v>
      </c>
      <c r="N1496" s="68"/>
      <c r="O1496" s="72"/>
    </row>
    <row r="1497" spans="1:15" x14ac:dyDescent="0.25">
      <c r="A1497" s="107" t="s">
        <v>1907</v>
      </c>
      <c r="B1497" s="108">
        <f t="shared" si="115"/>
        <v>42914</v>
      </c>
      <c r="C1497">
        <f t="shared" si="116"/>
        <v>2017</v>
      </c>
      <c r="D1497">
        <f t="shared" si="117"/>
        <v>6</v>
      </c>
      <c r="E1497" s="75">
        <v>67972</v>
      </c>
      <c r="F1497" s="75">
        <v>63213</v>
      </c>
      <c r="G1497" s="75">
        <v>4759</v>
      </c>
      <c r="H1497" s="104">
        <v>92.998587653739776</v>
      </c>
      <c r="I1497" s="104">
        <v>7.0014123462602251</v>
      </c>
      <c r="K1497" s="72">
        <f t="shared" si="118"/>
        <v>4.1403854544626124E-3</v>
      </c>
      <c r="M1497" s="72">
        <f t="shared" si="119"/>
        <v>3.5269255307059199E-3</v>
      </c>
      <c r="N1497" s="68"/>
      <c r="O1497" s="72"/>
    </row>
    <row r="1498" spans="1:15" x14ac:dyDescent="0.25">
      <c r="A1498" s="107" t="s">
        <v>1908</v>
      </c>
      <c r="B1498" s="108">
        <f t="shared" si="115"/>
        <v>42915</v>
      </c>
      <c r="C1498">
        <f t="shared" si="116"/>
        <v>2017</v>
      </c>
      <c r="D1498">
        <f t="shared" si="117"/>
        <v>6</v>
      </c>
      <c r="E1498" s="75">
        <v>64443</v>
      </c>
      <c r="F1498" s="75">
        <v>60057</v>
      </c>
      <c r="G1498" s="75">
        <v>4385</v>
      </c>
      <c r="H1498" s="104">
        <v>93.193985382430981</v>
      </c>
      <c r="I1498" s="104">
        <v>6.8044628586502798</v>
      </c>
      <c r="K1498" s="72">
        <f t="shared" si="118"/>
        <v>3.9254231130750033E-3</v>
      </c>
      <c r="M1498" s="72">
        <f t="shared" si="119"/>
        <v>3.5269255307059199E-3</v>
      </c>
      <c r="N1498" s="68"/>
      <c r="O1498" s="72"/>
    </row>
    <row r="1499" spans="1:15" x14ac:dyDescent="0.25">
      <c r="A1499" s="107" t="s">
        <v>1909</v>
      </c>
      <c r="B1499" s="108">
        <f t="shared" si="115"/>
        <v>42916</v>
      </c>
      <c r="C1499">
        <f t="shared" si="116"/>
        <v>2017</v>
      </c>
      <c r="D1499">
        <f t="shared" si="117"/>
        <v>6</v>
      </c>
      <c r="E1499" s="75">
        <v>58811</v>
      </c>
      <c r="F1499" s="75">
        <v>53849</v>
      </c>
      <c r="G1499" s="75">
        <v>4962</v>
      </c>
      <c r="H1499" s="104">
        <v>91.5628028770128</v>
      </c>
      <c r="I1499" s="104">
        <v>8.4371971229871967</v>
      </c>
      <c r="K1499" s="72">
        <f t="shared" si="118"/>
        <v>3.5823605155417041E-3</v>
      </c>
      <c r="M1499" s="72">
        <f t="shared" si="119"/>
        <v>3.5269255307059199E-3</v>
      </c>
      <c r="N1499" s="68"/>
      <c r="O1499" s="72"/>
    </row>
    <row r="1500" spans="1:15" x14ac:dyDescent="0.25">
      <c r="A1500" s="107" t="s">
        <v>1910</v>
      </c>
      <c r="B1500" s="108">
        <f t="shared" si="115"/>
        <v>42917</v>
      </c>
      <c r="C1500">
        <f t="shared" si="116"/>
        <v>2017</v>
      </c>
      <c r="D1500">
        <f t="shared" si="117"/>
        <v>7</v>
      </c>
      <c r="E1500" s="75">
        <v>36857</v>
      </c>
      <c r="F1500" s="75">
        <v>29177</v>
      </c>
      <c r="G1500" s="75">
        <v>7680</v>
      </c>
      <c r="H1500" s="104">
        <v>79.162709932984242</v>
      </c>
      <c r="I1500" s="104">
        <v>20.837290067015761</v>
      </c>
      <c r="K1500" s="72">
        <f t="shared" si="118"/>
        <v>2.2450742466769923E-3</v>
      </c>
      <c r="M1500" s="72">
        <f t="shared" si="119"/>
        <v>3.4225795508868641E-3</v>
      </c>
      <c r="N1500" s="68"/>
      <c r="O1500" s="72"/>
    </row>
    <row r="1501" spans="1:15" x14ac:dyDescent="0.25">
      <c r="A1501" s="107" t="s">
        <v>1911</v>
      </c>
      <c r="B1501" s="108">
        <f t="shared" si="115"/>
        <v>42918</v>
      </c>
      <c r="C1501">
        <f t="shared" si="116"/>
        <v>2017</v>
      </c>
      <c r="D1501">
        <f t="shared" si="117"/>
        <v>7</v>
      </c>
      <c r="E1501" s="75">
        <v>43247</v>
      </c>
      <c r="F1501" s="75">
        <v>31374</v>
      </c>
      <c r="G1501" s="75">
        <v>11872</v>
      </c>
      <c r="H1501" s="104">
        <v>72.546072559946353</v>
      </c>
      <c r="I1501" s="104">
        <v>27.451615140934631</v>
      </c>
      <c r="K1501" s="72">
        <f t="shared" si="118"/>
        <v>2.6343089764777352E-3</v>
      </c>
      <c r="M1501" s="72">
        <f t="shared" si="119"/>
        <v>3.4225795508868641E-3</v>
      </c>
      <c r="N1501" s="68"/>
      <c r="O1501" s="72"/>
    </row>
    <row r="1502" spans="1:15" x14ac:dyDescent="0.25">
      <c r="A1502" s="107" t="s">
        <v>1912</v>
      </c>
      <c r="B1502" s="108">
        <f t="shared" si="115"/>
        <v>42919</v>
      </c>
      <c r="C1502">
        <f t="shared" si="116"/>
        <v>2017</v>
      </c>
      <c r="D1502">
        <f t="shared" si="117"/>
        <v>7</v>
      </c>
      <c r="E1502" s="75">
        <v>48385</v>
      </c>
      <c r="F1502" s="75">
        <v>39321</v>
      </c>
      <c r="G1502" s="75">
        <v>9063</v>
      </c>
      <c r="H1502" s="104">
        <v>81.266921566601226</v>
      </c>
      <c r="I1502" s="104">
        <v>18.731011677172681</v>
      </c>
      <c r="K1502" s="72">
        <f t="shared" si="118"/>
        <v>2.9472805010029648E-3</v>
      </c>
      <c r="M1502" s="72">
        <f t="shared" si="119"/>
        <v>3.4225795508868641E-3</v>
      </c>
      <c r="N1502" s="68"/>
      <c r="O1502" s="72"/>
    </row>
    <row r="1503" spans="1:15" x14ac:dyDescent="0.25">
      <c r="A1503" s="107" t="s">
        <v>1913</v>
      </c>
      <c r="B1503" s="108">
        <f t="shared" si="115"/>
        <v>42920</v>
      </c>
      <c r="C1503">
        <f t="shared" si="116"/>
        <v>2017</v>
      </c>
      <c r="D1503">
        <f t="shared" si="117"/>
        <v>7</v>
      </c>
      <c r="E1503" s="75">
        <v>50183</v>
      </c>
      <c r="F1503" s="75">
        <v>37381</v>
      </c>
      <c r="G1503" s="75">
        <v>12801</v>
      </c>
      <c r="H1503" s="104">
        <v>74.489368909790173</v>
      </c>
      <c r="I1503" s="104">
        <v>25.508638383516331</v>
      </c>
      <c r="K1503" s="72">
        <f t="shared" si="118"/>
        <v>3.0568022606558185E-3</v>
      </c>
      <c r="M1503" s="72">
        <f t="shared" si="119"/>
        <v>3.4225795508868641E-3</v>
      </c>
      <c r="N1503" s="68"/>
      <c r="O1503" s="72"/>
    </row>
    <row r="1504" spans="1:15" x14ac:dyDescent="0.25">
      <c r="A1504" s="107" t="s">
        <v>1914</v>
      </c>
      <c r="B1504" s="108">
        <f t="shared" si="115"/>
        <v>42921</v>
      </c>
      <c r="C1504">
        <f t="shared" si="116"/>
        <v>2017</v>
      </c>
      <c r="D1504">
        <f t="shared" si="117"/>
        <v>7</v>
      </c>
      <c r="E1504" s="75">
        <v>60526</v>
      </c>
      <c r="F1504" s="75">
        <v>54776</v>
      </c>
      <c r="G1504" s="75">
        <v>5749</v>
      </c>
      <c r="H1504" s="104">
        <v>90.49995043452401</v>
      </c>
      <c r="I1504" s="104">
        <v>9.4983973829428674</v>
      </c>
      <c r="K1504" s="72">
        <f t="shared" si="118"/>
        <v>3.686826487624376E-3</v>
      </c>
      <c r="M1504" s="72">
        <f t="shared" si="119"/>
        <v>3.4225795508868641E-3</v>
      </c>
      <c r="N1504" s="68"/>
      <c r="O1504" s="72"/>
    </row>
    <row r="1505" spans="1:15" x14ac:dyDescent="0.25">
      <c r="A1505" s="107" t="s">
        <v>1915</v>
      </c>
      <c r="B1505" s="108">
        <f t="shared" si="115"/>
        <v>42922</v>
      </c>
      <c r="C1505">
        <f t="shared" si="116"/>
        <v>2017</v>
      </c>
      <c r="D1505">
        <f t="shared" si="117"/>
        <v>7</v>
      </c>
      <c r="E1505" s="75">
        <v>62338</v>
      </c>
      <c r="F1505" s="75">
        <v>57590</v>
      </c>
      <c r="G1505" s="75">
        <v>4748</v>
      </c>
      <c r="H1505" s="104">
        <v>92.383457922936245</v>
      </c>
      <c r="I1505" s="104">
        <v>7.6165420770637491</v>
      </c>
      <c r="K1505" s="72">
        <f t="shared" si="118"/>
        <v>3.7972010307228028E-3</v>
      </c>
      <c r="M1505" s="72">
        <f t="shared" si="119"/>
        <v>3.4225795508868641E-3</v>
      </c>
      <c r="N1505" s="68"/>
      <c r="O1505" s="72"/>
    </row>
    <row r="1506" spans="1:15" x14ac:dyDescent="0.25">
      <c r="A1506" s="107" t="s">
        <v>1916</v>
      </c>
      <c r="B1506" s="108">
        <f t="shared" si="115"/>
        <v>42923</v>
      </c>
      <c r="C1506">
        <f t="shared" si="116"/>
        <v>2017</v>
      </c>
      <c r="D1506">
        <f t="shared" si="117"/>
        <v>7</v>
      </c>
      <c r="E1506" s="75">
        <v>44214</v>
      </c>
      <c r="F1506" s="75">
        <v>41165</v>
      </c>
      <c r="G1506" s="75">
        <v>3049</v>
      </c>
      <c r="H1506" s="104">
        <v>93.103994209978737</v>
      </c>
      <c r="I1506" s="104">
        <v>6.8960057900212606</v>
      </c>
      <c r="K1506" s="72">
        <f t="shared" si="118"/>
        <v>2.6932119473255158E-3</v>
      </c>
      <c r="M1506" s="72">
        <f t="shared" si="119"/>
        <v>3.4225795508868641E-3</v>
      </c>
      <c r="N1506" s="68"/>
      <c r="O1506" s="72"/>
    </row>
    <row r="1507" spans="1:15" x14ac:dyDescent="0.25">
      <c r="A1507" s="107" t="s">
        <v>1917</v>
      </c>
      <c r="B1507" s="108">
        <f t="shared" si="115"/>
        <v>42924</v>
      </c>
      <c r="C1507">
        <f t="shared" si="116"/>
        <v>2017</v>
      </c>
      <c r="D1507">
        <f t="shared" si="117"/>
        <v>7</v>
      </c>
      <c r="E1507" s="75">
        <v>55249</v>
      </c>
      <c r="F1507" s="75">
        <v>44520</v>
      </c>
      <c r="G1507" s="75">
        <v>10729</v>
      </c>
      <c r="H1507" s="104">
        <v>80.58064399355645</v>
      </c>
      <c r="I1507" s="104">
        <v>19.419356006443561</v>
      </c>
      <c r="K1507" s="72">
        <f t="shared" si="118"/>
        <v>3.3653880417466734E-3</v>
      </c>
      <c r="M1507" s="72">
        <f t="shared" si="119"/>
        <v>3.4225795508868641E-3</v>
      </c>
      <c r="N1507" s="68"/>
      <c r="O1507" s="72"/>
    </row>
    <row r="1508" spans="1:15" x14ac:dyDescent="0.25">
      <c r="A1508" s="107" t="s">
        <v>1918</v>
      </c>
      <c r="B1508" s="108">
        <f t="shared" si="115"/>
        <v>42925</v>
      </c>
      <c r="C1508">
        <f t="shared" si="116"/>
        <v>2017</v>
      </c>
      <c r="D1508">
        <f t="shared" si="117"/>
        <v>7</v>
      </c>
      <c r="E1508" s="75">
        <v>57336</v>
      </c>
      <c r="F1508" s="75">
        <v>45929</v>
      </c>
      <c r="G1508" s="75">
        <v>11407</v>
      </c>
      <c r="H1508" s="104">
        <v>80.104995116506203</v>
      </c>
      <c r="I1508" s="104">
        <v>19.89500488349379</v>
      </c>
      <c r="K1508" s="72">
        <f t="shared" si="118"/>
        <v>3.4925136882402808E-3</v>
      </c>
      <c r="M1508" s="72">
        <f t="shared" si="119"/>
        <v>3.4225795508868641E-3</v>
      </c>
      <c r="N1508" s="68"/>
      <c r="O1508" s="72"/>
    </row>
    <row r="1509" spans="1:15" x14ac:dyDescent="0.25">
      <c r="A1509" s="107" t="s">
        <v>1919</v>
      </c>
      <c r="B1509" s="108">
        <f t="shared" si="115"/>
        <v>42926</v>
      </c>
      <c r="C1509">
        <f t="shared" si="116"/>
        <v>2017</v>
      </c>
      <c r="D1509">
        <f t="shared" si="117"/>
        <v>7</v>
      </c>
      <c r="E1509" s="75">
        <v>61065</v>
      </c>
      <c r="F1509" s="75">
        <v>56690</v>
      </c>
      <c r="G1509" s="75">
        <v>4375</v>
      </c>
      <c r="H1509" s="104">
        <v>92.835503152378607</v>
      </c>
      <c r="I1509" s="104">
        <v>7.1644968476213871</v>
      </c>
      <c r="K1509" s="72">
        <f t="shared" si="118"/>
        <v>3.7196586502789303E-3</v>
      </c>
      <c r="M1509" s="72">
        <f t="shared" si="119"/>
        <v>3.4225795508868641E-3</v>
      </c>
      <c r="N1509" s="68"/>
      <c r="O1509" s="72"/>
    </row>
    <row r="1510" spans="1:15" x14ac:dyDescent="0.25">
      <c r="A1510" s="107" t="s">
        <v>1920</v>
      </c>
      <c r="B1510" s="108">
        <f t="shared" si="115"/>
        <v>42927</v>
      </c>
      <c r="C1510">
        <f t="shared" si="116"/>
        <v>2017</v>
      </c>
      <c r="D1510">
        <f t="shared" si="117"/>
        <v>7</v>
      </c>
      <c r="E1510" s="75">
        <v>61834</v>
      </c>
      <c r="F1510" s="75">
        <v>58241</v>
      </c>
      <c r="G1510" s="75">
        <v>3592</v>
      </c>
      <c r="H1510" s="104">
        <v>94.189280978102659</v>
      </c>
      <c r="I1510" s="104">
        <v>5.8091017886599614</v>
      </c>
      <c r="K1510" s="72">
        <f t="shared" si="118"/>
        <v>3.7665008266821809E-3</v>
      </c>
      <c r="M1510" s="72">
        <f t="shared" si="119"/>
        <v>3.4225795508868641E-3</v>
      </c>
      <c r="N1510" s="68"/>
      <c r="O1510" s="72"/>
    </row>
    <row r="1511" spans="1:15" x14ac:dyDescent="0.25">
      <c r="A1511" s="107" t="s">
        <v>1921</v>
      </c>
      <c r="B1511" s="108">
        <f t="shared" si="115"/>
        <v>42928</v>
      </c>
      <c r="C1511">
        <f t="shared" si="116"/>
        <v>2017</v>
      </c>
      <c r="D1511">
        <f t="shared" si="117"/>
        <v>7</v>
      </c>
      <c r="E1511" s="75">
        <v>61975</v>
      </c>
      <c r="F1511" s="75">
        <v>58536</v>
      </c>
      <c r="G1511" s="75">
        <v>3439</v>
      </c>
      <c r="H1511" s="104">
        <v>94.450988301734569</v>
      </c>
      <c r="I1511" s="104">
        <v>5.5490116982654296</v>
      </c>
      <c r="K1511" s="72">
        <f t="shared" si="118"/>
        <v>3.7750895742411643E-3</v>
      </c>
      <c r="M1511" s="72">
        <f t="shared" si="119"/>
        <v>3.4225795508868641E-3</v>
      </c>
      <c r="N1511" s="68"/>
      <c r="O1511" s="72"/>
    </row>
    <row r="1512" spans="1:15" x14ac:dyDescent="0.25">
      <c r="A1512" s="107" t="s">
        <v>1922</v>
      </c>
      <c r="B1512" s="108">
        <f t="shared" si="115"/>
        <v>42929</v>
      </c>
      <c r="C1512">
        <f t="shared" si="116"/>
        <v>2017</v>
      </c>
      <c r="D1512">
        <f t="shared" si="117"/>
        <v>7</v>
      </c>
      <c r="E1512" s="75">
        <v>56670</v>
      </c>
      <c r="F1512" s="75">
        <v>53197</v>
      </c>
      <c r="G1512" s="75">
        <v>3473</v>
      </c>
      <c r="H1512" s="104">
        <v>93.871536968413622</v>
      </c>
      <c r="I1512" s="104">
        <v>6.1284630315863771</v>
      </c>
      <c r="K1512" s="72">
        <f t="shared" si="118"/>
        <v>3.4519455614723158E-3</v>
      </c>
      <c r="M1512" s="72">
        <f t="shared" si="119"/>
        <v>3.4225795508868641E-3</v>
      </c>
      <c r="N1512" s="68"/>
      <c r="O1512" s="72"/>
    </row>
    <row r="1513" spans="1:15" x14ac:dyDescent="0.25">
      <c r="A1513" s="107" t="s">
        <v>1923</v>
      </c>
      <c r="B1513" s="108">
        <f t="shared" si="115"/>
        <v>42930</v>
      </c>
      <c r="C1513">
        <f t="shared" si="116"/>
        <v>2017</v>
      </c>
      <c r="D1513">
        <f t="shared" si="117"/>
        <v>7</v>
      </c>
      <c r="E1513" s="75">
        <v>31907</v>
      </c>
      <c r="F1513" s="75">
        <v>30324</v>
      </c>
      <c r="G1513" s="75">
        <v>1583</v>
      </c>
      <c r="H1513" s="104">
        <v>95.038706240010029</v>
      </c>
      <c r="I1513" s="104">
        <v>4.9612937599899709</v>
      </c>
      <c r="K1513" s="72">
        <f t="shared" si="118"/>
        <v>1.9435543855637408E-3</v>
      </c>
      <c r="M1513" s="72">
        <f t="shared" si="119"/>
        <v>3.4225795508868641E-3</v>
      </c>
      <c r="N1513" s="68"/>
      <c r="O1513" s="72"/>
    </row>
    <row r="1514" spans="1:15" x14ac:dyDescent="0.25">
      <c r="A1514" s="107" t="s">
        <v>1924</v>
      </c>
      <c r="B1514" s="108">
        <f t="shared" si="115"/>
        <v>42931</v>
      </c>
      <c r="C1514">
        <f t="shared" si="116"/>
        <v>2017</v>
      </c>
      <c r="D1514">
        <f t="shared" si="117"/>
        <v>7</v>
      </c>
      <c r="E1514" s="75">
        <v>56758</v>
      </c>
      <c r="F1514" s="75">
        <v>45376</v>
      </c>
      <c r="G1514" s="75">
        <v>11381</v>
      </c>
      <c r="H1514" s="104">
        <v>79.946439268473171</v>
      </c>
      <c r="I1514" s="104">
        <v>20.05179886535819</v>
      </c>
      <c r="K1514" s="72">
        <f t="shared" si="118"/>
        <v>3.4573059145587737E-3</v>
      </c>
      <c r="M1514" s="72">
        <f t="shared" si="119"/>
        <v>3.4225795508868641E-3</v>
      </c>
      <c r="N1514" s="68"/>
      <c r="O1514" s="72"/>
    </row>
    <row r="1515" spans="1:15" x14ac:dyDescent="0.25">
      <c r="A1515" s="107" t="s">
        <v>1925</v>
      </c>
      <c r="B1515" s="108">
        <f t="shared" si="115"/>
        <v>42932</v>
      </c>
      <c r="C1515">
        <f t="shared" si="116"/>
        <v>2017</v>
      </c>
      <c r="D1515">
        <f t="shared" si="117"/>
        <v>7</v>
      </c>
      <c r="E1515" s="75">
        <v>57103</v>
      </c>
      <c r="F1515" s="75">
        <v>45461</v>
      </c>
      <c r="G1515" s="75">
        <v>11641</v>
      </c>
      <c r="H1515" s="104">
        <v>79.612279564996584</v>
      </c>
      <c r="I1515" s="104">
        <v>20.38596921352643</v>
      </c>
      <c r="K1515" s="72">
        <f t="shared" si="118"/>
        <v>3.4783209351818187E-3</v>
      </c>
      <c r="M1515" s="72">
        <f t="shared" si="119"/>
        <v>3.4225795508868641E-3</v>
      </c>
      <c r="N1515" s="68"/>
      <c r="O1515" s="72"/>
    </row>
    <row r="1516" spans="1:15" x14ac:dyDescent="0.25">
      <c r="A1516" s="107" t="s">
        <v>1926</v>
      </c>
      <c r="B1516" s="108">
        <f t="shared" si="115"/>
        <v>42933</v>
      </c>
      <c r="C1516">
        <f t="shared" si="116"/>
        <v>2017</v>
      </c>
      <c r="D1516">
        <f t="shared" si="117"/>
        <v>7</v>
      </c>
      <c r="E1516" s="75">
        <v>62723</v>
      </c>
      <c r="F1516" s="75">
        <v>58058</v>
      </c>
      <c r="G1516" s="75">
        <v>4665</v>
      </c>
      <c r="H1516" s="104">
        <v>92.562536868453364</v>
      </c>
      <c r="I1516" s="104">
        <v>7.4374631315466413</v>
      </c>
      <c r="K1516" s="72">
        <f t="shared" si="118"/>
        <v>3.8206525754760556E-3</v>
      </c>
      <c r="M1516" s="72">
        <f t="shared" si="119"/>
        <v>3.4225795508868641E-3</v>
      </c>
      <c r="N1516" s="68"/>
      <c r="O1516" s="72"/>
    </row>
    <row r="1517" spans="1:15" x14ac:dyDescent="0.25">
      <c r="A1517" s="107" t="s">
        <v>1927</v>
      </c>
      <c r="B1517" s="108">
        <f t="shared" si="115"/>
        <v>42934</v>
      </c>
      <c r="C1517">
        <f t="shared" si="116"/>
        <v>2017</v>
      </c>
      <c r="D1517">
        <f t="shared" si="117"/>
        <v>7</v>
      </c>
      <c r="E1517" s="75">
        <v>66425</v>
      </c>
      <c r="F1517" s="75">
        <v>61773</v>
      </c>
      <c r="G1517" s="75">
        <v>4652</v>
      </c>
      <c r="H1517" s="104">
        <v>92.996612721114033</v>
      </c>
      <c r="I1517" s="104">
        <v>7.0033872788859606</v>
      </c>
      <c r="K1517" s="72">
        <f t="shared" si="118"/>
        <v>4.0461528837268147E-3</v>
      </c>
      <c r="M1517" s="72">
        <f t="shared" si="119"/>
        <v>3.4225795508868641E-3</v>
      </c>
      <c r="N1517" s="68"/>
      <c r="O1517" s="72"/>
    </row>
    <row r="1518" spans="1:15" x14ac:dyDescent="0.25">
      <c r="A1518" s="107" t="s">
        <v>1928</v>
      </c>
      <c r="B1518" s="108">
        <f t="shared" si="115"/>
        <v>42935</v>
      </c>
      <c r="C1518">
        <f t="shared" si="116"/>
        <v>2017</v>
      </c>
      <c r="D1518">
        <f t="shared" si="117"/>
        <v>7</v>
      </c>
      <c r="E1518" s="75">
        <v>64106</v>
      </c>
      <c r="F1518" s="75">
        <v>59567</v>
      </c>
      <c r="G1518" s="75">
        <v>4539</v>
      </c>
      <c r="H1518" s="104">
        <v>92.919539512682121</v>
      </c>
      <c r="I1518" s="104">
        <v>7.0804604873178798</v>
      </c>
      <c r="K1518" s="72">
        <f t="shared" si="118"/>
        <v>3.9048953972780007E-3</v>
      </c>
      <c r="M1518" s="72">
        <f t="shared" si="119"/>
        <v>3.4225795508868641E-3</v>
      </c>
      <c r="N1518" s="68"/>
      <c r="O1518" s="72"/>
    </row>
    <row r="1519" spans="1:15" x14ac:dyDescent="0.25">
      <c r="A1519" s="107" t="s">
        <v>1929</v>
      </c>
      <c r="B1519" s="108">
        <f t="shared" si="115"/>
        <v>42936</v>
      </c>
      <c r="C1519">
        <f t="shared" si="116"/>
        <v>2017</v>
      </c>
      <c r="D1519">
        <f t="shared" si="117"/>
        <v>7</v>
      </c>
      <c r="E1519" s="75">
        <v>59801</v>
      </c>
      <c r="F1519" s="75">
        <v>55778</v>
      </c>
      <c r="G1519" s="75">
        <v>4023</v>
      </c>
      <c r="H1519" s="104">
        <v>93.272687747696523</v>
      </c>
      <c r="I1519" s="104">
        <v>6.7273122523034736</v>
      </c>
      <c r="K1519" s="72">
        <f t="shared" si="118"/>
        <v>3.6426644877643544E-3</v>
      </c>
      <c r="M1519" s="72">
        <f t="shared" si="119"/>
        <v>3.4225795508868641E-3</v>
      </c>
      <c r="N1519" s="68"/>
      <c r="O1519" s="72"/>
    </row>
    <row r="1520" spans="1:15" x14ac:dyDescent="0.25">
      <c r="A1520" s="107" t="s">
        <v>1930</v>
      </c>
      <c r="B1520" s="108">
        <f t="shared" si="115"/>
        <v>42937</v>
      </c>
      <c r="C1520">
        <f t="shared" si="116"/>
        <v>2017</v>
      </c>
      <c r="D1520">
        <f t="shared" si="117"/>
        <v>7</v>
      </c>
      <c r="E1520" s="75">
        <v>60240</v>
      </c>
      <c r="F1520" s="75">
        <v>55278</v>
      </c>
      <c r="G1520" s="75">
        <v>4962</v>
      </c>
      <c r="H1520" s="104">
        <v>91.76294820717132</v>
      </c>
      <c r="I1520" s="104">
        <v>8.2370517928286855</v>
      </c>
      <c r="K1520" s="72">
        <f t="shared" si="118"/>
        <v>3.6694053400933885E-3</v>
      </c>
      <c r="M1520" s="72">
        <f t="shared" si="119"/>
        <v>3.4225795508868641E-3</v>
      </c>
      <c r="N1520" s="68"/>
      <c r="O1520" s="72"/>
    </row>
    <row r="1521" spans="1:15" x14ac:dyDescent="0.25">
      <c r="A1521" s="107" t="s">
        <v>1931</v>
      </c>
      <c r="B1521" s="108">
        <f t="shared" si="115"/>
        <v>42938</v>
      </c>
      <c r="C1521">
        <f t="shared" si="116"/>
        <v>2017</v>
      </c>
      <c r="D1521">
        <f t="shared" si="117"/>
        <v>7</v>
      </c>
      <c r="E1521" s="75">
        <v>48200</v>
      </c>
      <c r="F1521" s="75">
        <v>38940</v>
      </c>
      <c r="G1521" s="75">
        <v>9259</v>
      </c>
      <c r="H1521" s="104">
        <v>80.788381742738594</v>
      </c>
      <c r="I1521" s="104">
        <v>19.209543568464731</v>
      </c>
      <c r="K1521" s="72">
        <f t="shared" si="118"/>
        <v>2.9360115769007521E-3</v>
      </c>
      <c r="M1521" s="72">
        <f t="shared" si="119"/>
        <v>3.4225795508868641E-3</v>
      </c>
      <c r="N1521" s="68"/>
      <c r="O1521" s="72"/>
    </row>
    <row r="1522" spans="1:15" x14ac:dyDescent="0.25">
      <c r="A1522" s="107" t="s">
        <v>1932</v>
      </c>
      <c r="B1522" s="108">
        <f t="shared" si="115"/>
        <v>42939</v>
      </c>
      <c r="C1522">
        <f t="shared" si="116"/>
        <v>2017</v>
      </c>
      <c r="D1522">
        <f t="shared" si="117"/>
        <v>7</v>
      </c>
      <c r="E1522" s="75">
        <v>47100</v>
      </c>
      <c r="F1522" s="75">
        <v>38486</v>
      </c>
      <c r="G1522" s="75">
        <v>8614</v>
      </c>
      <c r="H1522" s="104">
        <v>81.711252653927815</v>
      </c>
      <c r="I1522" s="104">
        <v>18.288747346072189</v>
      </c>
      <c r="K1522" s="72">
        <f t="shared" si="118"/>
        <v>2.8690071633200296E-3</v>
      </c>
      <c r="M1522" s="72">
        <f t="shared" si="119"/>
        <v>3.4225795508868641E-3</v>
      </c>
      <c r="N1522" s="68"/>
      <c r="O1522" s="72"/>
    </row>
    <row r="1523" spans="1:15" x14ac:dyDescent="0.25">
      <c r="A1523" s="107" t="s">
        <v>1933</v>
      </c>
      <c r="B1523" s="108">
        <f t="shared" si="115"/>
        <v>42940</v>
      </c>
      <c r="C1523">
        <f t="shared" si="116"/>
        <v>2017</v>
      </c>
      <c r="D1523">
        <f t="shared" si="117"/>
        <v>7</v>
      </c>
      <c r="E1523" s="75">
        <v>43895</v>
      </c>
      <c r="F1523" s="75">
        <v>41288</v>
      </c>
      <c r="G1523" s="75">
        <v>2607</v>
      </c>
      <c r="H1523" s="104">
        <v>94.060826973459385</v>
      </c>
      <c r="I1523" s="104">
        <v>5.9391730265406082</v>
      </c>
      <c r="K1523" s="72">
        <f t="shared" si="118"/>
        <v>2.6737806673871062E-3</v>
      </c>
      <c r="M1523" s="72">
        <f t="shared" si="119"/>
        <v>3.4225795508868641E-3</v>
      </c>
      <c r="N1523" s="68"/>
      <c r="O1523" s="72"/>
    </row>
    <row r="1524" spans="1:15" x14ac:dyDescent="0.25">
      <c r="A1524" s="107" t="s">
        <v>1934</v>
      </c>
      <c r="B1524" s="108">
        <f t="shared" si="115"/>
        <v>42941</v>
      </c>
      <c r="C1524">
        <f t="shared" si="116"/>
        <v>2017</v>
      </c>
      <c r="D1524">
        <f t="shared" si="117"/>
        <v>7</v>
      </c>
      <c r="E1524" s="75">
        <v>65545</v>
      </c>
      <c r="F1524" s="75">
        <v>61480</v>
      </c>
      <c r="G1524" s="75">
        <v>4065</v>
      </c>
      <c r="H1524" s="104">
        <v>93.798153940041189</v>
      </c>
      <c r="I1524" s="104">
        <v>6.2018460599588066</v>
      </c>
      <c r="K1524" s="72">
        <f t="shared" si="118"/>
        <v>3.9925493528622366E-3</v>
      </c>
      <c r="M1524" s="72">
        <f t="shared" si="119"/>
        <v>3.4225795508868641E-3</v>
      </c>
      <c r="N1524" s="68"/>
      <c r="O1524" s="72"/>
    </row>
    <row r="1525" spans="1:15" x14ac:dyDescent="0.25">
      <c r="A1525" s="107" t="s">
        <v>1935</v>
      </c>
      <c r="B1525" s="108">
        <f t="shared" si="115"/>
        <v>42942</v>
      </c>
      <c r="C1525">
        <f t="shared" si="116"/>
        <v>2017</v>
      </c>
      <c r="D1525">
        <f t="shared" si="117"/>
        <v>7</v>
      </c>
      <c r="E1525" s="75">
        <v>70610</v>
      </c>
      <c r="F1525" s="75">
        <v>65281</v>
      </c>
      <c r="G1525" s="75">
        <v>5329</v>
      </c>
      <c r="H1525" s="104">
        <v>92.452910352641268</v>
      </c>
      <c r="I1525" s="104">
        <v>7.5470896473587308</v>
      </c>
      <c r="K1525" s="72">
        <f t="shared" si="118"/>
        <v>4.3010742208498369E-3</v>
      </c>
      <c r="M1525" s="72">
        <f t="shared" si="119"/>
        <v>3.4225795508868641E-3</v>
      </c>
      <c r="N1525" s="68"/>
      <c r="O1525" s="72"/>
    </row>
    <row r="1526" spans="1:15" x14ac:dyDescent="0.25">
      <c r="A1526" s="107" t="s">
        <v>1936</v>
      </c>
      <c r="B1526" s="108">
        <f t="shared" si="115"/>
        <v>42943</v>
      </c>
      <c r="C1526">
        <f t="shared" si="116"/>
        <v>2017</v>
      </c>
      <c r="D1526">
        <f t="shared" si="117"/>
        <v>7</v>
      </c>
      <c r="E1526" s="75">
        <v>65924</v>
      </c>
      <c r="F1526" s="75">
        <v>61517</v>
      </c>
      <c r="G1526" s="75">
        <v>4407</v>
      </c>
      <c r="H1526" s="104">
        <v>93.315029427825976</v>
      </c>
      <c r="I1526" s="104">
        <v>6.6849705721740182</v>
      </c>
      <c r="K1526" s="72">
        <f t="shared" si="118"/>
        <v>4.0156354189959586E-3</v>
      </c>
      <c r="M1526" s="72">
        <f t="shared" si="119"/>
        <v>3.4225795508868641E-3</v>
      </c>
      <c r="N1526" s="68"/>
      <c r="O1526" s="72"/>
    </row>
    <row r="1527" spans="1:15" x14ac:dyDescent="0.25">
      <c r="A1527" s="107" t="s">
        <v>1937</v>
      </c>
      <c r="B1527" s="108">
        <f t="shared" si="115"/>
        <v>42944</v>
      </c>
      <c r="C1527">
        <f t="shared" si="116"/>
        <v>2017</v>
      </c>
      <c r="D1527">
        <f t="shared" si="117"/>
        <v>7</v>
      </c>
      <c r="E1527" s="75">
        <v>64259</v>
      </c>
      <c r="F1527" s="75">
        <v>58322</v>
      </c>
      <c r="G1527" s="75">
        <v>5936</v>
      </c>
      <c r="H1527" s="104">
        <v>90.760827277112938</v>
      </c>
      <c r="I1527" s="104">
        <v>9.237616520643023</v>
      </c>
      <c r="K1527" s="72">
        <f t="shared" si="118"/>
        <v>3.9142151020760468E-3</v>
      </c>
      <c r="M1527" s="72">
        <f t="shared" si="119"/>
        <v>3.4225795508868641E-3</v>
      </c>
      <c r="N1527" s="68"/>
      <c r="O1527" s="72"/>
    </row>
    <row r="1528" spans="1:15" x14ac:dyDescent="0.25">
      <c r="A1528" s="107" t="s">
        <v>1938</v>
      </c>
      <c r="B1528" s="108">
        <f t="shared" si="115"/>
        <v>42945</v>
      </c>
      <c r="C1528">
        <f t="shared" si="116"/>
        <v>2017</v>
      </c>
      <c r="D1528">
        <f t="shared" si="117"/>
        <v>7</v>
      </c>
      <c r="E1528" s="75">
        <v>53188</v>
      </c>
      <c r="F1528" s="75">
        <v>42822</v>
      </c>
      <c r="G1528" s="75">
        <v>10366</v>
      </c>
      <c r="H1528" s="104">
        <v>80.510641498082279</v>
      </c>
      <c r="I1528" s="104">
        <v>19.489358501917721</v>
      </c>
      <c r="K1528" s="72">
        <f t="shared" si="118"/>
        <v>3.2398461359377014E-3</v>
      </c>
      <c r="M1528" s="72">
        <f t="shared" si="119"/>
        <v>3.4225795508868641E-3</v>
      </c>
      <c r="N1528" s="68"/>
      <c r="O1528" s="72"/>
    </row>
    <row r="1529" spans="1:15" x14ac:dyDescent="0.25">
      <c r="A1529" s="107" t="s">
        <v>1939</v>
      </c>
      <c r="B1529" s="108">
        <f t="shared" si="115"/>
        <v>42946</v>
      </c>
      <c r="C1529">
        <f t="shared" si="116"/>
        <v>2017</v>
      </c>
      <c r="D1529">
        <f t="shared" si="117"/>
        <v>7</v>
      </c>
      <c r="E1529" s="75">
        <v>59674</v>
      </c>
      <c r="F1529" s="75">
        <v>45937</v>
      </c>
      <c r="G1529" s="75">
        <v>13735</v>
      </c>
      <c r="H1529" s="104">
        <v>76.979924255119485</v>
      </c>
      <c r="I1529" s="104">
        <v>23.016724201494789</v>
      </c>
      <c r="K1529" s="72">
        <f t="shared" si="118"/>
        <v>3.6349285236509437E-3</v>
      </c>
      <c r="M1529" s="72">
        <f t="shared" si="119"/>
        <v>3.4225795508868641E-3</v>
      </c>
      <c r="N1529" s="68"/>
      <c r="O1529" s="72"/>
    </row>
    <row r="1530" spans="1:15" x14ac:dyDescent="0.25">
      <c r="A1530" s="107" t="s">
        <v>1940</v>
      </c>
      <c r="B1530" s="108">
        <f t="shared" si="115"/>
        <v>42947</v>
      </c>
      <c r="C1530">
        <f t="shared" si="116"/>
        <v>2017</v>
      </c>
      <c r="D1530">
        <f t="shared" si="117"/>
        <v>7</v>
      </c>
      <c r="E1530" s="75">
        <v>64488</v>
      </c>
      <c r="F1530" s="75">
        <v>58743</v>
      </c>
      <c r="G1530" s="75">
        <v>5744</v>
      </c>
      <c r="H1530" s="104">
        <v>91.091365835504277</v>
      </c>
      <c r="I1530" s="104">
        <v>8.9070834884009429</v>
      </c>
      <c r="K1530" s="72">
        <f t="shared" si="118"/>
        <v>3.9281642027214876E-3</v>
      </c>
      <c r="M1530" s="72">
        <f t="shared" si="119"/>
        <v>3.4225795508868641E-3</v>
      </c>
      <c r="N1530" s="68"/>
      <c r="O1530" s="72"/>
    </row>
    <row r="1531" spans="1:15" x14ac:dyDescent="0.25">
      <c r="A1531" s="107" t="s">
        <v>1941</v>
      </c>
      <c r="B1531" s="108">
        <f t="shared" si="115"/>
        <v>42948</v>
      </c>
      <c r="C1531">
        <f t="shared" si="116"/>
        <v>2017</v>
      </c>
      <c r="D1531">
        <f t="shared" si="117"/>
        <v>8</v>
      </c>
      <c r="E1531" s="75">
        <v>66953</v>
      </c>
      <c r="F1531" s="75">
        <v>62276</v>
      </c>
      <c r="G1531" s="75">
        <v>4677</v>
      </c>
      <c r="H1531" s="104">
        <v>93.014502710856874</v>
      </c>
      <c r="I1531" s="104">
        <v>6.9854972891431304</v>
      </c>
      <c r="K1531" s="72">
        <f t="shared" si="118"/>
        <v>4.0783150022455613E-3</v>
      </c>
      <c r="M1531" s="72">
        <f t="shared" si="119"/>
        <v>3.5839914147578916E-3</v>
      </c>
      <c r="N1531" s="68"/>
      <c r="O1531" s="72"/>
    </row>
    <row r="1532" spans="1:15" x14ac:dyDescent="0.25">
      <c r="A1532" s="107" t="s">
        <v>1942</v>
      </c>
      <c r="B1532" s="108">
        <f t="shared" si="115"/>
        <v>42949</v>
      </c>
      <c r="C1532">
        <f t="shared" si="116"/>
        <v>2017</v>
      </c>
      <c r="D1532">
        <f t="shared" si="117"/>
        <v>8</v>
      </c>
      <c r="E1532" s="75">
        <v>56453</v>
      </c>
      <c r="F1532" s="75">
        <v>53733</v>
      </c>
      <c r="G1532" s="75">
        <v>2720</v>
      </c>
      <c r="H1532" s="104">
        <v>95.181832674968561</v>
      </c>
      <c r="I1532" s="104">
        <v>4.8181673250314434</v>
      </c>
      <c r="K1532" s="72">
        <f t="shared" si="118"/>
        <v>3.4387274180659373E-3</v>
      </c>
      <c r="M1532" s="72">
        <f t="shared" si="119"/>
        <v>3.5839914147578916E-3</v>
      </c>
      <c r="N1532" s="68"/>
      <c r="O1532" s="72"/>
    </row>
    <row r="1533" spans="1:15" x14ac:dyDescent="0.25">
      <c r="A1533" s="107" t="s">
        <v>1943</v>
      </c>
      <c r="B1533" s="108">
        <f t="shared" si="115"/>
        <v>42950</v>
      </c>
      <c r="C1533">
        <f t="shared" si="116"/>
        <v>2017</v>
      </c>
      <c r="D1533">
        <f t="shared" si="117"/>
        <v>8</v>
      </c>
      <c r="E1533" s="75">
        <v>66421</v>
      </c>
      <c r="F1533" s="75">
        <v>62059</v>
      </c>
      <c r="G1533" s="75">
        <v>4361</v>
      </c>
      <c r="H1533" s="104">
        <v>93.432799867511775</v>
      </c>
      <c r="I1533" s="104">
        <v>6.5656945845440449</v>
      </c>
      <c r="K1533" s="72">
        <f t="shared" si="118"/>
        <v>4.045909231313794E-3</v>
      </c>
      <c r="M1533" s="72">
        <f t="shared" si="119"/>
        <v>3.5839914147578916E-3</v>
      </c>
      <c r="N1533" s="68"/>
      <c r="O1533" s="72"/>
    </row>
    <row r="1534" spans="1:15" x14ac:dyDescent="0.25">
      <c r="A1534" s="107" t="s">
        <v>1944</v>
      </c>
      <c r="B1534" s="108">
        <f t="shared" si="115"/>
        <v>42951</v>
      </c>
      <c r="C1534">
        <f t="shared" si="116"/>
        <v>2017</v>
      </c>
      <c r="D1534">
        <f t="shared" si="117"/>
        <v>8</v>
      </c>
      <c r="E1534" s="75">
        <v>56640</v>
      </c>
      <c r="F1534" s="75">
        <v>51373</v>
      </c>
      <c r="G1534" s="75">
        <v>5267</v>
      </c>
      <c r="H1534" s="104">
        <v>90.700918079096041</v>
      </c>
      <c r="I1534" s="104">
        <v>9.299081920903955</v>
      </c>
      <c r="K1534" s="72">
        <f t="shared" si="118"/>
        <v>3.45011816837466E-3</v>
      </c>
      <c r="M1534" s="72">
        <f t="shared" si="119"/>
        <v>3.5839914147578916E-3</v>
      </c>
      <c r="N1534" s="68"/>
      <c r="O1534" s="72"/>
    </row>
    <row r="1535" spans="1:15" x14ac:dyDescent="0.25">
      <c r="A1535" s="107" t="s">
        <v>1945</v>
      </c>
      <c r="B1535" s="108">
        <f t="shared" si="115"/>
        <v>42952</v>
      </c>
      <c r="C1535">
        <f t="shared" si="116"/>
        <v>2017</v>
      </c>
      <c r="D1535">
        <f t="shared" si="117"/>
        <v>8</v>
      </c>
      <c r="E1535" s="75">
        <v>59271</v>
      </c>
      <c r="F1535" s="75">
        <v>46244</v>
      </c>
      <c r="G1535" s="75">
        <v>13027</v>
      </c>
      <c r="H1535" s="104">
        <v>78.021292031516253</v>
      </c>
      <c r="I1535" s="104">
        <v>21.978707968483739</v>
      </c>
      <c r="K1535" s="72">
        <f t="shared" si="118"/>
        <v>3.6103805430390975E-3</v>
      </c>
      <c r="M1535" s="72">
        <f t="shared" si="119"/>
        <v>3.5839914147578916E-3</v>
      </c>
      <c r="N1535" s="68"/>
      <c r="O1535" s="72"/>
    </row>
    <row r="1536" spans="1:15" x14ac:dyDescent="0.25">
      <c r="A1536" s="107" t="s">
        <v>1946</v>
      </c>
      <c r="B1536" s="108">
        <f t="shared" si="115"/>
        <v>42953</v>
      </c>
      <c r="C1536">
        <f t="shared" si="116"/>
        <v>2017</v>
      </c>
      <c r="D1536">
        <f t="shared" si="117"/>
        <v>8</v>
      </c>
      <c r="E1536" s="75">
        <v>56761</v>
      </c>
      <c r="F1536" s="75">
        <v>44002</v>
      </c>
      <c r="G1536" s="75">
        <v>12759</v>
      </c>
      <c r="H1536" s="104">
        <v>77.52153767551664</v>
      </c>
      <c r="I1536" s="104">
        <v>22.47846232448336</v>
      </c>
      <c r="K1536" s="72">
        <f t="shared" si="118"/>
        <v>3.4574886538685395E-3</v>
      </c>
      <c r="M1536" s="72">
        <f t="shared" si="119"/>
        <v>3.5839914147578916E-3</v>
      </c>
      <c r="N1536" s="68"/>
      <c r="O1536" s="72"/>
    </row>
    <row r="1537" spans="1:15" x14ac:dyDescent="0.25">
      <c r="A1537" s="107" t="s">
        <v>1947</v>
      </c>
      <c r="B1537" s="108">
        <f t="shared" si="115"/>
        <v>42954</v>
      </c>
      <c r="C1537">
        <f t="shared" si="116"/>
        <v>2017</v>
      </c>
      <c r="D1537">
        <f t="shared" si="117"/>
        <v>8</v>
      </c>
      <c r="E1537" s="75">
        <v>23463</v>
      </c>
      <c r="F1537" s="75">
        <v>22750</v>
      </c>
      <c r="G1537" s="75">
        <v>713</v>
      </c>
      <c r="H1537" s="104">
        <v>96.96117291054</v>
      </c>
      <c r="I1537" s="104">
        <v>3.0388270894600011</v>
      </c>
      <c r="K1537" s="72">
        <f t="shared" si="118"/>
        <v>1.4292041416768123E-3</v>
      </c>
      <c r="M1537" s="72">
        <f t="shared" si="119"/>
        <v>3.5839914147578916E-3</v>
      </c>
      <c r="N1537" s="68"/>
      <c r="O1537" s="72"/>
    </row>
    <row r="1538" spans="1:15" x14ac:dyDescent="0.25">
      <c r="A1538" s="107" t="s">
        <v>1948</v>
      </c>
      <c r="B1538" s="108">
        <f t="shared" si="115"/>
        <v>42955</v>
      </c>
      <c r="C1538">
        <f t="shared" si="116"/>
        <v>2017</v>
      </c>
      <c r="D1538">
        <f t="shared" si="117"/>
        <v>8</v>
      </c>
      <c r="E1538" s="75">
        <v>65561</v>
      </c>
      <c r="F1538" s="75">
        <v>60871</v>
      </c>
      <c r="G1538" s="75">
        <v>4690</v>
      </c>
      <c r="H1538" s="104">
        <v>92.846356827992253</v>
      </c>
      <c r="I1538" s="104">
        <v>7.1536431720077482</v>
      </c>
      <c r="K1538" s="72">
        <f t="shared" si="118"/>
        <v>3.9935239625143197E-3</v>
      </c>
      <c r="M1538" s="72">
        <f t="shared" si="119"/>
        <v>3.5839914147578916E-3</v>
      </c>
      <c r="N1538" s="68"/>
      <c r="O1538" s="72"/>
    </row>
    <row r="1539" spans="1:15" x14ac:dyDescent="0.25">
      <c r="A1539" s="107" t="s">
        <v>1949</v>
      </c>
      <c r="B1539" s="108">
        <f t="shared" si="115"/>
        <v>42956</v>
      </c>
      <c r="C1539">
        <f t="shared" si="116"/>
        <v>2017</v>
      </c>
      <c r="D1539">
        <f t="shared" si="117"/>
        <v>8</v>
      </c>
      <c r="E1539" s="75">
        <v>68141</v>
      </c>
      <c r="F1539" s="75">
        <v>63035</v>
      </c>
      <c r="G1539" s="75">
        <v>5106</v>
      </c>
      <c r="H1539" s="104">
        <v>92.50671401945965</v>
      </c>
      <c r="I1539" s="104">
        <v>7.4932859805403504</v>
      </c>
      <c r="K1539" s="72">
        <f t="shared" si="118"/>
        <v>4.1506797689127416E-3</v>
      </c>
      <c r="M1539" s="72">
        <f t="shared" si="119"/>
        <v>3.5839914147578916E-3</v>
      </c>
      <c r="N1539" s="68"/>
      <c r="O1539" s="72"/>
    </row>
    <row r="1540" spans="1:15" x14ac:dyDescent="0.25">
      <c r="A1540" s="107" t="s">
        <v>1950</v>
      </c>
      <c r="B1540" s="108">
        <f t="shared" si="115"/>
        <v>42957</v>
      </c>
      <c r="C1540">
        <f t="shared" si="116"/>
        <v>2017</v>
      </c>
      <c r="D1540">
        <f t="shared" si="117"/>
        <v>8</v>
      </c>
      <c r="E1540" s="75">
        <v>66495</v>
      </c>
      <c r="F1540" s="75">
        <v>61264</v>
      </c>
      <c r="G1540" s="75">
        <v>5231</v>
      </c>
      <c r="H1540" s="104">
        <v>92.133243100985041</v>
      </c>
      <c r="I1540" s="104">
        <v>7.8667568990149626</v>
      </c>
      <c r="K1540" s="72">
        <f t="shared" si="118"/>
        <v>4.0504168009546787E-3</v>
      </c>
      <c r="M1540" s="72">
        <f t="shared" si="119"/>
        <v>3.5839914147578916E-3</v>
      </c>
      <c r="N1540" s="68"/>
      <c r="O1540" s="72"/>
    </row>
    <row r="1541" spans="1:15" x14ac:dyDescent="0.25">
      <c r="A1541" s="107" t="s">
        <v>1951</v>
      </c>
      <c r="B1541" s="108">
        <f t="shared" si="115"/>
        <v>42958</v>
      </c>
      <c r="C1541">
        <f t="shared" si="116"/>
        <v>2017</v>
      </c>
      <c r="D1541">
        <f t="shared" si="117"/>
        <v>8</v>
      </c>
      <c r="E1541" s="75">
        <v>63377</v>
      </c>
      <c r="F1541" s="75">
        <v>56983</v>
      </c>
      <c r="G1541" s="75">
        <v>6394</v>
      </c>
      <c r="H1541" s="104">
        <v>89.911166511510487</v>
      </c>
      <c r="I1541" s="104">
        <v>10.088833488489509</v>
      </c>
      <c r="K1541" s="72">
        <f t="shared" si="118"/>
        <v>3.8604897450049578E-3</v>
      </c>
      <c r="M1541" s="72">
        <f t="shared" si="119"/>
        <v>3.5839914147578916E-3</v>
      </c>
      <c r="N1541" s="68"/>
      <c r="O1541" s="72"/>
    </row>
    <row r="1542" spans="1:15" x14ac:dyDescent="0.25">
      <c r="A1542" s="107" t="s">
        <v>1952</v>
      </c>
      <c r="B1542" s="108">
        <f t="shared" si="115"/>
        <v>42959</v>
      </c>
      <c r="C1542">
        <f t="shared" si="116"/>
        <v>2017</v>
      </c>
      <c r="D1542">
        <f t="shared" si="117"/>
        <v>8</v>
      </c>
      <c r="E1542" s="75">
        <v>60877</v>
      </c>
      <c r="F1542" s="75">
        <v>46880</v>
      </c>
      <c r="G1542" s="75">
        <v>13997</v>
      </c>
      <c r="H1542" s="104">
        <v>77.007736912134305</v>
      </c>
      <c r="I1542" s="104">
        <v>22.992263087865702</v>
      </c>
      <c r="K1542" s="72">
        <f t="shared" si="118"/>
        <v>3.7082069868669522E-3</v>
      </c>
      <c r="M1542" s="72">
        <f t="shared" si="119"/>
        <v>3.5839914147578916E-3</v>
      </c>
      <c r="N1542" s="68"/>
      <c r="O1542" s="72"/>
    </row>
    <row r="1543" spans="1:15" x14ac:dyDescent="0.25">
      <c r="A1543" s="107" t="s">
        <v>1953</v>
      </c>
      <c r="B1543" s="108">
        <f t="shared" si="115"/>
        <v>42960</v>
      </c>
      <c r="C1543">
        <f t="shared" si="116"/>
        <v>2017</v>
      </c>
      <c r="D1543">
        <f t="shared" si="117"/>
        <v>8</v>
      </c>
      <c r="E1543" s="75">
        <v>57776</v>
      </c>
      <c r="F1543" s="75">
        <v>44782</v>
      </c>
      <c r="G1543" s="75">
        <v>12994</v>
      </c>
      <c r="H1543" s="104">
        <v>77.509692605926332</v>
      </c>
      <c r="I1543" s="104">
        <v>22.49030739407366</v>
      </c>
      <c r="K1543" s="72">
        <f t="shared" si="118"/>
        <v>3.5193154536725699E-3</v>
      </c>
      <c r="M1543" s="72">
        <f t="shared" si="119"/>
        <v>3.5839914147578916E-3</v>
      </c>
      <c r="N1543" s="68"/>
      <c r="O1543" s="72"/>
    </row>
    <row r="1544" spans="1:15" x14ac:dyDescent="0.25">
      <c r="A1544" s="107" t="s">
        <v>1954</v>
      </c>
      <c r="B1544" s="108">
        <f t="shared" si="115"/>
        <v>42961</v>
      </c>
      <c r="C1544">
        <f t="shared" si="116"/>
        <v>2017</v>
      </c>
      <c r="D1544">
        <f t="shared" si="117"/>
        <v>8</v>
      </c>
      <c r="E1544" s="75">
        <v>61695</v>
      </c>
      <c r="F1544" s="75">
        <v>56165</v>
      </c>
      <c r="G1544" s="75">
        <v>5530</v>
      </c>
      <c r="H1544" s="104">
        <v>91.036550773968713</v>
      </c>
      <c r="I1544" s="104">
        <v>8.9634492260312832</v>
      </c>
      <c r="K1544" s="72">
        <f t="shared" si="118"/>
        <v>3.7580339053297075E-3</v>
      </c>
      <c r="M1544" s="72">
        <f t="shared" si="119"/>
        <v>3.5839914147578916E-3</v>
      </c>
      <c r="N1544" s="68"/>
      <c r="O1544" s="72"/>
    </row>
    <row r="1545" spans="1:15" x14ac:dyDescent="0.25">
      <c r="A1545" s="107" t="s">
        <v>1955</v>
      </c>
      <c r="B1545" s="108">
        <f t="shared" si="115"/>
        <v>42962</v>
      </c>
      <c r="C1545">
        <f t="shared" si="116"/>
        <v>2017</v>
      </c>
      <c r="D1545">
        <f t="shared" si="117"/>
        <v>8</v>
      </c>
      <c r="E1545" s="75">
        <v>52598</v>
      </c>
      <c r="F1545" s="75">
        <v>49713</v>
      </c>
      <c r="G1545" s="75">
        <v>2884</v>
      </c>
      <c r="H1545" s="104">
        <v>94.515000570363895</v>
      </c>
      <c r="I1545" s="104">
        <v>5.4830982166622304</v>
      </c>
      <c r="K1545" s="72">
        <f t="shared" si="118"/>
        <v>3.203907405017132E-3</v>
      </c>
      <c r="M1545" s="72">
        <f t="shared" si="119"/>
        <v>3.5839914147578916E-3</v>
      </c>
      <c r="N1545" s="68"/>
      <c r="O1545" s="72"/>
    </row>
    <row r="1546" spans="1:15" x14ac:dyDescent="0.25">
      <c r="A1546" s="107" t="s">
        <v>1956</v>
      </c>
      <c r="B1546" s="108">
        <f t="shared" si="115"/>
        <v>42963</v>
      </c>
      <c r="C1546">
        <f t="shared" si="116"/>
        <v>2017</v>
      </c>
      <c r="D1546">
        <f t="shared" si="117"/>
        <v>8</v>
      </c>
      <c r="E1546" s="75">
        <v>68712</v>
      </c>
      <c r="F1546" s="75">
        <v>63303</v>
      </c>
      <c r="G1546" s="75">
        <v>5409</v>
      </c>
      <c r="H1546" s="104">
        <v>92.128012574222836</v>
      </c>
      <c r="I1546" s="104">
        <v>7.8719874257771556</v>
      </c>
      <c r="K1546" s="72">
        <f t="shared" si="118"/>
        <v>4.1854611508714626E-3</v>
      </c>
      <c r="M1546" s="72">
        <f t="shared" si="119"/>
        <v>3.5839914147578916E-3</v>
      </c>
      <c r="N1546" s="68"/>
      <c r="O1546" s="72"/>
    </row>
    <row r="1547" spans="1:15" x14ac:dyDescent="0.25">
      <c r="A1547" s="107" t="s">
        <v>1957</v>
      </c>
      <c r="B1547" s="108">
        <f t="shared" si="115"/>
        <v>42964</v>
      </c>
      <c r="C1547">
        <f t="shared" si="116"/>
        <v>2017</v>
      </c>
      <c r="D1547">
        <f t="shared" si="117"/>
        <v>8</v>
      </c>
      <c r="E1547" s="75">
        <v>66899</v>
      </c>
      <c r="F1547" s="75">
        <v>61278</v>
      </c>
      <c r="G1547" s="75">
        <v>5621</v>
      </c>
      <c r="H1547" s="104">
        <v>91.597781730668615</v>
      </c>
      <c r="I1547" s="104">
        <v>8.4022182693313798</v>
      </c>
      <c r="K1547" s="72">
        <f t="shared" si="118"/>
        <v>4.0750256946697804E-3</v>
      </c>
      <c r="M1547" s="72">
        <f t="shared" si="119"/>
        <v>3.5839914147578916E-3</v>
      </c>
      <c r="N1547" s="68"/>
      <c r="O1547" s="72"/>
    </row>
    <row r="1548" spans="1:15" x14ac:dyDescent="0.25">
      <c r="A1548" s="107" t="s">
        <v>1958</v>
      </c>
      <c r="B1548" s="108">
        <f t="shared" si="115"/>
        <v>42965</v>
      </c>
      <c r="C1548">
        <f t="shared" si="116"/>
        <v>2017</v>
      </c>
      <c r="D1548">
        <f t="shared" si="117"/>
        <v>8</v>
      </c>
      <c r="E1548" s="75">
        <v>36745</v>
      </c>
      <c r="F1548" s="75">
        <v>34286</v>
      </c>
      <c r="G1548" s="75">
        <v>2459</v>
      </c>
      <c r="H1548" s="104">
        <v>93.307933052115928</v>
      </c>
      <c r="I1548" s="104">
        <v>6.692066947884066</v>
      </c>
      <c r="K1548" s="72">
        <f t="shared" si="118"/>
        <v>2.2382519791124098E-3</v>
      </c>
      <c r="M1548" s="72">
        <f t="shared" si="119"/>
        <v>3.5839914147578916E-3</v>
      </c>
      <c r="N1548" s="68"/>
      <c r="O1548" s="72"/>
    </row>
    <row r="1549" spans="1:15" x14ac:dyDescent="0.25">
      <c r="A1549" s="107" t="s">
        <v>1959</v>
      </c>
      <c r="B1549" s="108">
        <f t="shared" ref="B1549:B1612" si="120">DATE(YEAR(A1549),MONTH(A1549),DAY(A1549))</f>
        <v>42966</v>
      </c>
      <c r="C1549">
        <f t="shared" ref="C1549:C1612" si="121">+YEAR(A1549)</f>
        <v>2017</v>
      </c>
      <c r="D1549">
        <f t="shared" ref="D1549:D1612" si="122">MONTH(A1549)</f>
        <v>8</v>
      </c>
      <c r="E1549" s="75">
        <v>62864</v>
      </c>
      <c r="F1549" s="75">
        <v>48717</v>
      </c>
      <c r="G1549" s="75">
        <v>14146</v>
      </c>
      <c r="H1549" s="104">
        <v>77.495864087554082</v>
      </c>
      <c r="I1549" s="104">
        <v>22.50254517688979</v>
      </c>
      <c r="K1549" s="72">
        <f t="shared" ref="K1549:K1612" si="123">+E1549/SUMIF($C$12:$C$2321,C1549,$E$12:$E$2321)</f>
        <v>3.8292413230350394E-3</v>
      </c>
      <c r="M1549" s="72">
        <f t="shared" ref="M1549:M1612" si="124">AVERAGEIFS($K$12:$K$2321,$C$12:$C$2321,C1549,$D$12:$D$2321,D1549)</f>
        <v>3.5839914147578916E-3</v>
      </c>
      <c r="N1549" s="68"/>
      <c r="O1549" s="72"/>
    </row>
    <row r="1550" spans="1:15" x14ac:dyDescent="0.25">
      <c r="A1550" s="107" t="s">
        <v>1960</v>
      </c>
      <c r="B1550" s="108">
        <f t="shared" si="120"/>
        <v>42967</v>
      </c>
      <c r="C1550">
        <f t="shared" si="121"/>
        <v>2017</v>
      </c>
      <c r="D1550">
        <f t="shared" si="122"/>
        <v>8</v>
      </c>
      <c r="E1550" s="75">
        <v>55704</v>
      </c>
      <c r="F1550" s="75">
        <v>44499</v>
      </c>
      <c r="G1550" s="75">
        <v>11205</v>
      </c>
      <c r="H1550" s="104">
        <v>79.884747953468334</v>
      </c>
      <c r="I1550" s="104">
        <v>20.115252046531669</v>
      </c>
      <c r="K1550" s="72">
        <f t="shared" si="123"/>
        <v>3.3931035037277906E-3</v>
      </c>
      <c r="M1550" s="72">
        <f t="shared" si="124"/>
        <v>3.5839914147578916E-3</v>
      </c>
      <c r="N1550" s="68"/>
      <c r="O1550" s="72"/>
    </row>
    <row r="1551" spans="1:15" x14ac:dyDescent="0.25">
      <c r="A1551" s="107" t="s">
        <v>1961</v>
      </c>
      <c r="B1551" s="108">
        <f t="shared" si="120"/>
        <v>42968</v>
      </c>
      <c r="C1551">
        <f t="shared" si="121"/>
        <v>2017</v>
      </c>
      <c r="D1551">
        <f t="shared" si="122"/>
        <v>8</v>
      </c>
      <c r="E1551" s="75">
        <v>61305</v>
      </c>
      <c r="F1551" s="75">
        <v>55900</v>
      </c>
      <c r="G1551" s="75">
        <v>5405</v>
      </c>
      <c r="H1551" s="104">
        <v>91.183427126661769</v>
      </c>
      <c r="I1551" s="104">
        <v>8.8165728733382274</v>
      </c>
      <c r="K1551" s="72">
        <f t="shared" si="123"/>
        <v>3.734277795060179E-3</v>
      </c>
      <c r="M1551" s="72">
        <f t="shared" si="124"/>
        <v>3.5839914147578916E-3</v>
      </c>
      <c r="N1551" s="68"/>
      <c r="O1551" s="72"/>
    </row>
    <row r="1552" spans="1:15" x14ac:dyDescent="0.25">
      <c r="A1552" s="107" t="s">
        <v>1962</v>
      </c>
      <c r="B1552" s="108">
        <f t="shared" si="120"/>
        <v>42969</v>
      </c>
      <c r="C1552">
        <f t="shared" si="121"/>
        <v>2017</v>
      </c>
      <c r="D1552">
        <f t="shared" si="122"/>
        <v>8</v>
      </c>
      <c r="E1552" s="75">
        <v>60763</v>
      </c>
      <c r="F1552" s="75">
        <v>56391</v>
      </c>
      <c r="G1552" s="75">
        <v>4372</v>
      </c>
      <c r="H1552" s="104">
        <v>92.804831887826467</v>
      </c>
      <c r="I1552" s="104">
        <v>7.1951681121735263</v>
      </c>
      <c r="K1552" s="72">
        <f t="shared" si="123"/>
        <v>3.7012628930958593E-3</v>
      </c>
      <c r="M1552" s="72">
        <f t="shared" si="124"/>
        <v>3.5839914147578916E-3</v>
      </c>
      <c r="N1552" s="68"/>
      <c r="O1552" s="72"/>
    </row>
    <row r="1553" spans="1:15" x14ac:dyDescent="0.25">
      <c r="A1553" s="107" t="s">
        <v>1963</v>
      </c>
      <c r="B1553" s="108">
        <f t="shared" si="120"/>
        <v>42970</v>
      </c>
      <c r="C1553">
        <f t="shared" si="121"/>
        <v>2017</v>
      </c>
      <c r="D1553">
        <f t="shared" si="122"/>
        <v>8</v>
      </c>
      <c r="E1553" s="75">
        <v>65289</v>
      </c>
      <c r="F1553" s="75">
        <v>60782</v>
      </c>
      <c r="G1553" s="75">
        <v>4507</v>
      </c>
      <c r="H1553" s="104">
        <v>93.096846329396982</v>
      </c>
      <c r="I1553" s="104">
        <v>6.903153670603011</v>
      </c>
      <c r="K1553" s="72">
        <f t="shared" si="123"/>
        <v>3.9769555984289053E-3</v>
      </c>
      <c r="M1553" s="72">
        <f t="shared" si="124"/>
        <v>3.5839914147578916E-3</v>
      </c>
      <c r="N1553" s="68"/>
      <c r="O1553" s="72"/>
    </row>
    <row r="1554" spans="1:15" x14ac:dyDescent="0.25">
      <c r="A1554" s="107" t="s">
        <v>1964</v>
      </c>
      <c r="B1554" s="108">
        <f t="shared" si="120"/>
        <v>42971</v>
      </c>
      <c r="C1554">
        <f t="shared" si="121"/>
        <v>2017</v>
      </c>
      <c r="D1554">
        <f t="shared" si="122"/>
        <v>8</v>
      </c>
      <c r="E1554" s="75">
        <v>66564</v>
      </c>
      <c r="F1554" s="75">
        <v>61274</v>
      </c>
      <c r="G1554" s="75">
        <v>5290</v>
      </c>
      <c r="H1554" s="104">
        <v>92.05276125232858</v>
      </c>
      <c r="I1554" s="104">
        <v>7.9472387476714141</v>
      </c>
      <c r="K1554" s="72">
        <f t="shared" si="123"/>
        <v>4.0546198050792877E-3</v>
      </c>
      <c r="M1554" s="72">
        <f t="shared" si="124"/>
        <v>3.5839914147578916E-3</v>
      </c>
      <c r="N1554" s="68"/>
      <c r="O1554" s="72"/>
    </row>
    <row r="1555" spans="1:15" x14ac:dyDescent="0.25">
      <c r="A1555" s="107" t="s">
        <v>1965</v>
      </c>
      <c r="B1555" s="108">
        <f t="shared" si="120"/>
        <v>42972</v>
      </c>
      <c r="C1555">
        <f t="shared" si="121"/>
        <v>2017</v>
      </c>
      <c r="D1555">
        <f t="shared" si="122"/>
        <v>8</v>
      </c>
      <c r="E1555" s="75">
        <v>64460</v>
      </c>
      <c r="F1555" s="75">
        <v>57843</v>
      </c>
      <c r="G1555" s="75">
        <v>6617</v>
      </c>
      <c r="H1555" s="104">
        <v>89.73471920570897</v>
      </c>
      <c r="I1555" s="104">
        <v>10.26528079429103</v>
      </c>
      <c r="K1555" s="72">
        <f t="shared" si="123"/>
        <v>3.9264586358303422E-3</v>
      </c>
      <c r="M1555" s="72">
        <f t="shared" si="124"/>
        <v>3.5839914147578916E-3</v>
      </c>
      <c r="N1555" s="68"/>
      <c r="O1555" s="72"/>
    </row>
    <row r="1556" spans="1:15" x14ac:dyDescent="0.25">
      <c r="A1556" s="107" t="s">
        <v>1966</v>
      </c>
      <c r="B1556" s="108">
        <f t="shared" si="120"/>
        <v>42973</v>
      </c>
      <c r="C1556">
        <f t="shared" si="121"/>
        <v>2017</v>
      </c>
      <c r="D1556">
        <f t="shared" si="122"/>
        <v>8</v>
      </c>
      <c r="E1556" s="75">
        <v>50315</v>
      </c>
      <c r="F1556" s="75">
        <v>41798</v>
      </c>
      <c r="G1556" s="75">
        <v>8517</v>
      </c>
      <c r="H1556" s="104">
        <v>83.072642353174999</v>
      </c>
      <c r="I1556" s="104">
        <v>16.927357646825001</v>
      </c>
      <c r="K1556" s="72">
        <f t="shared" si="123"/>
        <v>3.0648427902855054E-3</v>
      </c>
      <c r="M1556" s="72">
        <f t="shared" si="124"/>
        <v>3.5839914147578916E-3</v>
      </c>
      <c r="N1556" s="68"/>
      <c r="O1556" s="72"/>
    </row>
    <row r="1557" spans="1:15" x14ac:dyDescent="0.25">
      <c r="A1557" s="107" t="s">
        <v>1967</v>
      </c>
      <c r="B1557" s="108">
        <f t="shared" si="120"/>
        <v>42974</v>
      </c>
      <c r="C1557">
        <f t="shared" si="121"/>
        <v>2017</v>
      </c>
      <c r="D1557">
        <f t="shared" si="122"/>
        <v>8</v>
      </c>
      <c r="E1557" s="75">
        <v>54832</v>
      </c>
      <c r="F1557" s="75">
        <v>44106</v>
      </c>
      <c r="G1557" s="75">
        <v>10726</v>
      </c>
      <c r="H1557" s="104">
        <v>80.438430113802156</v>
      </c>
      <c r="I1557" s="104">
        <v>19.561569886197841</v>
      </c>
      <c r="K1557" s="72">
        <f t="shared" si="123"/>
        <v>3.339987277689254E-3</v>
      </c>
      <c r="M1557" s="72">
        <f t="shared" si="124"/>
        <v>3.5839914147578916E-3</v>
      </c>
      <c r="N1557" s="68"/>
      <c r="O1557" s="72"/>
    </row>
    <row r="1558" spans="1:15" x14ac:dyDescent="0.25">
      <c r="A1558" s="107" t="s">
        <v>1968</v>
      </c>
      <c r="B1558" s="108">
        <f t="shared" si="120"/>
        <v>42975</v>
      </c>
      <c r="C1558">
        <f t="shared" si="121"/>
        <v>2017</v>
      </c>
      <c r="D1558">
        <f t="shared" si="122"/>
        <v>8</v>
      </c>
      <c r="E1558" s="75">
        <v>61056</v>
      </c>
      <c r="F1558" s="75">
        <v>56287</v>
      </c>
      <c r="G1558" s="75">
        <v>4768</v>
      </c>
      <c r="H1558" s="104">
        <v>92.189137840670853</v>
      </c>
      <c r="I1558" s="104">
        <v>7.8092243186582806</v>
      </c>
      <c r="K1558" s="72">
        <f t="shared" si="123"/>
        <v>3.7191104323496334E-3</v>
      </c>
      <c r="M1558" s="72">
        <f t="shared" si="124"/>
        <v>3.5839914147578916E-3</v>
      </c>
      <c r="N1558" s="68"/>
      <c r="O1558" s="72"/>
    </row>
    <row r="1559" spans="1:15" x14ac:dyDescent="0.25">
      <c r="A1559" s="107" t="s">
        <v>1969</v>
      </c>
      <c r="B1559" s="108">
        <f t="shared" si="120"/>
        <v>42976</v>
      </c>
      <c r="C1559">
        <f t="shared" si="121"/>
        <v>2017</v>
      </c>
      <c r="D1559">
        <f t="shared" si="122"/>
        <v>8</v>
      </c>
      <c r="E1559" s="75">
        <v>35248</v>
      </c>
      <c r="F1559" s="75">
        <v>33871</v>
      </c>
      <c r="G1559" s="75">
        <v>1376</v>
      </c>
      <c r="H1559" s="104">
        <v>96.093395369950073</v>
      </c>
      <c r="I1559" s="104">
        <v>3.9037675896504771</v>
      </c>
      <c r="K1559" s="72">
        <f t="shared" si="123"/>
        <v>2.1470650635393718E-3</v>
      </c>
      <c r="M1559" s="72">
        <f t="shared" si="124"/>
        <v>3.5839914147578916E-3</v>
      </c>
      <c r="N1559" s="68"/>
      <c r="O1559" s="72"/>
    </row>
    <row r="1560" spans="1:15" x14ac:dyDescent="0.25">
      <c r="A1560" s="107" t="s">
        <v>1970</v>
      </c>
      <c r="B1560" s="108">
        <f t="shared" si="120"/>
        <v>42977</v>
      </c>
      <c r="C1560">
        <f t="shared" si="121"/>
        <v>2017</v>
      </c>
      <c r="D1560">
        <f t="shared" si="122"/>
        <v>8</v>
      </c>
      <c r="E1560" s="75">
        <v>65578</v>
      </c>
      <c r="F1560" s="75">
        <v>61061</v>
      </c>
      <c r="G1560" s="75">
        <v>4517</v>
      </c>
      <c r="H1560" s="104">
        <v>93.112019274756776</v>
      </c>
      <c r="I1560" s="104">
        <v>6.8879807252432217</v>
      </c>
      <c r="K1560" s="72">
        <f t="shared" si="123"/>
        <v>3.9945594852696586E-3</v>
      </c>
      <c r="M1560" s="72">
        <f t="shared" si="124"/>
        <v>3.5839914147578916E-3</v>
      </c>
      <c r="N1560" s="68"/>
      <c r="O1560" s="72"/>
    </row>
    <row r="1561" spans="1:15" x14ac:dyDescent="0.25">
      <c r="A1561" s="107" t="s">
        <v>1971</v>
      </c>
      <c r="B1561" s="108">
        <f t="shared" si="120"/>
        <v>42978</v>
      </c>
      <c r="C1561">
        <f t="shared" si="121"/>
        <v>2017</v>
      </c>
      <c r="D1561">
        <f t="shared" si="122"/>
        <v>8</v>
      </c>
      <c r="E1561" s="75">
        <v>65155</v>
      </c>
      <c r="F1561" s="75">
        <v>60312</v>
      </c>
      <c r="G1561" s="75">
        <v>4843</v>
      </c>
      <c r="H1561" s="104">
        <v>92.56695572097307</v>
      </c>
      <c r="I1561" s="104">
        <v>7.4330442790269364</v>
      </c>
      <c r="K1561" s="72">
        <f t="shared" si="123"/>
        <v>3.968793242592708E-3</v>
      </c>
      <c r="M1561" s="72">
        <f t="shared" si="124"/>
        <v>3.5839914147578916E-3</v>
      </c>
      <c r="N1561" s="68"/>
      <c r="O1561" s="72"/>
    </row>
    <row r="1562" spans="1:15" x14ac:dyDescent="0.25">
      <c r="A1562" s="107" t="s">
        <v>1972</v>
      </c>
      <c r="B1562" s="108">
        <f t="shared" si="120"/>
        <v>42979</v>
      </c>
      <c r="C1562">
        <f t="shared" si="121"/>
        <v>2017</v>
      </c>
      <c r="D1562">
        <f t="shared" si="122"/>
        <v>9</v>
      </c>
      <c r="E1562" s="75">
        <v>55044</v>
      </c>
      <c r="F1562" s="75">
        <v>50874</v>
      </c>
      <c r="G1562" s="75">
        <v>4168</v>
      </c>
      <c r="H1562" s="104">
        <v>92.424242424242422</v>
      </c>
      <c r="I1562" s="104">
        <v>7.572124118886709</v>
      </c>
      <c r="K1562" s="72">
        <f t="shared" si="123"/>
        <v>3.3529008555793572E-3</v>
      </c>
      <c r="M1562" s="72">
        <f t="shared" si="124"/>
        <v>3.828112400188044E-3</v>
      </c>
      <c r="N1562" s="68"/>
      <c r="O1562" s="72"/>
    </row>
    <row r="1563" spans="1:15" x14ac:dyDescent="0.25">
      <c r="A1563" s="107" t="s">
        <v>1973</v>
      </c>
      <c r="B1563" s="108">
        <f t="shared" si="120"/>
        <v>42980</v>
      </c>
      <c r="C1563">
        <f t="shared" si="121"/>
        <v>2017</v>
      </c>
      <c r="D1563">
        <f t="shared" si="122"/>
        <v>9</v>
      </c>
      <c r="E1563" s="75">
        <v>37969</v>
      </c>
      <c r="F1563" s="75">
        <v>29352</v>
      </c>
      <c r="G1563" s="75">
        <v>8617</v>
      </c>
      <c r="H1563" s="104">
        <v>77.305170007111059</v>
      </c>
      <c r="I1563" s="104">
        <v>22.694829992888931</v>
      </c>
      <c r="K1563" s="72">
        <f t="shared" si="123"/>
        <v>2.3128096174967771E-3</v>
      </c>
      <c r="M1563" s="72">
        <f t="shared" si="124"/>
        <v>3.828112400188044E-3</v>
      </c>
      <c r="N1563" s="68"/>
      <c r="O1563" s="72"/>
    </row>
    <row r="1564" spans="1:15" x14ac:dyDescent="0.25">
      <c r="A1564" s="107" t="s">
        <v>1974</v>
      </c>
      <c r="B1564" s="108">
        <f t="shared" si="120"/>
        <v>42981</v>
      </c>
      <c r="C1564">
        <f t="shared" si="121"/>
        <v>2017</v>
      </c>
      <c r="D1564">
        <f t="shared" si="122"/>
        <v>9</v>
      </c>
      <c r="E1564" s="75">
        <v>31081</v>
      </c>
      <c r="F1564" s="75">
        <v>24369</v>
      </c>
      <c r="G1564" s="75">
        <v>6712</v>
      </c>
      <c r="H1564" s="104">
        <v>78.40481322994755</v>
      </c>
      <c r="I1564" s="104">
        <v>21.59518677005244</v>
      </c>
      <c r="K1564" s="72">
        <f t="shared" si="123"/>
        <v>1.8932401622749435E-3</v>
      </c>
      <c r="M1564" s="72">
        <f t="shared" si="124"/>
        <v>3.828112400188044E-3</v>
      </c>
      <c r="N1564" s="68"/>
      <c r="O1564" s="72"/>
    </row>
    <row r="1565" spans="1:15" x14ac:dyDescent="0.25">
      <c r="A1565" s="107" t="s">
        <v>1975</v>
      </c>
      <c r="B1565" s="108">
        <f t="shared" si="120"/>
        <v>42982</v>
      </c>
      <c r="C1565">
        <f t="shared" si="121"/>
        <v>2017</v>
      </c>
      <c r="D1565">
        <f t="shared" si="122"/>
        <v>9</v>
      </c>
      <c r="E1565" s="75">
        <v>55542</v>
      </c>
      <c r="F1565" s="75">
        <v>41843</v>
      </c>
      <c r="G1565" s="75">
        <v>13698</v>
      </c>
      <c r="H1565" s="104">
        <v>75.335781930791114</v>
      </c>
      <c r="I1565" s="104">
        <v>24.6624176299017</v>
      </c>
      <c r="K1565" s="72">
        <f t="shared" si="123"/>
        <v>3.3832355810004479E-3</v>
      </c>
      <c r="M1565" s="72">
        <f t="shared" si="124"/>
        <v>3.828112400188044E-3</v>
      </c>
      <c r="N1565" s="68"/>
      <c r="O1565" s="72"/>
    </row>
    <row r="1566" spans="1:15" x14ac:dyDescent="0.25">
      <c r="A1566" s="107" t="s">
        <v>1976</v>
      </c>
      <c r="B1566" s="108">
        <f t="shared" si="120"/>
        <v>42983</v>
      </c>
      <c r="C1566">
        <f t="shared" si="121"/>
        <v>2017</v>
      </c>
      <c r="D1566">
        <f t="shared" si="122"/>
        <v>9</v>
      </c>
      <c r="E1566" s="75">
        <v>65664</v>
      </c>
      <c r="F1566" s="75">
        <v>60954</v>
      </c>
      <c r="G1566" s="75">
        <v>4710</v>
      </c>
      <c r="H1566" s="104">
        <v>92.827119883040936</v>
      </c>
      <c r="I1566" s="104">
        <v>7.1728801169590639</v>
      </c>
      <c r="K1566" s="72">
        <f t="shared" si="123"/>
        <v>3.9997980121496057E-3</v>
      </c>
      <c r="M1566" s="72">
        <f t="shared" si="124"/>
        <v>3.828112400188044E-3</v>
      </c>
      <c r="N1566" s="68"/>
      <c r="O1566" s="72"/>
    </row>
    <row r="1567" spans="1:15" x14ac:dyDescent="0.25">
      <c r="A1567" s="107" t="s">
        <v>1977</v>
      </c>
      <c r="B1567" s="108">
        <f t="shared" si="120"/>
        <v>42984</v>
      </c>
      <c r="C1567">
        <f t="shared" si="121"/>
        <v>2017</v>
      </c>
      <c r="D1567">
        <f t="shared" si="122"/>
        <v>9</v>
      </c>
      <c r="E1567" s="75">
        <v>42429</v>
      </c>
      <c r="F1567" s="75">
        <v>41044</v>
      </c>
      <c r="G1567" s="75">
        <v>1385</v>
      </c>
      <c r="H1567" s="104">
        <v>96.735723208183089</v>
      </c>
      <c r="I1567" s="104">
        <v>3.264276791816918</v>
      </c>
      <c r="K1567" s="72">
        <f t="shared" si="123"/>
        <v>2.5844820580149795E-3</v>
      </c>
      <c r="M1567" s="72">
        <f t="shared" si="124"/>
        <v>3.828112400188044E-3</v>
      </c>
      <c r="N1567" s="68"/>
      <c r="O1567" s="72"/>
    </row>
    <row r="1568" spans="1:15" x14ac:dyDescent="0.25">
      <c r="A1568" s="107" t="s">
        <v>1978</v>
      </c>
      <c r="B1568" s="108">
        <f t="shared" si="120"/>
        <v>42985</v>
      </c>
      <c r="C1568">
        <f t="shared" si="121"/>
        <v>2017</v>
      </c>
      <c r="D1568">
        <f t="shared" si="122"/>
        <v>9</v>
      </c>
      <c r="E1568" s="75">
        <v>69755</v>
      </c>
      <c r="F1568" s="75">
        <v>65607</v>
      </c>
      <c r="G1568" s="75">
        <v>4148</v>
      </c>
      <c r="H1568" s="104">
        <v>94.05347286932836</v>
      </c>
      <c r="I1568" s="104">
        <v>5.9465271306716367</v>
      </c>
      <c r="K1568" s="72">
        <f t="shared" si="123"/>
        <v>4.2489935175666384E-3</v>
      </c>
      <c r="M1568" s="72">
        <f t="shared" si="124"/>
        <v>3.828112400188044E-3</v>
      </c>
      <c r="N1568" s="68"/>
      <c r="O1568" s="72"/>
    </row>
    <row r="1569" spans="1:15" x14ac:dyDescent="0.25">
      <c r="A1569" s="107" t="s">
        <v>1979</v>
      </c>
      <c r="B1569" s="108">
        <f t="shared" si="120"/>
        <v>42986</v>
      </c>
      <c r="C1569">
        <f t="shared" si="121"/>
        <v>2017</v>
      </c>
      <c r="D1569">
        <f t="shared" si="122"/>
        <v>9</v>
      </c>
      <c r="E1569" s="75">
        <v>69850</v>
      </c>
      <c r="F1569" s="75">
        <v>64565</v>
      </c>
      <c r="G1569" s="75">
        <v>5285</v>
      </c>
      <c r="H1569" s="104">
        <v>92.433786685755194</v>
      </c>
      <c r="I1569" s="104">
        <v>7.56621331424481</v>
      </c>
      <c r="K1569" s="72">
        <f t="shared" si="123"/>
        <v>4.2547802623758828E-3</v>
      </c>
      <c r="M1569" s="72">
        <f t="shared" si="124"/>
        <v>3.828112400188044E-3</v>
      </c>
      <c r="N1569" s="68"/>
      <c r="O1569" s="72"/>
    </row>
    <row r="1570" spans="1:15" x14ac:dyDescent="0.25">
      <c r="A1570" s="107" t="s">
        <v>1980</v>
      </c>
      <c r="B1570" s="108">
        <f t="shared" si="120"/>
        <v>42987</v>
      </c>
      <c r="C1570">
        <f t="shared" si="121"/>
        <v>2017</v>
      </c>
      <c r="D1570">
        <f t="shared" si="122"/>
        <v>9</v>
      </c>
      <c r="E1570" s="75">
        <v>60439</v>
      </c>
      <c r="F1570" s="75">
        <v>50087</v>
      </c>
      <c r="G1570" s="75">
        <v>10352</v>
      </c>
      <c r="H1570" s="104">
        <v>82.871986631148758</v>
      </c>
      <c r="I1570" s="104">
        <v>17.128013368851239</v>
      </c>
      <c r="K1570" s="72">
        <f t="shared" si="123"/>
        <v>3.6815270476411735E-3</v>
      </c>
      <c r="M1570" s="72">
        <f t="shared" si="124"/>
        <v>3.828112400188044E-3</v>
      </c>
      <c r="N1570" s="68"/>
      <c r="O1570" s="72"/>
    </row>
    <row r="1571" spans="1:15" x14ac:dyDescent="0.25">
      <c r="A1571" s="107" t="s">
        <v>1981</v>
      </c>
      <c r="B1571" s="108">
        <f t="shared" si="120"/>
        <v>42988</v>
      </c>
      <c r="C1571">
        <f t="shared" si="121"/>
        <v>2017</v>
      </c>
      <c r="D1571">
        <f t="shared" si="122"/>
        <v>9</v>
      </c>
      <c r="E1571" s="75">
        <v>60927</v>
      </c>
      <c r="F1571" s="75">
        <v>50223</v>
      </c>
      <c r="G1571" s="75">
        <v>10704</v>
      </c>
      <c r="H1571" s="104">
        <v>82.431434339455407</v>
      </c>
      <c r="I1571" s="104">
        <v>17.568565660544589</v>
      </c>
      <c r="K1571" s="72">
        <f t="shared" si="123"/>
        <v>3.7112526420297123E-3</v>
      </c>
      <c r="M1571" s="72">
        <f t="shared" si="124"/>
        <v>3.828112400188044E-3</v>
      </c>
      <c r="N1571" s="68"/>
      <c r="O1571" s="72"/>
    </row>
    <row r="1572" spans="1:15" x14ac:dyDescent="0.25">
      <c r="A1572" s="107" t="s">
        <v>1982</v>
      </c>
      <c r="B1572" s="108">
        <f t="shared" si="120"/>
        <v>42989</v>
      </c>
      <c r="C1572">
        <f t="shared" si="121"/>
        <v>2017</v>
      </c>
      <c r="D1572">
        <f t="shared" si="122"/>
        <v>9</v>
      </c>
      <c r="E1572" s="75">
        <v>72218</v>
      </c>
      <c r="F1572" s="75">
        <v>66280</v>
      </c>
      <c r="G1572" s="75">
        <v>5937</v>
      </c>
      <c r="H1572" s="104">
        <v>91.777673156276833</v>
      </c>
      <c r="I1572" s="104">
        <v>8.2209421473870776</v>
      </c>
      <c r="K1572" s="72">
        <f t="shared" si="123"/>
        <v>4.399022490884202E-3</v>
      </c>
      <c r="M1572" s="72">
        <f t="shared" si="124"/>
        <v>3.828112400188044E-3</v>
      </c>
      <c r="N1572" s="68"/>
      <c r="O1572" s="72"/>
    </row>
    <row r="1573" spans="1:15" x14ac:dyDescent="0.25">
      <c r="A1573" s="107" t="s">
        <v>1983</v>
      </c>
      <c r="B1573" s="108">
        <f t="shared" si="120"/>
        <v>42990</v>
      </c>
      <c r="C1573">
        <f t="shared" si="121"/>
        <v>2017</v>
      </c>
      <c r="D1573">
        <f t="shared" si="122"/>
        <v>9</v>
      </c>
      <c r="E1573" s="75">
        <v>74873</v>
      </c>
      <c r="F1573" s="75">
        <v>69917</v>
      </c>
      <c r="G1573" s="75">
        <v>4956</v>
      </c>
      <c r="H1573" s="104">
        <v>93.380791473561899</v>
      </c>
      <c r="I1573" s="104">
        <v>6.6192085264381024</v>
      </c>
      <c r="K1573" s="72">
        <f t="shared" si="123"/>
        <v>4.5607467800267637E-3</v>
      </c>
      <c r="M1573" s="72">
        <f t="shared" si="124"/>
        <v>3.828112400188044E-3</v>
      </c>
      <c r="N1573" s="68"/>
      <c r="O1573" s="72"/>
    </row>
    <row r="1574" spans="1:15" x14ac:dyDescent="0.25">
      <c r="A1574" s="107" t="s">
        <v>1984</v>
      </c>
      <c r="B1574" s="108">
        <f t="shared" si="120"/>
        <v>42991</v>
      </c>
      <c r="C1574">
        <f t="shared" si="121"/>
        <v>2017</v>
      </c>
      <c r="D1574">
        <f t="shared" si="122"/>
        <v>9</v>
      </c>
      <c r="E1574" s="75">
        <v>69797</v>
      </c>
      <c r="F1574" s="75">
        <v>65435</v>
      </c>
      <c r="G1574" s="75">
        <v>4362</v>
      </c>
      <c r="H1574" s="104">
        <v>93.750447726979672</v>
      </c>
      <c r="I1574" s="104">
        <v>6.2495522730203303</v>
      </c>
      <c r="K1574" s="72">
        <f t="shared" si="123"/>
        <v>4.2515518679033569E-3</v>
      </c>
      <c r="M1574" s="72">
        <f t="shared" si="124"/>
        <v>3.828112400188044E-3</v>
      </c>
      <c r="N1574" s="68"/>
      <c r="O1574" s="72"/>
    </row>
    <row r="1575" spans="1:15" x14ac:dyDescent="0.25">
      <c r="A1575" s="107" t="s">
        <v>1985</v>
      </c>
      <c r="B1575" s="108">
        <f t="shared" si="120"/>
        <v>42992</v>
      </c>
      <c r="C1575">
        <f t="shared" si="121"/>
        <v>2017</v>
      </c>
      <c r="D1575">
        <f t="shared" si="122"/>
        <v>9</v>
      </c>
      <c r="E1575" s="75">
        <v>72329</v>
      </c>
      <c r="F1575" s="75">
        <v>67954</v>
      </c>
      <c r="G1575" s="75">
        <v>4375</v>
      </c>
      <c r="H1575" s="104">
        <v>93.951250535746382</v>
      </c>
      <c r="I1575" s="104">
        <v>6.0487494642536186</v>
      </c>
      <c r="K1575" s="72">
        <f t="shared" si="123"/>
        <v>4.4057838453455296E-3</v>
      </c>
      <c r="M1575" s="72">
        <f t="shared" si="124"/>
        <v>3.828112400188044E-3</v>
      </c>
      <c r="N1575" s="68"/>
      <c r="O1575" s="72"/>
    </row>
    <row r="1576" spans="1:15" x14ac:dyDescent="0.25">
      <c r="A1576" s="107" t="s">
        <v>1986</v>
      </c>
      <c r="B1576" s="108">
        <f t="shared" si="120"/>
        <v>42993</v>
      </c>
      <c r="C1576">
        <f t="shared" si="121"/>
        <v>2017</v>
      </c>
      <c r="D1576">
        <f t="shared" si="122"/>
        <v>9</v>
      </c>
      <c r="E1576" s="75">
        <v>72638</v>
      </c>
      <c r="F1576" s="75">
        <v>66936</v>
      </c>
      <c r="G1576" s="75">
        <v>5702</v>
      </c>
      <c r="H1576" s="104">
        <v>92.150114265260612</v>
      </c>
      <c r="I1576" s="104">
        <v>7.8498857347393924</v>
      </c>
      <c r="K1576" s="72">
        <f t="shared" si="123"/>
        <v>4.4246059942513868E-3</v>
      </c>
      <c r="M1576" s="72">
        <f t="shared" si="124"/>
        <v>3.828112400188044E-3</v>
      </c>
      <c r="N1576" s="68"/>
      <c r="O1576" s="72"/>
    </row>
    <row r="1577" spans="1:15" x14ac:dyDescent="0.25">
      <c r="A1577" s="107" t="s">
        <v>1987</v>
      </c>
      <c r="B1577" s="108">
        <f t="shared" si="120"/>
        <v>42994</v>
      </c>
      <c r="C1577">
        <f t="shared" si="121"/>
        <v>2017</v>
      </c>
      <c r="D1577">
        <f t="shared" si="122"/>
        <v>9</v>
      </c>
      <c r="E1577" s="75">
        <v>61321</v>
      </c>
      <c r="F1577" s="75">
        <v>50771</v>
      </c>
      <c r="G1577" s="75">
        <v>10550</v>
      </c>
      <c r="H1577" s="104">
        <v>82.795453433570884</v>
      </c>
      <c r="I1577" s="104">
        <v>17.204546566429119</v>
      </c>
      <c r="K1577" s="72">
        <f t="shared" si="123"/>
        <v>3.7352524047122621E-3</v>
      </c>
      <c r="M1577" s="72">
        <f t="shared" si="124"/>
        <v>3.828112400188044E-3</v>
      </c>
      <c r="N1577" s="68"/>
      <c r="O1577" s="72"/>
    </row>
    <row r="1578" spans="1:15" x14ac:dyDescent="0.25">
      <c r="A1578" s="107" t="s">
        <v>1988</v>
      </c>
      <c r="B1578" s="108">
        <f t="shared" si="120"/>
        <v>42995</v>
      </c>
      <c r="C1578">
        <f t="shared" si="121"/>
        <v>2017</v>
      </c>
      <c r="D1578">
        <f t="shared" si="122"/>
        <v>9</v>
      </c>
      <c r="E1578" s="75">
        <v>60273</v>
      </c>
      <c r="F1578" s="75">
        <v>49801</v>
      </c>
      <c r="G1578" s="75">
        <v>10472</v>
      </c>
      <c r="H1578" s="104">
        <v>82.625719642294229</v>
      </c>
      <c r="I1578" s="104">
        <v>17.374280357705771</v>
      </c>
      <c r="K1578" s="72">
        <f t="shared" si="123"/>
        <v>3.6714154725008101E-3</v>
      </c>
      <c r="M1578" s="72">
        <f t="shared" si="124"/>
        <v>3.828112400188044E-3</v>
      </c>
      <c r="N1578" s="68"/>
      <c r="O1578" s="72"/>
    </row>
    <row r="1579" spans="1:15" x14ac:dyDescent="0.25">
      <c r="A1579" s="107" t="s">
        <v>1989</v>
      </c>
      <c r="B1579" s="108">
        <f t="shared" si="120"/>
        <v>42996</v>
      </c>
      <c r="C1579">
        <f t="shared" si="121"/>
        <v>2017</v>
      </c>
      <c r="D1579">
        <f t="shared" si="122"/>
        <v>9</v>
      </c>
      <c r="E1579" s="75">
        <v>64364</v>
      </c>
      <c r="F1579" s="75">
        <v>60064</v>
      </c>
      <c r="G1579" s="75">
        <v>4300</v>
      </c>
      <c r="H1579" s="104">
        <v>93.319246783916469</v>
      </c>
      <c r="I1579" s="104">
        <v>6.6807532160835246</v>
      </c>
      <c r="K1579" s="72">
        <f t="shared" si="123"/>
        <v>3.9206109779178428E-3</v>
      </c>
      <c r="M1579" s="72">
        <f t="shared" si="124"/>
        <v>3.828112400188044E-3</v>
      </c>
      <c r="N1579" s="68"/>
      <c r="O1579" s="72"/>
    </row>
    <row r="1580" spans="1:15" x14ac:dyDescent="0.25">
      <c r="A1580" s="107" t="s">
        <v>1990</v>
      </c>
      <c r="B1580" s="108">
        <f t="shared" si="120"/>
        <v>42997</v>
      </c>
      <c r="C1580">
        <f t="shared" si="121"/>
        <v>2017</v>
      </c>
      <c r="D1580">
        <f t="shared" si="122"/>
        <v>9</v>
      </c>
      <c r="E1580" s="75">
        <v>58143</v>
      </c>
      <c r="F1580" s="75">
        <v>55681</v>
      </c>
      <c r="G1580" s="75">
        <v>2460</v>
      </c>
      <c r="H1580" s="104">
        <v>95.765612369502776</v>
      </c>
      <c r="I1580" s="104">
        <v>4.2309478355090038</v>
      </c>
      <c r="K1580" s="72">
        <f t="shared" si="123"/>
        <v>3.5416705625672291E-3</v>
      </c>
      <c r="M1580" s="72">
        <f t="shared" si="124"/>
        <v>3.828112400188044E-3</v>
      </c>
      <c r="N1580" s="68"/>
      <c r="O1580" s="72"/>
    </row>
    <row r="1581" spans="1:15" x14ac:dyDescent="0.25">
      <c r="A1581" s="107" t="s">
        <v>1991</v>
      </c>
      <c r="B1581" s="108">
        <f t="shared" si="120"/>
        <v>42998</v>
      </c>
      <c r="C1581">
        <f t="shared" si="121"/>
        <v>2017</v>
      </c>
      <c r="D1581">
        <f t="shared" si="122"/>
        <v>9</v>
      </c>
      <c r="E1581" s="75">
        <v>71387</v>
      </c>
      <c r="F1581" s="75">
        <v>67647</v>
      </c>
      <c r="G1581" s="75">
        <v>3740</v>
      </c>
      <c r="H1581" s="104">
        <v>94.760950873408319</v>
      </c>
      <c r="I1581" s="104">
        <v>5.2390491265916763</v>
      </c>
      <c r="K1581" s="72">
        <f t="shared" si="123"/>
        <v>4.348403702079129E-3</v>
      </c>
      <c r="M1581" s="72">
        <f t="shared" si="124"/>
        <v>3.828112400188044E-3</v>
      </c>
      <c r="N1581" s="68"/>
      <c r="O1581" s="72"/>
    </row>
    <row r="1582" spans="1:15" x14ac:dyDescent="0.25">
      <c r="A1582" s="107" t="s">
        <v>1992</v>
      </c>
      <c r="B1582" s="108">
        <f t="shared" si="120"/>
        <v>42999</v>
      </c>
      <c r="C1582">
        <f t="shared" si="121"/>
        <v>2017</v>
      </c>
      <c r="D1582">
        <f t="shared" si="122"/>
        <v>9</v>
      </c>
      <c r="E1582" s="75">
        <v>67974</v>
      </c>
      <c r="F1582" s="75">
        <v>63392</v>
      </c>
      <c r="G1582" s="75">
        <v>4581</v>
      </c>
      <c r="H1582" s="104">
        <v>93.259187336334477</v>
      </c>
      <c r="I1582" s="104">
        <v>6.7393415129314151</v>
      </c>
      <c r="K1582" s="72">
        <f t="shared" si="123"/>
        <v>4.1405072806691232E-3</v>
      </c>
      <c r="M1582" s="72">
        <f t="shared" si="124"/>
        <v>3.828112400188044E-3</v>
      </c>
      <c r="N1582" s="68"/>
      <c r="O1582" s="72"/>
    </row>
    <row r="1583" spans="1:15" x14ac:dyDescent="0.25">
      <c r="A1583" s="107" t="s">
        <v>1993</v>
      </c>
      <c r="B1583" s="108">
        <f t="shared" si="120"/>
        <v>43000</v>
      </c>
      <c r="C1583">
        <f t="shared" si="121"/>
        <v>2017</v>
      </c>
      <c r="D1583">
        <f t="shared" si="122"/>
        <v>9</v>
      </c>
      <c r="E1583" s="75">
        <v>70355</v>
      </c>
      <c r="F1583" s="75">
        <v>64507</v>
      </c>
      <c r="G1583" s="75">
        <v>5848</v>
      </c>
      <c r="H1583" s="104">
        <v>91.687868666050747</v>
      </c>
      <c r="I1583" s="104">
        <v>8.3121313339492566</v>
      </c>
      <c r="K1583" s="72">
        <f t="shared" si="123"/>
        <v>4.2855413795197597E-3</v>
      </c>
      <c r="M1583" s="72">
        <f t="shared" si="124"/>
        <v>3.828112400188044E-3</v>
      </c>
      <c r="N1583" s="68"/>
      <c r="O1583" s="72"/>
    </row>
    <row r="1584" spans="1:15" x14ac:dyDescent="0.25">
      <c r="A1584" s="107" t="s">
        <v>1994</v>
      </c>
      <c r="B1584" s="108">
        <f t="shared" si="120"/>
        <v>43001</v>
      </c>
      <c r="C1584">
        <f t="shared" si="121"/>
        <v>2017</v>
      </c>
      <c r="D1584">
        <f t="shared" si="122"/>
        <v>9</v>
      </c>
      <c r="E1584" s="75">
        <v>62980</v>
      </c>
      <c r="F1584" s="75">
        <v>51787</v>
      </c>
      <c r="G1584" s="75">
        <v>11193</v>
      </c>
      <c r="H1584" s="104">
        <v>82.227691330581138</v>
      </c>
      <c r="I1584" s="104">
        <v>17.772308669418859</v>
      </c>
      <c r="K1584" s="72">
        <f t="shared" si="123"/>
        <v>3.8363072430126427E-3</v>
      </c>
      <c r="M1584" s="72">
        <f t="shared" si="124"/>
        <v>3.828112400188044E-3</v>
      </c>
      <c r="N1584" s="68"/>
      <c r="O1584" s="72"/>
    </row>
    <row r="1585" spans="1:15" x14ac:dyDescent="0.25">
      <c r="A1585" s="107" t="s">
        <v>1995</v>
      </c>
      <c r="B1585" s="108">
        <f t="shared" si="120"/>
        <v>43002</v>
      </c>
      <c r="C1585">
        <f t="shared" si="121"/>
        <v>2017</v>
      </c>
      <c r="D1585">
        <f t="shared" si="122"/>
        <v>9</v>
      </c>
      <c r="E1585" s="75">
        <v>57676</v>
      </c>
      <c r="F1585" s="75">
        <v>47935</v>
      </c>
      <c r="G1585" s="75">
        <v>9741</v>
      </c>
      <c r="H1585" s="104">
        <v>83.11082599348083</v>
      </c>
      <c r="I1585" s="104">
        <v>16.88917400651918</v>
      </c>
      <c r="K1585" s="72">
        <f t="shared" si="123"/>
        <v>3.5132241433470496E-3</v>
      </c>
      <c r="M1585" s="72">
        <f t="shared" si="124"/>
        <v>3.828112400188044E-3</v>
      </c>
      <c r="N1585" s="68"/>
      <c r="O1585" s="72"/>
    </row>
    <row r="1586" spans="1:15" x14ac:dyDescent="0.25">
      <c r="A1586" s="107" t="s">
        <v>1996</v>
      </c>
      <c r="B1586" s="108">
        <f t="shared" si="120"/>
        <v>43003</v>
      </c>
      <c r="C1586">
        <f t="shared" si="121"/>
        <v>2017</v>
      </c>
      <c r="D1586">
        <f t="shared" si="122"/>
        <v>9</v>
      </c>
      <c r="E1586" s="75">
        <v>69436</v>
      </c>
      <c r="F1586" s="75">
        <v>64950</v>
      </c>
      <c r="G1586" s="75">
        <v>4486</v>
      </c>
      <c r="H1586" s="104">
        <v>93.539374387925577</v>
      </c>
      <c r="I1586" s="104">
        <v>6.4606256120744279</v>
      </c>
      <c r="K1586" s="72">
        <f t="shared" si="123"/>
        <v>4.2295622376282288E-3</v>
      </c>
      <c r="M1586" s="72">
        <f t="shared" si="124"/>
        <v>3.828112400188044E-3</v>
      </c>
      <c r="N1586" s="68"/>
      <c r="O1586" s="72"/>
    </row>
    <row r="1587" spans="1:15" x14ac:dyDescent="0.25">
      <c r="A1587" s="107" t="s">
        <v>1997</v>
      </c>
      <c r="B1587" s="108">
        <f t="shared" si="120"/>
        <v>43004</v>
      </c>
      <c r="C1587">
        <f t="shared" si="121"/>
        <v>2017</v>
      </c>
      <c r="D1587">
        <f t="shared" si="122"/>
        <v>9</v>
      </c>
      <c r="E1587" s="75">
        <v>71878</v>
      </c>
      <c r="F1587" s="75">
        <v>67782</v>
      </c>
      <c r="G1587" s="75">
        <v>4096</v>
      </c>
      <c r="H1587" s="104">
        <v>94.301455243607222</v>
      </c>
      <c r="I1587" s="104">
        <v>5.6985447563927769</v>
      </c>
      <c r="K1587" s="72">
        <f t="shared" si="123"/>
        <v>4.3783120357774328E-3</v>
      </c>
      <c r="M1587" s="72">
        <f t="shared" si="124"/>
        <v>3.828112400188044E-3</v>
      </c>
      <c r="N1587" s="68"/>
      <c r="O1587" s="72"/>
    </row>
    <row r="1588" spans="1:15" x14ac:dyDescent="0.25">
      <c r="A1588" s="107" t="s">
        <v>1998</v>
      </c>
      <c r="B1588" s="108">
        <f t="shared" si="120"/>
        <v>43005</v>
      </c>
      <c r="C1588">
        <f t="shared" si="121"/>
        <v>2017</v>
      </c>
      <c r="D1588">
        <f t="shared" si="122"/>
        <v>9</v>
      </c>
      <c r="E1588" s="75">
        <v>70133</v>
      </c>
      <c r="F1588" s="75">
        <v>66460</v>
      </c>
      <c r="G1588" s="75">
        <v>3673</v>
      </c>
      <c r="H1588" s="104">
        <v>94.762807808021904</v>
      </c>
      <c r="I1588" s="104">
        <v>5.2371921919780986</v>
      </c>
      <c r="K1588" s="72">
        <f t="shared" si="123"/>
        <v>4.2720186705971046E-3</v>
      </c>
      <c r="M1588" s="72">
        <f t="shared" si="124"/>
        <v>3.828112400188044E-3</v>
      </c>
      <c r="N1588" s="68"/>
      <c r="O1588" s="72"/>
    </row>
    <row r="1589" spans="1:15" x14ac:dyDescent="0.25">
      <c r="A1589" s="107" t="s">
        <v>1999</v>
      </c>
      <c r="B1589" s="108">
        <f t="shared" si="120"/>
        <v>43006</v>
      </c>
      <c r="C1589">
        <f t="shared" si="121"/>
        <v>2017</v>
      </c>
      <c r="D1589">
        <f t="shared" si="122"/>
        <v>9</v>
      </c>
      <c r="E1589" s="75">
        <v>71119</v>
      </c>
      <c r="F1589" s="75">
        <v>67037</v>
      </c>
      <c r="G1589" s="75">
        <v>4081</v>
      </c>
      <c r="H1589" s="104">
        <v>94.260324245279037</v>
      </c>
      <c r="I1589" s="104">
        <v>5.7382696607095154</v>
      </c>
      <c r="K1589" s="72">
        <f t="shared" si="123"/>
        <v>4.3320789904067345E-3</v>
      </c>
      <c r="M1589" s="72">
        <f t="shared" si="124"/>
        <v>3.828112400188044E-3</v>
      </c>
      <c r="N1589" s="68"/>
      <c r="O1589" s="72"/>
    </row>
    <row r="1590" spans="1:15" x14ac:dyDescent="0.25">
      <c r="A1590" s="107" t="s">
        <v>2000</v>
      </c>
      <c r="B1590" s="108">
        <f t="shared" si="120"/>
        <v>43007</v>
      </c>
      <c r="C1590">
        <f t="shared" si="121"/>
        <v>2017</v>
      </c>
      <c r="D1590">
        <f t="shared" si="122"/>
        <v>9</v>
      </c>
      <c r="E1590" s="75">
        <v>67432</v>
      </c>
      <c r="F1590" s="75">
        <v>62674</v>
      </c>
      <c r="G1590" s="75">
        <v>4758</v>
      </c>
      <c r="H1590" s="104">
        <v>92.944002847312845</v>
      </c>
      <c r="I1590" s="104">
        <v>7.0559971526871514</v>
      </c>
      <c r="K1590" s="72">
        <f t="shared" si="123"/>
        <v>4.1074923787048035E-3</v>
      </c>
      <c r="M1590" s="72">
        <f t="shared" si="124"/>
        <v>3.828112400188044E-3</v>
      </c>
      <c r="N1590" s="68"/>
      <c r="O1590" s="72"/>
    </row>
    <row r="1591" spans="1:15" x14ac:dyDescent="0.25">
      <c r="A1591" s="107" t="s">
        <v>2001</v>
      </c>
      <c r="B1591" s="108">
        <f t="shared" si="120"/>
        <v>43008</v>
      </c>
      <c r="C1591">
        <f t="shared" si="121"/>
        <v>2017</v>
      </c>
      <c r="D1591">
        <f t="shared" si="122"/>
        <v>9</v>
      </c>
      <c r="E1591" s="75">
        <v>50338</v>
      </c>
      <c r="F1591" s="75">
        <v>43786</v>
      </c>
      <c r="G1591" s="75">
        <v>6552</v>
      </c>
      <c r="H1591" s="104">
        <v>86.983988239500974</v>
      </c>
      <c r="I1591" s="104">
        <v>13.01601176049903</v>
      </c>
      <c r="K1591" s="72">
        <f t="shared" si="123"/>
        <v>3.066243791660375E-3</v>
      </c>
      <c r="M1591" s="72">
        <f t="shared" si="124"/>
        <v>3.828112400188044E-3</v>
      </c>
      <c r="N1591" s="68"/>
      <c r="O1591" s="72"/>
    </row>
    <row r="1592" spans="1:15" x14ac:dyDescent="0.25">
      <c r="A1592" s="107" t="s">
        <v>2002</v>
      </c>
      <c r="B1592" s="108">
        <f t="shared" si="120"/>
        <v>43009</v>
      </c>
      <c r="C1592">
        <f t="shared" si="121"/>
        <v>2017</v>
      </c>
      <c r="D1592">
        <f t="shared" si="122"/>
        <v>10</v>
      </c>
      <c r="E1592" s="75">
        <v>55677</v>
      </c>
      <c r="F1592" s="75">
        <v>47517</v>
      </c>
      <c r="G1592" s="75">
        <v>8160</v>
      </c>
      <c r="H1592" s="104">
        <v>85.344037933078297</v>
      </c>
      <c r="I1592" s="104">
        <v>14.65596206692171</v>
      </c>
      <c r="K1592" s="72">
        <f t="shared" si="123"/>
        <v>3.3914588499399001E-3</v>
      </c>
      <c r="M1592" s="72">
        <f t="shared" si="124"/>
        <v>3.7418153003533068E-3</v>
      </c>
      <c r="N1592" s="68"/>
      <c r="O1592" s="72"/>
    </row>
    <row r="1593" spans="1:15" x14ac:dyDescent="0.25">
      <c r="A1593" s="107" t="s">
        <v>2003</v>
      </c>
      <c r="B1593" s="108">
        <f t="shared" si="120"/>
        <v>43010</v>
      </c>
      <c r="C1593">
        <f t="shared" si="121"/>
        <v>2017</v>
      </c>
      <c r="D1593">
        <f t="shared" si="122"/>
        <v>10</v>
      </c>
      <c r="E1593" s="75">
        <v>65687</v>
      </c>
      <c r="F1593" s="75">
        <v>61602</v>
      </c>
      <c r="G1593" s="75">
        <v>4084</v>
      </c>
      <c r="H1593" s="104">
        <v>93.781113462328918</v>
      </c>
      <c r="I1593" s="104">
        <v>6.2173641664256243</v>
      </c>
      <c r="K1593" s="72">
        <f t="shared" si="123"/>
        <v>4.0011990135244754E-3</v>
      </c>
      <c r="M1593" s="72">
        <f t="shared" si="124"/>
        <v>3.7418153003533068E-3</v>
      </c>
      <c r="N1593" s="68"/>
      <c r="O1593" s="72"/>
    </row>
    <row r="1594" spans="1:15" x14ac:dyDescent="0.25">
      <c r="A1594" s="107" t="s">
        <v>2004</v>
      </c>
      <c r="B1594" s="108">
        <f t="shared" si="120"/>
        <v>43011</v>
      </c>
      <c r="C1594">
        <f t="shared" si="121"/>
        <v>2017</v>
      </c>
      <c r="D1594">
        <f t="shared" si="122"/>
        <v>10</v>
      </c>
      <c r="E1594" s="75">
        <v>69365</v>
      </c>
      <c r="F1594" s="75">
        <v>65778</v>
      </c>
      <c r="G1594" s="75">
        <v>3587</v>
      </c>
      <c r="H1594" s="104">
        <v>94.828804151949825</v>
      </c>
      <c r="I1594" s="104">
        <v>5.1711958480501696</v>
      </c>
      <c r="K1594" s="72">
        <f t="shared" si="123"/>
        <v>4.2252374072971098E-3</v>
      </c>
      <c r="M1594" s="72">
        <f t="shared" si="124"/>
        <v>3.7418153003533068E-3</v>
      </c>
      <c r="N1594" s="68"/>
      <c r="O1594" s="72"/>
    </row>
    <row r="1595" spans="1:15" x14ac:dyDescent="0.25">
      <c r="A1595" s="107" t="s">
        <v>2005</v>
      </c>
      <c r="B1595" s="108">
        <f t="shared" si="120"/>
        <v>43012</v>
      </c>
      <c r="C1595">
        <f t="shared" si="121"/>
        <v>2017</v>
      </c>
      <c r="D1595">
        <f t="shared" si="122"/>
        <v>10</v>
      </c>
      <c r="E1595" s="75">
        <v>71716</v>
      </c>
      <c r="F1595" s="75">
        <v>67797</v>
      </c>
      <c r="G1595" s="75">
        <v>3919</v>
      </c>
      <c r="H1595" s="104">
        <v>94.535389592280666</v>
      </c>
      <c r="I1595" s="104">
        <v>5.4646104077193378</v>
      </c>
      <c r="K1595" s="72">
        <f t="shared" si="123"/>
        <v>4.3684441130500901E-3</v>
      </c>
      <c r="M1595" s="72">
        <f t="shared" si="124"/>
        <v>3.7418153003533068E-3</v>
      </c>
      <c r="N1595" s="68"/>
      <c r="O1595" s="72"/>
    </row>
    <row r="1596" spans="1:15" x14ac:dyDescent="0.25">
      <c r="A1596" s="107" t="s">
        <v>2006</v>
      </c>
      <c r="B1596" s="108">
        <f t="shared" si="120"/>
        <v>43013</v>
      </c>
      <c r="C1596">
        <f t="shared" si="121"/>
        <v>2017</v>
      </c>
      <c r="D1596">
        <f t="shared" si="122"/>
        <v>10</v>
      </c>
      <c r="E1596" s="75">
        <v>70502</v>
      </c>
      <c r="F1596" s="75">
        <v>66543</v>
      </c>
      <c r="G1596" s="75">
        <v>3959</v>
      </c>
      <c r="H1596" s="104">
        <v>94.384556466483218</v>
      </c>
      <c r="I1596" s="104">
        <v>5.6154435335167801</v>
      </c>
      <c r="K1596" s="72">
        <f t="shared" si="123"/>
        <v>4.2944956056982743E-3</v>
      </c>
      <c r="M1596" s="72">
        <f t="shared" si="124"/>
        <v>3.7418153003533068E-3</v>
      </c>
      <c r="N1596" s="68"/>
      <c r="O1596" s="72"/>
    </row>
    <row r="1597" spans="1:15" x14ac:dyDescent="0.25">
      <c r="A1597" s="107" t="s">
        <v>2007</v>
      </c>
      <c r="B1597" s="108">
        <f t="shared" si="120"/>
        <v>43014</v>
      </c>
      <c r="C1597">
        <f t="shared" si="121"/>
        <v>2017</v>
      </c>
      <c r="D1597">
        <f t="shared" si="122"/>
        <v>10</v>
      </c>
      <c r="E1597" s="75">
        <v>70510</v>
      </c>
      <c r="F1597" s="75">
        <v>65206</v>
      </c>
      <c r="G1597" s="75">
        <v>5302</v>
      </c>
      <c r="H1597" s="104">
        <v>92.477662742873349</v>
      </c>
      <c r="I1597" s="104">
        <v>7.5195007800312013</v>
      </c>
      <c r="K1597" s="72">
        <f t="shared" si="123"/>
        <v>4.2949829105243158E-3</v>
      </c>
      <c r="M1597" s="72">
        <f t="shared" si="124"/>
        <v>3.7418153003533068E-3</v>
      </c>
      <c r="N1597" s="68"/>
      <c r="O1597" s="72"/>
    </row>
    <row r="1598" spans="1:15" x14ac:dyDescent="0.25">
      <c r="A1598" s="107" t="s">
        <v>2008</v>
      </c>
      <c r="B1598" s="108">
        <f t="shared" si="120"/>
        <v>43015</v>
      </c>
      <c r="C1598">
        <f t="shared" si="121"/>
        <v>2017</v>
      </c>
      <c r="D1598">
        <f t="shared" si="122"/>
        <v>10</v>
      </c>
      <c r="E1598" s="75">
        <v>63937</v>
      </c>
      <c r="F1598" s="75">
        <v>51975</v>
      </c>
      <c r="G1598" s="75">
        <v>11962</v>
      </c>
      <c r="H1598" s="104">
        <v>81.29095828706383</v>
      </c>
      <c r="I1598" s="104">
        <v>18.70904171293617</v>
      </c>
      <c r="K1598" s="72">
        <f t="shared" si="123"/>
        <v>3.8946010828278714E-3</v>
      </c>
      <c r="M1598" s="72">
        <f t="shared" si="124"/>
        <v>3.7418153003533068E-3</v>
      </c>
      <c r="N1598" s="68"/>
      <c r="O1598" s="72"/>
    </row>
    <row r="1599" spans="1:15" x14ac:dyDescent="0.25">
      <c r="A1599" s="107" t="s">
        <v>2009</v>
      </c>
      <c r="B1599" s="108">
        <f t="shared" si="120"/>
        <v>43016</v>
      </c>
      <c r="C1599">
        <f t="shared" si="121"/>
        <v>2017</v>
      </c>
      <c r="D1599">
        <f t="shared" si="122"/>
        <v>10</v>
      </c>
      <c r="E1599" s="75">
        <v>41184</v>
      </c>
      <c r="F1599" s="75">
        <v>35069</v>
      </c>
      <c r="G1599" s="75">
        <v>6115</v>
      </c>
      <c r="H1599" s="104">
        <v>85.152000777000779</v>
      </c>
      <c r="I1599" s="104">
        <v>14.847999222999221</v>
      </c>
      <c r="K1599" s="72">
        <f t="shared" si="123"/>
        <v>2.5086452444622528E-3</v>
      </c>
      <c r="M1599" s="72">
        <f t="shared" si="124"/>
        <v>3.7418153003533068E-3</v>
      </c>
      <c r="N1599" s="68"/>
      <c r="O1599" s="72"/>
    </row>
    <row r="1600" spans="1:15" x14ac:dyDescent="0.25">
      <c r="A1600" s="107" t="s">
        <v>2010</v>
      </c>
      <c r="B1600" s="108">
        <f t="shared" si="120"/>
        <v>43017</v>
      </c>
      <c r="C1600">
        <f t="shared" si="121"/>
        <v>2017</v>
      </c>
      <c r="D1600">
        <f t="shared" si="122"/>
        <v>10</v>
      </c>
      <c r="E1600" s="75">
        <v>38512</v>
      </c>
      <c r="F1600" s="75">
        <v>36580</v>
      </c>
      <c r="G1600" s="75">
        <v>1932</v>
      </c>
      <c r="H1600" s="104">
        <v>94.983381803074366</v>
      </c>
      <c r="I1600" s="104">
        <v>5.0166181969256334</v>
      </c>
      <c r="K1600" s="72">
        <f t="shared" si="123"/>
        <v>2.3458854325643522E-3</v>
      </c>
      <c r="M1600" s="72">
        <f t="shared" si="124"/>
        <v>3.7418153003533068E-3</v>
      </c>
      <c r="N1600" s="68"/>
      <c r="O1600" s="72"/>
    </row>
    <row r="1601" spans="1:15" x14ac:dyDescent="0.25">
      <c r="A1601" s="107" t="s">
        <v>2011</v>
      </c>
      <c r="B1601" s="108">
        <f t="shared" si="120"/>
        <v>43018</v>
      </c>
      <c r="C1601">
        <f t="shared" si="121"/>
        <v>2017</v>
      </c>
      <c r="D1601">
        <f t="shared" si="122"/>
        <v>10</v>
      </c>
      <c r="E1601" s="75">
        <v>74413</v>
      </c>
      <c r="F1601" s="75">
        <v>69141</v>
      </c>
      <c r="G1601" s="75">
        <v>5271</v>
      </c>
      <c r="H1601" s="104">
        <v>92.915216427237169</v>
      </c>
      <c r="I1601" s="104">
        <v>7.0834397215540292</v>
      </c>
      <c r="K1601" s="72">
        <f t="shared" si="123"/>
        <v>4.5327267525293712E-3</v>
      </c>
      <c r="M1601" s="72">
        <f t="shared" si="124"/>
        <v>3.7418153003533068E-3</v>
      </c>
      <c r="N1601" s="68"/>
      <c r="O1601" s="72"/>
    </row>
    <row r="1602" spans="1:15" x14ac:dyDescent="0.25">
      <c r="A1602" s="107" t="s">
        <v>2012</v>
      </c>
      <c r="B1602" s="108">
        <f t="shared" si="120"/>
        <v>43019</v>
      </c>
      <c r="C1602">
        <f t="shared" si="121"/>
        <v>2017</v>
      </c>
      <c r="D1602">
        <f t="shared" si="122"/>
        <v>10</v>
      </c>
      <c r="E1602" s="75">
        <v>63775</v>
      </c>
      <c r="F1602" s="75">
        <v>60414</v>
      </c>
      <c r="G1602" s="75">
        <v>3361</v>
      </c>
      <c r="H1602" s="104">
        <v>94.729909839278719</v>
      </c>
      <c r="I1602" s="104">
        <v>5.2700901607212858</v>
      </c>
      <c r="K1602" s="72">
        <f t="shared" si="123"/>
        <v>3.8847331601005283E-3</v>
      </c>
      <c r="M1602" s="72">
        <f t="shared" si="124"/>
        <v>3.7418153003533068E-3</v>
      </c>
      <c r="N1602" s="68"/>
      <c r="O1602" s="72"/>
    </row>
    <row r="1603" spans="1:15" x14ac:dyDescent="0.25">
      <c r="A1603" s="107" t="s">
        <v>2013</v>
      </c>
      <c r="B1603" s="108">
        <f t="shared" si="120"/>
        <v>43020</v>
      </c>
      <c r="C1603">
        <f t="shared" si="121"/>
        <v>2017</v>
      </c>
      <c r="D1603">
        <f t="shared" si="122"/>
        <v>10</v>
      </c>
      <c r="E1603" s="75">
        <v>61457</v>
      </c>
      <c r="F1603" s="75">
        <v>58362</v>
      </c>
      <c r="G1603" s="75">
        <v>3095</v>
      </c>
      <c r="H1603" s="104">
        <v>94.963958540117474</v>
      </c>
      <c r="I1603" s="104">
        <v>5.0360414598825196</v>
      </c>
      <c r="K1603" s="72">
        <f t="shared" si="123"/>
        <v>3.7435365867549697E-3</v>
      </c>
      <c r="M1603" s="72">
        <f t="shared" si="124"/>
        <v>3.7418153003533068E-3</v>
      </c>
      <c r="N1603" s="68"/>
      <c r="O1603" s="72"/>
    </row>
    <row r="1604" spans="1:15" x14ac:dyDescent="0.25">
      <c r="A1604" s="107" t="s">
        <v>2014</v>
      </c>
      <c r="B1604" s="108">
        <f t="shared" si="120"/>
        <v>43021</v>
      </c>
      <c r="C1604">
        <f t="shared" si="121"/>
        <v>2017</v>
      </c>
      <c r="D1604">
        <f t="shared" si="122"/>
        <v>10</v>
      </c>
      <c r="E1604" s="75">
        <v>67275</v>
      </c>
      <c r="F1604" s="75">
        <v>62864</v>
      </c>
      <c r="G1604" s="75">
        <v>4408</v>
      </c>
      <c r="H1604" s="104">
        <v>93.443329617242654</v>
      </c>
      <c r="I1604" s="104">
        <v>6.552211073950204</v>
      </c>
      <c r="K1604" s="72">
        <f t="shared" si="123"/>
        <v>4.0979290214937366E-3</v>
      </c>
      <c r="M1604" s="72">
        <f t="shared" si="124"/>
        <v>3.7418153003533068E-3</v>
      </c>
      <c r="N1604" s="68"/>
      <c r="O1604" s="72"/>
    </row>
    <row r="1605" spans="1:15" x14ac:dyDescent="0.25">
      <c r="A1605" s="107" t="s">
        <v>2015</v>
      </c>
      <c r="B1605" s="108">
        <f t="shared" si="120"/>
        <v>43022</v>
      </c>
      <c r="C1605">
        <f t="shared" si="121"/>
        <v>2017</v>
      </c>
      <c r="D1605">
        <f t="shared" si="122"/>
        <v>10</v>
      </c>
      <c r="E1605" s="75">
        <v>58997</v>
      </c>
      <c r="F1605" s="75">
        <v>50126</v>
      </c>
      <c r="G1605" s="75">
        <v>8871</v>
      </c>
      <c r="H1605" s="104">
        <v>84.963642219095888</v>
      </c>
      <c r="I1605" s="104">
        <v>15.03635778090411</v>
      </c>
      <c r="K1605" s="72">
        <f t="shared" si="123"/>
        <v>3.5936903527471718E-3</v>
      </c>
      <c r="M1605" s="72">
        <f t="shared" si="124"/>
        <v>3.7418153003533068E-3</v>
      </c>
      <c r="N1605" s="68"/>
      <c r="O1605" s="72"/>
    </row>
    <row r="1606" spans="1:15" x14ac:dyDescent="0.25">
      <c r="A1606" s="107" t="s">
        <v>2016</v>
      </c>
      <c r="B1606" s="108">
        <f t="shared" si="120"/>
        <v>43023</v>
      </c>
      <c r="C1606">
        <f t="shared" si="121"/>
        <v>2017</v>
      </c>
      <c r="D1606">
        <f t="shared" si="122"/>
        <v>10</v>
      </c>
      <c r="E1606" s="75">
        <v>56788</v>
      </c>
      <c r="F1606" s="75">
        <v>47808</v>
      </c>
      <c r="G1606" s="75">
        <v>8980</v>
      </c>
      <c r="H1606" s="104">
        <v>84.186800028174972</v>
      </c>
      <c r="I1606" s="104">
        <v>15.81319997182503</v>
      </c>
      <c r="K1606" s="72">
        <f t="shared" si="123"/>
        <v>3.4591333076564299E-3</v>
      </c>
      <c r="M1606" s="72">
        <f t="shared" si="124"/>
        <v>3.7418153003533068E-3</v>
      </c>
      <c r="N1606" s="68"/>
      <c r="O1606" s="72"/>
    </row>
    <row r="1607" spans="1:15" x14ac:dyDescent="0.25">
      <c r="A1607" s="107" t="s">
        <v>2017</v>
      </c>
      <c r="B1607" s="108">
        <f t="shared" si="120"/>
        <v>43024</v>
      </c>
      <c r="C1607">
        <f t="shared" si="121"/>
        <v>2017</v>
      </c>
      <c r="D1607">
        <f t="shared" si="122"/>
        <v>10</v>
      </c>
      <c r="E1607" s="75">
        <v>62004</v>
      </c>
      <c r="F1607" s="75">
        <v>58653</v>
      </c>
      <c r="G1607" s="75">
        <v>3350</v>
      </c>
      <c r="H1607" s="104">
        <v>94.595509967098891</v>
      </c>
      <c r="I1607" s="104">
        <v>5.4028772337268567</v>
      </c>
      <c r="K1607" s="72">
        <f t="shared" si="123"/>
        <v>3.7768560542355651E-3</v>
      </c>
      <c r="M1607" s="72">
        <f t="shared" si="124"/>
        <v>3.7418153003533068E-3</v>
      </c>
      <c r="N1607" s="68"/>
      <c r="O1607" s="72"/>
    </row>
    <row r="1608" spans="1:15" x14ac:dyDescent="0.25">
      <c r="A1608" s="107" t="s">
        <v>2018</v>
      </c>
      <c r="B1608" s="108">
        <f t="shared" si="120"/>
        <v>43025</v>
      </c>
      <c r="C1608">
        <f t="shared" si="121"/>
        <v>2017</v>
      </c>
      <c r="D1608">
        <f t="shared" si="122"/>
        <v>10</v>
      </c>
      <c r="E1608" s="75">
        <v>64687</v>
      </c>
      <c r="F1608" s="75">
        <v>61505</v>
      </c>
      <c r="G1608" s="75">
        <v>3182</v>
      </c>
      <c r="H1608" s="104">
        <v>95.080928161763566</v>
      </c>
      <c r="I1608" s="104">
        <v>4.9190718382364311</v>
      </c>
      <c r="K1608" s="72">
        <f t="shared" si="123"/>
        <v>3.9402859102692731E-3</v>
      </c>
      <c r="M1608" s="72">
        <f t="shared" si="124"/>
        <v>3.7418153003533068E-3</v>
      </c>
      <c r="N1608" s="68"/>
      <c r="O1608" s="72"/>
    </row>
    <row r="1609" spans="1:15" x14ac:dyDescent="0.25">
      <c r="A1609" s="107" t="s">
        <v>2019</v>
      </c>
      <c r="B1609" s="108">
        <f t="shared" si="120"/>
        <v>43026</v>
      </c>
      <c r="C1609">
        <f t="shared" si="121"/>
        <v>2017</v>
      </c>
      <c r="D1609">
        <f t="shared" si="122"/>
        <v>10</v>
      </c>
      <c r="E1609" s="75">
        <v>70464</v>
      </c>
      <c r="F1609" s="75">
        <v>66809</v>
      </c>
      <c r="G1609" s="75">
        <v>3654</v>
      </c>
      <c r="H1609" s="104">
        <v>94.81295413260672</v>
      </c>
      <c r="I1609" s="104">
        <v>5.1856267029972756</v>
      </c>
      <c r="K1609" s="72">
        <f t="shared" si="123"/>
        <v>4.2921809077745773E-3</v>
      </c>
      <c r="M1609" s="72">
        <f t="shared" si="124"/>
        <v>3.7418153003533068E-3</v>
      </c>
      <c r="N1609" s="68"/>
      <c r="O1609" s="72"/>
    </row>
    <row r="1610" spans="1:15" x14ac:dyDescent="0.25">
      <c r="A1610" s="107" t="s">
        <v>2020</v>
      </c>
      <c r="B1610" s="108">
        <f t="shared" si="120"/>
        <v>43027</v>
      </c>
      <c r="C1610">
        <f t="shared" si="121"/>
        <v>2017</v>
      </c>
      <c r="D1610">
        <f t="shared" si="122"/>
        <v>10</v>
      </c>
      <c r="E1610" s="75">
        <v>72512</v>
      </c>
      <c r="F1610" s="75">
        <v>68287</v>
      </c>
      <c r="G1610" s="75">
        <v>4225</v>
      </c>
      <c r="H1610" s="104">
        <v>94.173378199470434</v>
      </c>
      <c r="I1610" s="104">
        <v>5.8266218005295674</v>
      </c>
      <c r="K1610" s="72">
        <f t="shared" si="123"/>
        <v>4.4169309432412311E-3</v>
      </c>
      <c r="M1610" s="72">
        <f t="shared" si="124"/>
        <v>3.7418153003533068E-3</v>
      </c>
      <c r="N1610" s="68"/>
      <c r="O1610" s="72"/>
    </row>
    <row r="1611" spans="1:15" x14ac:dyDescent="0.25">
      <c r="A1611" s="107" t="s">
        <v>2021</v>
      </c>
      <c r="B1611" s="108">
        <f t="shared" si="120"/>
        <v>43028</v>
      </c>
      <c r="C1611">
        <f t="shared" si="121"/>
        <v>2017</v>
      </c>
      <c r="D1611">
        <f t="shared" si="122"/>
        <v>10</v>
      </c>
      <c r="E1611" s="75">
        <v>72406</v>
      </c>
      <c r="F1611" s="75">
        <v>66646</v>
      </c>
      <c r="G1611" s="75">
        <v>5760</v>
      </c>
      <c r="H1611" s="104">
        <v>92.044858160925884</v>
      </c>
      <c r="I1611" s="104">
        <v>7.95514183907411</v>
      </c>
      <c r="K1611" s="72">
        <f t="shared" si="123"/>
        <v>4.4104741542961802E-3</v>
      </c>
      <c r="M1611" s="72">
        <f t="shared" si="124"/>
        <v>3.7418153003533068E-3</v>
      </c>
      <c r="N1611" s="68"/>
      <c r="O1611" s="72"/>
    </row>
    <row r="1612" spans="1:15" x14ac:dyDescent="0.25">
      <c r="A1612" s="107" t="s">
        <v>2022</v>
      </c>
      <c r="B1612" s="108">
        <f t="shared" si="120"/>
        <v>43029</v>
      </c>
      <c r="C1612">
        <f t="shared" si="121"/>
        <v>2017</v>
      </c>
      <c r="D1612">
        <f t="shared" si="122"/>
        <v>10</v>
      </c>
      <c r="E1612" s="75">
        <v>66152</v>
      </c>
      <c r="F1612" s="75">
        <v>53982</v>
      </c>
      <c r="G1612" s="75">
        <v>12170</v>
      </c>
      <c r="H1612" s="104">
        <v>81.602974966743261</v>
      </c>
      <c r="I1612" s="104">
        <v>18.397025033256739</v>
      </c>
      <c r="K1612" s="72">
        <f t="shared" si="123"/>
        <v>4.0295236065381445E-3</v>
      </c>
      <c r="M1612" s="72">
        <f t="shared" si="124"/>
        <v>3.7418153003533068E-3</v>
      </c>
      <c r="N1612" s="68"/>
      <c r="O1612" s="72"/>
    </row>
    <row r="1613" spans="1:15" x14ac:dyDescent="0.25">
      <c r="A1613" s="107" t="s">
        <v>2023</v>
      </c>
      <c r="B1613" s="108">
        <f t="shared" ref="B1613:B1676" si="125">DATE(YEAR(A1613),MONTH(A1613),DAY(A1613))</f>
        <v>43030</v>
      </c>
      <c r="C1613">
        <f t="shared" ref="C1613:C1676" si="126">+YEAR(A1613)</f>
        <v>2017</v>
      </c>
      <c r="D1613">
        <f t="shared" ref="D1613:D1676" si="127">MONTH(A1613)</f>
        <v>10</v>
      </c>
      <c r="E1613" s="75">
        <v>62372</v>
      </c>
      <c r="F1613" s="75">
        <v>50401</v>
      </c>
      <c r="G1613" s="75">
        <v>11971</v>
      </c>
      <c r="H1613" s="104">
        <v>80.807092926313089</v>
      </c>
      <c r="I1613" s="104">
        <v>19.192907073686911</v>
      </c>
      <c r="K1613" s="72">
        <f t="shared" ref="K1613:K1676" si="128">+E1613/SUMIF($C$12:$C$2321,C1613,$E$12:$E$2321)</f>
        <v>3.7992720762334798E-3</v>
      </c>
      <c r="M1613" s="72">
        <f t="shared" ref="M1613:M1676" si="129">AVERAGEIFS($K$12:$K$2321,$C$12:$C$2321,C1613,$D$12:$D$2321,D1613)</f>
        <v>3.7418153003533068E-3</v>
      </c>
      <c r="N1613" s="68"/>
      <c r="O1613" s="72"/>
    </row>
    <row r="1614" spans="1:15" x14ac:dyDescent="0.25">
      <c r="A1614" s="107" t="s">
        <v>2024</v>
      </c>
      <c r="B1614" s="108">
        <f t="shared" si="125"/>
        <v>43031</v>
      </c>
      <c r="C1614">
        <f t="shared" si="126"/>
        <v>2017</v>
      </c>
      <c r="D1614">
        <f t="shared" si="127"/>
        <v>10</v>
      </c>
      <c r="E1614" s="75">
        <v>69463</v>
      </c>
      <c r="F1614" s="75">
        <v>64154</v>
      </c>
      <c r="G1614" s="75">
        <v>5308</v>
      </c>
      <c r="H1614" s="104">
        <v>92.357082187639463</v>
      </c>
      <c r="I1614" s="104">
        <v>7.641478197025755</v>
      </c>
      <c r="K1614" s="72">
        <f t="shared" si="128"/>
        <v>4.2312068914161192E-3</v>
      </c>
      <c r="M1614" s="72">
        <f t="shared" si="129"/>
        <v>3.7418153003533068E-3</v>
      </c>
      <c r="N1614" s="68"/>
      <c r="O1614" s="72"/>
    </row>
    <row r="1615" spans="1:15" x14ac:dyDescent="0.25">
      <c r="A1615" s="107" t="s">
        <v>2025</v>
      </c>
      <c r="B1615" s="108">
        <f t="shared" si="125"/>
        <v>43032</v>
      </c>
      <c r="C1615">
        <f t="shared" si="126"/>
        <v>2017</v>
      </c>
      <c r="D1615">
        <f t="shared" si="127"/>
        <v>10</v>
      </c>
      <c r="E1615" s="75">
        <v>48191</v>
      </c>
      <c r="F1615" s="75">
        <v>46538</v>
      </c>
      <c r="G1615" s="75">
        <v>1653</v>
      </c>
      <c r="H1615" s="104">
        <v>96.569898943786185</v>
      </c>
      <c r="I1615" s="104">
        <v>3.4301010562138159</v>
      </c>
      <c r="K1615" s="72">
        <f t="shared" si="128"/>
        <v>2.9354633589714556E-3</v>
      </c>
      <c r="M1615" s="72">
        <f t="shared" si="129"/>
        <v>3.7418153003533068E-3</v>
      </c>
      <c r="N1615" s="68"/>
      <c r="O1615" s="72"/>
    </row>
    <row r="1616" spans="1:15" x14ac:dyDescent="0.25">
      <c r="A1616" s="107" t="s">
        <v>2026</v>
      </c>
      <c r="B1616" s="108">
        <f t="shared" si="125"/>
        <v>43033</v>
      </c>
      <c r="C1616">
        <f t="shared" si="126"/>
        <v>2017</v>
      </c>
      <c r="D1616">
        <f t="shared" si="127"/>
        <v>10</v>
      </c>
      <c r="E1616" s="75">
        <v>71535</v>
      </c>
      <c r="F1616" s="75">
        <v>67927</v>
      </c>
      <c r="G1616" s="75">
        <v>3608</v>
      </c>
      <c r="H1616" s="104">
        <v>94.956315090515133</v>
      </c>
      <c r="I1616" s="104">
        <v>5.0436849094848677</v>
      </c>
      <c r="K1616" s="72">
        <f t="shared" si="128"/>
        <v>4.3574188413608985E-3</v>
      </c>
      <c r="M1616" s="72">
        <f t="shared" si="129"/>
        <v>3.7418153003533068E-3</v>
      </c>
      <c r="N1616" s="68"/>
      <c r="O1616" s="72"/>
    </row>
    <row r="1617" spans="1:15" x14ac:dyDescent="0.25">
      <c r="A1617" s="107" t="s">
        <v>2027</v>
      </c>
      <c r="B1617" s="108">
        <f t="shared" si="125"/>
        <v>43034</v>
      </c>
      <c r="C1617">
        <f t="shared" si="126"/>
        <v>2017</v>
      </c>
      <c r="D1617">
        <f t="shared" si="127"/>
        <v>10</v>
      </c>
      <c r="E1617" s="75">
        <v>64156</v>
      </c>
      <c r="F1617" s="75">
        <v>61332</v>
      </c>
      <c r="G1617" s="75">
        <v>2824</v>
      </c>
      <c r="H1617" s="104">
        <v>95.598229316042151</v>
      </c>
      <c r="I1617" s="104">
        <v>4.401770683957853</v>
      </c>
      <c r="K1617" s="72">
        <f t="shared" si="128"/>
        <v>3.9079410524407608E-3</v>
      </c>
      <c r="M1617" s="72">
        <f t="shared" si="129"/>
        <v>3.7418153003533068E-3</v>
      </c>
      <c r="N1617" s="68"/>
      <c r="O1617" s="72"/>
    </row>
    <row r="1618" spans="1:15" x14ac:dyDescent="0.25">
      <c r="A1618" s="107" t="s">
        <v>2028</v>
      </c>
      <c r="B1618" s="108">
        <f t="shared" si="125"/>
        <v>43035</v>
      </c>
      <c r="C1618">
        <f t="shared" si="126"/>
        <v>2017</v>
      </c>
      <c r="D1618">
        <f t="shared" si="127"/>
        <v>10</v>
      </c>
      <c r="E1618" s="75">
        <v>69520</v>
      </c>
      <c r="F1618" s="75">
        <v>64496</v>
      </c>
      <c r="G1618" s="75">
        <v>5023</v>
      </c>
      <c r="H1618" s="104">
        <v>92.773302646720367</v>
      </c>
      <c r="I1618" s="104">
        <v>7.2252589182968929</v>
      </c>
      <c r="K1618" s="72">
        <f t="shared" si="128"/>
        <v>4.2346789383016659E-3</v>
      </c>
      <c r="M1618" s="72">
        <f t="shared" si="129"/>
        <v>3.7418153003533068E-3</v>
      </c>
      <c r="N1618" s="68"/>
      <c r="O1618" s="72"/>
    </row>
    <row r="1619" spans="1:15" x14ac:dyDescent="0.25">
      <c r="A1619" s="107" t="s">
        <v>2029</v>
      </c>
      <c r="B1619" s="108">
        <f t="shared" si="125"/>
        <v>43036</v>
      </c>
      <c r="C1619">
        <f t="shared" si="126"/>
        <v>2017</v>
      </c>
      <c r="D1619">
        <f t="shared" si="127"/>
        <v>10</v>
      </c>
      <c r="E1619" s="75">
        <v>61601</v>
      </c>
      <c r="F1619" s="75">
        <v>51654</v>
      </c>
      <c r="G1619" s="75">
        <v>9947</v>
      </c>
      <c r="H1619" s="104">
        <v>83.852534861447054</v>
      </c>
      <c r="I1619" s="104">
        <v>16.147465138552949</v>
      </c>
      <c r="K1619" s="72">
        <f t="shared" si="128"/>
        <v>3.7523080736237189E-3</v>
      </c>
      <c r="M1619" s="72">
        <f t="shared" si="129"/>
        <v>3.7418153003533068E-3</v>
      </c>
      <c r="N1619" s="68"/>
      <c r="O1619" s="72"/>
    </row>
    <row r="1620" spans="1:15" x14ac:dyDescent="0.25">
      <c r="A1620" s="107" t="s">
        <v>2030</v>
      </c>
      <c r="B1620" s="108">
        <f t="shared" si="125"/>
        <v>43037</v>
      </c>
      <c r="C1620">
        <f t="shared" si="126"/>
        <v>2017</v>
      </c>
      <c r="D1620">
        <f t="shared" si="127"/>
        <v>10</v>
      </c>
      <c r="E1620" s="75">
        <v>9563</v>
      </c>
      <c r="F1620" s="75">
        <v>8915</v>
      </c>
      <c r="G1620" s="75">
        <v>648</v>
      </c>
      <c r="H1620" s="104">
        <v>93.223883718498385</v>
      </c>
      <c r="I1620" s="104">
        <v>6.7761162815016212</v>
      </c>
      <c r="K1620" s="72">
        <f t="shared" si="128"/>
        <v>5.8251200642949993E-4</v>
      </c>
      <c r="M1620" s="72">
        <f t="shared" si="129"/>
        <v>3.7418153003533068E-3</v>
      </c>
      <c r="N1620" s="68"/>
      <c r="O1620" s="72"/>
    </row>
    <row r="1621" spans="1:15" x14ac:dyDescent="0.25">
      <c r="A1621" s="107" t="s">
        <v>2031</v>
      </c>
      <c r="B1621" s="108">
        <f t="shared" si="125"/>
        <v>43038</v>
      </c>
      <c r="C1621">
        <f t="shared" si="126"/>
        <v>2017</v>
      </c>
      <c r="D1621">
        <f t="shared" si="127"/>
        <v>10</v>
      </c>
      <c r="E1621" s="75">
        <v>49428</v>
      </c>
      <c r="F1621" s="75">
        <v>47351</v>
      </c>
      <c r="G1621" s="75">
        <v>2077</v>
      </c>
      <c r="H1621" s="104">
        <v>95.797928299749131</v>
      </c>
      <c r="I1621" s="104">
        <v>4.2020717002508698</v>
      </c>
      <c r="K1621" s="72">
        <f t="shared" si="128"/>
        <v>3.0108128676981406E-3</v>
      </c>
      <c r="M1621" s="72">
        <f t="shared" si="129"/>
        <v>3.7418153003533068E-3</v>
      </c>
      <c r="N1621" s="68"/>
      <c r="O1621" s="72"/>
    </row>
    <row r="1622" spans="1:15" x14ac:dyDescent="0.25">
      <c r="A1622" s="107" t="s">
        <v>2032</v>
      </c>
      <c r="B1622" s="108">
        <f t="shared" si="125"/>
        <v>43039</v>
      </c>
      <c r="C1622">
        <f t="shared" si="126"/>
        <v>2017</v>
      </c>
      <c r="D1622">
        <f t="shared" si="127"/>
        <v>10</v>
      </c>
      <c r="E1622" s="75">
        <v>60442</v>
      </c>
      <c r="F1622" s="75">
        <v>57514</v>
      </c>
      <c r="G1622" s="75">
        <v>2928</v>
      </c>
      <c r="H1622" s="104">
        <v>95.155686443201745</v>
      </c>
      <c r="I1622" s="104">
        <v>4.8443135567982516</v>
      </c>
      <c r="K1622" s="72">
        <f t="shared" si="128"/>
        <v>3.6817097869509393E-3</v>
      </c>
      <c r="M1622" s="72">
        <f t="shared" si="129"/>
        <v>3.7418153003533068E-3</v>
      </c>
      <c r="N1622" s="68"/>
      <c r="O1622" s="72"/>
    </row>
    <row r="1623" spans="1:15" x14ac:dyDescent="0.25">
      <c r="A1623" s="107" t="s">
        <v>2033</v>
      </c>
      <c r="B1623" s="108">
        <f t="shared" si="125"/>
        <v>43040</v>
      </c>
      <c r="C1623">
        <f t="shared" si="126"/>
        <v>2017</v>
      </c>
      <c r="D1623">
        <f t="shared" si="127"/>
        <v>11</v>
      </c>
      <c r="E1623" s="75">
        <v>60972</v>
      </c>
      <c r="F1623" s="75">
        <v>58636</v>
      </c>
      <c r="G1623" s="75">
        <v>2336</v>
      </c>
      <c r="H1623" s="104">
        <v>96.168733189004783</v>
      </c>
      <c r="I1623" s="104">
        <v>3.8312668109952108</v>
      </c>
      <c r="K1623" s="72">
        <f t="shared" si="128"/>
        <v>3.7139937316761963E-3</v>
      </c>
      <c r="M1623" s="72">
        <f t="shared" si="129"/>
        <v>2.7090188976202413E-3</v>
      </c>
      <c r="N1623" s="68"/>
      <c r="O1623" s="72"/>
    </row>
    <row r="1624" spans="1:15" x14ac:dyDescent="0.25">
      <c r="A1624" s="107" t="s">
        <v>2034</v>
      </c>
      <c r="B1624" s="108">
        <f t="shared" si="125"/>
        <v>43041</v>
      </c>
      <c r="C1624">
        <f t="shared" si="126"/>
        <v>2017</v>
      </c>
      <c r="D1624">
        <f t="shared" si="127"/>
        <v>11</v>
      </c>
      <c r="E1624" s="75">
        <v>71041</v>
      </c>
      <c r="F1624" s="75">
        <v>66785</v>
      </c>
      <c r="G1624" s="75">
        <v>4256</v>
      </c>
      <c r="H1624" s="104">
        <v>94.00909334046537</v>
      </c>
      <c r="I1624" s="104">
        <v>5.9909066595346347</v>
      </c>
      <c r="K1624" s="72">
        <f t="shared" si="128"/>
        <v>4.327327768352829E-3</v>
      </c>
      <c r="M1624" s="72">
        <f t="shared" si="129"/>
        <v>2.7090188976202413E-3</v>
      </c>
      <c r="N1624" s="68"/>
      <c r="O1624" s="72"/>
    </row>
    <row r="1625" spans="1:15" x14ac:dyDescent="0.25">
      <c r="A1625" s="107" t="s">
        <v>2035</v>
      </c>
      <c r="B1625" s="108">
        <f t="shared" si="125"/>
        <v>43042</v>
      </c>
      <c r="C1625">
        <f t="shared" si="126"/>
        <v>2017</v>
      </c>
      <c r="D1625">
        <f t="shared" si="127"/>
        <v>11</v>
      </c>
      <c r="E1625" s="75">
        <v>72026</v>
      </c>
      <c r="F1625" s="75">
        <v>65911</v>
      </c>
      <c r="G1625" s="75">
        <v>6114</v>
      </c>
      <c r="H1625" s="104">
        <v>91.510010274067696</v>
      </c>
      <c r="I1625" s="104">
        <v>8.4886013384055765</v>
      </c>
      <c r="K1625" s="72">
        <f t="shared" si="128"/>
        <v>4.3873271750592031E-3</v>
      </c>
      <c r="M1625" s="72">
        <f t="shared" si="129"/>
        <v>2.7090188976202413E-3</v>
      </c>
      <c r="N1625" s="68"/>
      <c r="O1625" s="72"/>
    </row>
    <row r="1626" spans="1:15" x14ac:dyDescent="0.25">
      <c r="A1626" s="107" t="s">
        <v>2036</v>
      </c>
      <c r="B1626" s="108">
        <f t="shared" si="125"/>
        <v>43043</v>
      </c>
      <c r="C1626">
        <f t="shared" si="126"/>
        <v>2017</v>
      </c>
      <c r="D1626">
        <f t="shared" si="127"/>
        <v>11</v>
      </c>
      <c r="E1626" s="75">
        <v>53616</v>
      </c>
      <c r="F1626" s="75">
        <v>46006</v>
      </c>
      <c r="G1626" s="75">
        <v>7610</v>
      </c>
      <c r="H1626" s="104">
        <v>85.806475678901819</v>
      </c>
      <c r="I1626" s="104">
        <v>14.193524321098179</v>
      </c>
      <c r="K1626" s="72">
        <f t="shared" si="128"/>
        <v>3.2659169441309282E-3</v>
      </c>
      <c r="M1626" s="72">
        <f t="shared" si="129"/>
        <v>2.7090188976202413E-3</v>
      </c>
      <c r="N1626" s="68"/>
      <c r="O1626" s="72"/>
    </row>
    <row r="1627" spans="1:15" x14ac:dyDescent="0.25">
      <c r="A1627" s="107" t="s">
        <v>2037</v>
      </c>
      <c r="B1627" s="108">
        <f t="shared" si="125"/>
        <v>43044</v>
      </c>
      <c r="C1627">
        <f t="shared" si="126"/>
        <v>2017</v>
      </c>
      <c r="D1627">
        <f t="shared" si="127"/>
        <v>11</v>
      </c>
      <c r="E1627" s="75">
        <v>35045</v>
      </c>
      <c r="F1627" s="75">
        <v>32025</v>
      </c>
      <c r="G1627" s="75">
        <v>3020</v>
      </c>
      <c r="H1627" s="104">
        <v>91.382508203738055</v>
      </c>
      <c r="I1627" s="104">
        <v>8.6174917962619482</v>
      </c>
      <c r="K1627" s="72">
        <f t="shared" si="128"/>
        <v>2.1346997035785655E-3</v>
      </c>
      <c r="M1627" s="72">
        <f t="shared" si="129"/>
        <v>2.7090188976202413E-3</v>
      </c>
      <c r="N1627" s="68"/>
      <c r="O1627" s="72"/>
    </row>
    <row r="1628" spans="1:15" x14ac:dyDescent="0.25">
      <c r="A1628" s="107" t="s">
        <v>2038</v>
      </c>
      <c r="B1628" s="108">
        <f t="shared" si="125"/>
        <v>43045</v>
      </c>
      <c r="C1628">
        <f t="shared" si="126"/>
        <v>2017</v>
      </c>
      <c r="D1628">
        <f t="shared" si="127"/>
        <v>11</v>
      </c>
      <c r="E1628" s="75">
        <v>57816</v>
      </c>
      <c r="F1628" s="75">
        <v>54985</v>
      </c>
      <c r="G1628" s="75">
        <v>2831</v>
      </c>
      <c r="H1628" s="104">
        <v>95.103431576034311</v>
      </c>
      <c r="I1628" s="104">
        <v>4.8965684239656841</v>
      </c>
      <c r="K1628" s="72">
        <f t="shared" si="128"/>
        <v>3.521751977802778E-3</v>
      </c>
      <c r="M1628" s="72">
        <f t="shared" si="129"/>
        <v>2.7090188976202413E-3</v>
      </c>
      <c r="N1628" s="68"/>
      <c r="O1628" s="72"/>
    </row>
    <row r="1629" spans="1:15" x14ac:dyDescent="0.25">
      <c r="A1629" s="107" t="s">
        <v>2039</v>
      </c>
      <c r="B1629" s="108">
        <f t="shared" si="125"/>
        <v>43046</v>
      </c>
      <c r="C1629">
        <f t="shared" si="126"/>
        <v>2017</v>
      </c>
      <c r="D1629">
        <f t="shared" si="127"/>
        <v>11</v>
      </c>
      <c r="E1629" s="75">
        <v>36546</v>
      </c>
      <c r="F1629" s="75">
        <v>34777</v>
      </c>
      <c r="G1629" s="75">
        <v>1769</v>
      </c>
      <c r="H1629" s="104">
        <v>95.159524982214194</v>
      </c>
      <c r="I1629" s="104">
        <v>4.8404750177858036</v>
      </c>
      <c r="K1629" s="72">
        <f t="shared" si="128"/>
        <v>2.2261302715646243E-3</v>
      </c>
      <c r="M1629" s="72">
        <f t="shared" si="129"/>
        <v>2.7090188976202413E-3</v>
      </c>
      <c r="N1629" s="68"/>
      <c r="O1629" s="72"/>
    </row>
    <row r="1630" spans="1:15" x14ac:dyDescent="0.25">
      <c r="A1630" s="107" t="s">
        <v>2040</v>
      </c>
      <c r="B1630" s="108">
        <f t="shared" si="125"/>
        <v>43047</v>
      </c>
      <c r="C1630">
        <f t="shared" si="126"/>
        <v>2017</v>
      </c>
      <c r="D1630">
        <f t="shared" si="127"/>
        <v>11</v>
      </c>
      <c r="E1630" s="75">
        <v>54398</v>
      </c>
      <c r="F1630" s="75">
        <v>52670</v>
      </c>
      <c r="G1630" s="75">
        <v>1728</v>
      </c>
      <c r="H1630" s="104">
        <v>96.823412625464172</v>
      </c>
      <c r="I1630" s="104">
        <v>3.1765873745358291</v>
      </c>
      <c r="K1630" s="72">
        <f t="shared" si="128"/>
        <v>3.3135509908764965E-3</v>
      </c>
      <c r="M1630" s="72">
        <f t="shared" si="129"/>
        <v>2.7090188976202413E-3</v>
      </c>
      <c r="N1630" s="68"/>
      <c r="O1630" s="72"/>
    </row>
    <row r="1631" spans="1:15" x14ac:dyDescent="0.25">
      <c r="A1631" s="107" t="s">
        <v>2041</v>
      </c>
      <c r="B1631" s="108">
        <f t="shared" si="125"/>
        <v>43048</v>
      </c>
      <c r="C1631">
        <f t="shared" si="126"/>
        <v>2017</v>
      </c>
      <c r="D1631">
        <f t="shared" si="127"/>
        <v>11</v>
      </c>
      <c r="E1631" s="75">
        <v>58590</v>
      </c>
      <c r="F1631" s="75">
        <v>56429</v>
      </c>
      <c r="G1631" s="75">
        <v>2161</v>
      </c>
      <c r="H1631" s="104">
        <v>96.311657279399213</v>
      </c>
      <c r="I1631" s="104">
        <v>3.6883427206007848</v>
      </c>
      <c r="K1631" s="72">
        <f t="shared" si="128"/>
        <v>3.5688987197223044E-3</v>
      </c>
      <c r="M1631" s="72">
        <f t="shared" si="129"/>
        <v>2.7090188976202413E-3</v>
      </c>
      <c r="N1631" s="68"/>
      <c r="O1631" s="72"/>
    </row>
    <row r="1632" spans="1:15" x14ac:dyDescent="0.25">
      <c r="A1632" s="107" t="s">
        <v>2042</v>
      </c>
      <c r="B1632" s="108">
        <f t="shared" si="125"/>
        <v>43049</v>
      </c>
      <c r="C1632">
        <f t="shared" si="126"/>
        <v>2017</v>
      </c>
      <c r="D1632">
        <f t="shared" si="127"/>
        <v>11</v>
      </c>
      <c r="E1632" s="75">
        <v>38533</v>
      </c>
      <c r="F1632" s="75">
        <v>37467</v>
      </c>
      <c r="G1632" s="75">
        <v>1066</v>
      </c>
      <c r="H1632" s="104">
        <v>97.233540082526659</v>
      </c>
      <c r="I1632" s="104">
        <v>2.766459917473334</v>
      </c>
      <c r="K1632" s="72">
        <f t="shared" si="128"/>
        <v>2.3471646077327115E-3</v>
      </c>
      <c r="M1632" s="72">
        <f t="shared" si="129"/>
        <v>2.7090188976202413E-3</v>
      </c>
      <c r="N1632" s="68"/>
      <c r="O1632" s="72"/>
    </row>
    <row r="1633" spans="1:15" x14ac:dyDescent="0.25">
      <c r="A1633" s="107" t="s">
        <v>2043</v>
      </c>
      <c r="B1633" s="108">
        <f t="shared" si="125"/>
        <v>43050</v>
      </c>
      <c r="C1633">
        <f t="shared" si="126"/>
        <v>2017</v>
      </c>
      <c r="D1633">
        <f t="shared" si="127"/>
        <v>11</v>
      </c>
      <c r="E1633" s="75">
        <v>28236</v>
      </c>
      <c r="F1633" s="75">
        <v>26560</v>
      </c>
      <c r="G1633" s="75">
        <v>1676</v>
      </c>
      <c r="H1633" s="104">
        <v>94.0643150587902</v>
      </c>
      <c r="I1633" s="104">
        <v>5.9356849412098027</v>
      </c>
      <c r="K1633" s="72">
        <f t="shared" si="128"/>
        <v>1.7199423835138929E-3</v>
      </c>
      <c r="M1633" s="72">
        <f t="shared" si="129"/>
        <v>2.7090188976202413E-3</v>
      </c>
      <c r="N1633" s="68"/>
      <c r="O1633" s="72"/>
    </row>
    <row r="1634" spans="1:15" x14ac:dyDescent="0.25">
      <c r="A1634" s="107" t="s">
        <v>2044</v>
      </c>
      <c r="B1634" s="108">
        <f t="shared" si="125"/>
        <v>43051</v>
      </c>
      <c r="C1634">
        <f t="shared" si="126"/>
        <v>2017</v>
      </c>
      <c r="D1634">
        <f t="shared" si="127"/>
        <v>11</v>
      </c>
      <c r="E1634" s="75">
        <v>32557</v>
      </c>
      <c r="F1634" s="75">
        <v>29943</v>
      </c>
      <c r="G1634" s="75">
        <v>2614</v>
      </c>
      <c r="H1634" s="104">
        <v>91.971004699450191</v>
      </c>
      <c r="I1634" s="104">
        <v>8.0289953005498056</v>
      </c>
      <c r="K1634" s="72">
        <f t="shared" si="128"/>
        <v>1.9831479026796222E-3</v>
      </c>
      <c r="M1634" s="72">
        <f t="shared" si="129"/>
        <v>2.7090188976202413E-3</v>
      </c>
      <c r="N1634" s="68"/>
      <c r="O1634" s="72"/>
    </row>
    <row r="1635" spans="1:15" x14ac:dyDescent="0.25">
      <c r="A1635" s="107" t="s">
        <v>2045</v>
      </c>
      <c r="B1635" s="108">
        <f t="shared" si="125"/>
        <v>43052</v>
      </c>
      <c r="C1635">
        <f t="shared" si="126"/>
        <v>2017</v>
      </c>
      <c r="D1635">
        <f t="shared" si="127"/>
        <v>11</v>
      </c>
      <c r="E1635" s="75">
        <v>38821</v>
      </c>
      <c r="F1635" s="75">
        <v>38059</v>
      </c>
      <c r="G1635" s="75">
        <v>762</v>
      </c>
      <c r="H1635" s="104">
        <v>98.037144844285308</v>
      </c>
      <c r="I1635" s="104">
        <v>1.96285515571469</v>
      </c>
      <c r="K1635" s="72">
        <f t="shared" si="128"/>
        <v>2.3647075814702098E-3</v>
      </c>
      <c r="M1635" s="72">
        <f t="shared" si="129"/>
        <v>2.7090188976202413E-3</v>
      </c>
      <c r="N1635" s="68"/>
      <c r="O1635" s="72"/>
    </row>
    <row r="1636" spans="1:15" x14ac:dyDescent="0.25">
      <c r="A1636" s="107" t="s">
        <v>2046</v>
      </c>
      <c r="B1636" s="108">
        <f t="shared" si="125"/>
        <v>43053</v>
      </c>
      <c r="C1636">
        <f t="shared" si="126"/>
        <v>2017</v>
      </c>
      <c r="D1636">
        <f t="shared" si="127"/>
        <v>11</v>
      </c>
      <c r="E1636" s="75">
        <v>52388</v>
      </c>
      <c r="F1636" s="75">
        <v>51106</v>
      </c>
      <c r="G1636" s="75">
        <v>1282</v>
      </c>
      <c r="H1636" s="104">
        <v>97.552874704130716</v>
      </c>
      <c r="I1636" s="104">
        <v>2.4471252958692831</v>
      </c>
      <c r="K1636" s="72">
        <f t="shared" si="128"/>
        <v>3.1911156533335396E-3</v>
      </c>
      <c r="M1636" s="72">
        <f t="shared" si="129"/>
        <v>2.7090188976202413E-3</v>
      </c>
      <c r="N1636" s="68"/>
      <c r="O1636" s="72"/>
    </row>
    <row r="1637" spans="1:15" x14ac:dyDescent="0.25">
      <c r="A1637" s="107" t="s">
        <v>2047</v>
      </c>
      <c r="B1637" s="108">
        <f t="shared" si="125"/>
        <v>43054</v>
      </c>
      <c r="C1637">
        <f t="shared" si="126"/>
        <v>2017</v>
      </c>
      <c r="D1637">
        <f t="shared" si="127"/>
        <v>11</v>
      </c>
      <c r="E1637" s="75">
        <v>54322</v>
      </c>
      <c r="F1637" s="75">
        <v>52973</v>
      </c>
      <c r="G1637" s="75">
        <v>1349</v>
      </c>
      <c r="H1637" s="104">
        <v>97.516659916792463</v>
      </c>
      <c r="I1637" s="104">
        <v>2.4833400832075401</v>
      </c>
      <c r="K1637" s="72">
        <f t="shared" si="128"/>
        <v>3.3089215950291009E-3</v>
      </c>
      <c r="M1637" s="72">
        <f t="shared" si="129"/>
        <v>2.7090188976202413E-3</v>
      </c>
      <c r="N1637" s="68"/>
      <c r="O1637" s="72"/>
    </row>
    <row r="1638" spans="1:15" x14ac:dyDescent="0.25">
      <c r="A1638" s="107" t="s">
        <v>2048</v>
      </c>
      <c r="B1638" s="108">
        <f t="shared" si="125"/>
        <v>43055</v>
      </c>
      <c r="C1638">
        <f t="shared" si="126"/>
        <v>2017</v>
      </c>
      <c r="D1638">
        <f t="shared" si="127"/>
        <v>11</v>
      </c>
      <c r="E1638" s="75">
        <v>49820</v>
      </c>
      <c r="F1638" s="75">
        <v>48489</v>
      </c>
      <c r="G1638" s="75">
        <v>1330</v>
      </c>
      <c r="H1638" s="104">
        <v>97.328382175832999</v>
      </c>
      <c r="I1638" s="104">
        <v>2.6696105981533522</v>
      </c>
      <c r="K1638" s="72">
        <f t="shared" si="128"/>
        <v>3.03469080417418E-3</v>
      </c>
      <c r="M1638" s="72">
        <f t="shared" si="129"/>
        <v>2.7090188976202413E-3</v>
      </c>
      <c r="N1638" s="68"/>
      <c r="O1638" s="72"/>
    </row>
    <row r="1639" spans="1:15" x14ac:dyDescent="0.25">
      <c r="A1639" s="107" t="s">
        <v>2049</v>
      </c>
      <c r="B1639" s="108">
        <f t="shared" si="125"/>
        <v>43056</v>
      </c>
      <c r="C1639">
        <f t="shared" si="126"/>
        <v>2017</v>
      </c>
      <c r="D1639">
        <f t="shared" si="127"/>
        <v>11</v>
      </c>
      <c r="E1639" s="75">
        <v>49121</v>
      </c>
      <c r="F1639" s="75">
        <v>47288</v>
      </c>
      <c r="G1639" s="75">
        <v>1833</v>
      </c>
      <c r="H1639" s="104">
        <v>96.268398444657066</v>
      </c>
      <c r="I1639" s="104">
        <v>3.731601555342928</v>
      </c>
      <c r="K1639" s="72">
        <f t="shared" si="128"/>
        <v>2.9921125449987938E-3</v>
      </c>
      <c r="M1639" s="72">
        <f t="shared" si="129"/>
        <v>2.7090188976202413E-3</v>
      </c>
      <c r="N1639" s="68"/>
      <c r="O1639" s="72"/>
    </row>
    <row r="1640" spans="1:15" x14ac:dyDescent="0.25">
      <c r="A1640" s="107" t="s">
        <v>2050</v>
      </c>
      <c r="B1640" s="108">
        <f t="shared" si="125"/>
        <v>43057</v>
      </c>
      <c r="C1640">
        <f t="shared" si="126"/>
        <v>2017</v>
      </c>
      <c r="D1640">
        <f t="shared" si="127"/>
        <v>11</v>
      </c>
      <c r="E1640" s="75">
        <v>27813</v>
      </c>
      <c r="F1640" s="75">
        <v>26002</v>
      </c>
      <c r="G1640" s="75">
        <v>1811</v>
      </c>
      <c r="H1640" s="104">
        <v>93.488656383705461</v>
      </c>
      <c r="I1640" s="104">
        <v>6.5113436162945382</v>
      </c>
      <c r="K1640" s="72">
        <f t="shared" si="128"/>
        <v>1.6941761408369423E-3</v>
      </c>
      <c r="M1640" s="72">
        <f t="shared" si="129"/>
        <v>2.7090188976202413E-3</v>
      </c>
      <c r="N1640" s="68"/>
      <c r="O1640" s="72"/>
    </row>
    <row r="1641" spans="1:15" x14ac:dyDescent="0.25">
      <c r="A1641" s="107" t="s">
        <v>2051</v>
      </c>
      <c r="B1641" s="108">
        <f t="shared" si="125"/>
        <v>43058</v>
      </c>
      <c r="C1641">
        <f t="shared" si="126"/>
        <v>2017</v>
      </c>
      <c r="D1641">
        <f t="shared" si="127"/>
        <v>11</v>
      </c>
      <c r="E1641" s="75">
        <v>31689</v>
      </c>
      <c r="F1641" s="75">
        <v>29510</v>
      </c>
      <c r="G1641" s="75">
        <v>2178</v>
      </c>
      <c r="H1641" s="104">
        <v>93.123796901132891</v>
      </c>
      <c r="I1641" s="104">
        <v>6.8730474297074693</v>
      </c>
      <c r="K1641" s="72">
        <f t="shared" si="128"/>
        <v>1.9302753290541066E-3</v>
      </c>
      <c r="M1641" s="72">
        <f t="shared" si="129"/>
        <v>2.7090188976202413E-3</v>
      </c>
      <c r="N1641" s="68"/>
      <c r="O1641" s="72"/>
    </row>
    <row r="1642" spans="1:15" x14ac:dyDescent="0.25">
      <c r="A1642" s="107" t="s">
        <v>2052</v>
      </c>
      <c r="B1642" s="108">
        <f t="shared" si="125"/>
        <v>43059</v>
      </c>
      <c r="C1642">
        <f t="shared" si="126"/>
        <v>2017</v>
      </c>
      <c r="D1642">
        <f t="shared" si="127"/>
        <v>11</v>
      </c>
      <c r="E1642" s="75">
        <v>45219</v>
      </c>
      <c r="F1642" s="75">
        <v>44060</v>
      </c>
      <c r="G1642" s="75">
        <v>1159</v>
      </c>
      <c r="H1642" s="104">
        <v>97.436918109644182</v>
      </c>
      <c r="I1642" s="104">
        <v>2.5630818903558241</v>
      </c>
      <c r="K1642" s="72">
        <f t="shared" si="128"/>
        <v>2.7544296160969942E-3</v>
      </c>
      <c r="M1642" s="72">
        <f t="shared" si="129"/>
        <v>2.7090188976202413E-3</v>
      </c>
      <c r="N1642" s="68"/>
      <c r="O1642" s="72"/>
    </row>
    <row r="1643" spans="1:15" x14ac:dyDescent="0.25">
      <c r="A1643" s="107" t="s">
        <v>2053</v>
      </c>
      <c r="B1643" s="108">
        <f t="shared" si="125"/>
        <v>43060</v>
      </c>
      <c r="C1643">
        <f t="shared" si="126"/>
        <v>2017</v>
      </c>
      <c r="D1643">
        <f t="shared" si="127"/>
        <v>11</v>
      </c>
      <c r="E1643" s="75">
        <v>52547</v>
      </c>
      <c r="F1643" s="75">
        <v>50500</v>
      </c>
      <c r="G1643" s="75">
        <v>2047</v>
      </c>
      <c r="H1643" s="104">
        <v>96.104439834814542</v>
      </c>
      <c r="I1643" s="104">
        <v>3.895560165185453</v>
      </c>
      <c r="K1643" s="72">
        <f t="shared" si="128"/>
        <v>3.2008008367511169E-3</v>
      </c>
      <c r="M1643" s="72">
        <f t="shared" si="129"/>
        <v>2.7090188976202413E-3</v>
      </c>
      <c r="N1643" s="68"/>
      <c r="O1643" s="72"/>
    </row>
    <row r="1644" spans="1:15" x14ac:dyDescent="0.25">
      <c r="A1644" s="107" t="s">
        <v>2054</v>
      </c>
      <c r="B1644" s="108">
        <f t="shared" si="125"/>
        <v>43061</v>
      </c>
      <c r="C1644">
        <f t="shared" si="126"/>
        <v>2017</v>
      </c>
      <c r="D1644">
        <f t="shared" si="127"/>
        <v>11</v>
      </c>
      <c r="E1644" s="75">
        <v>32386</v>
      </c>
      <c r="F1644" s="75">
        <v>31320</v>
      </c>
      <c r="G1644" s="75">
        <v>1066</v>
      </c>
      <c r="H1644" s="104">
        <v>96.708454270363731</v>
      </c>
      <c r="I1644" s="104">
        <v>3.2915457296362631</v>
      </c>
      <c r="K1644" s="72">
        <f t="shared" si="128"/>
        <v>1.9727317620229826E-3</v>
      </c>
      <c r="M1644" s="72">
        <f t="shared" si="129"/>
        <v>2.7090188976202413E-3</v>
      </c>
      <c r="N1644" s="68"/>
      <c r="O1644" s="72"/>
    </row>
    <row r="1645" spans="1:15" x14ac:dyDescent="0.25">
      <c r="A1645" s="107" t="s">
        <v>2055</v>
      </c>
      <c r="B1645" s="108">
        <f t="shared" si="125"/>
        <v>43062</v>
      </c>
      <c r="C1645">
        <f t="shared" si="126"/>
        <v>2017</v>
      </c>
      <c r="D1645">
        <f t="shared" si="127"/>
        <v>11</v>
      </c>
      <c r="E1645" s="75">
        <v>13737</v>
      </c>
      <c r="F1645" s="75">
        <v>11723</v>
      </c>
      <c r="G1645" s="75">
        <v>2014</v>
      </c>
      <c r="H1645" s="104">
        <v>85.338865836791143</v>
      </c>
      <c r="I1645" s="104">
        <v>14.66113416320885</v>
      </c>
      <c r="K1645" s="72">
        <f t="shared" si="128"/>
        <v>8.3676329941671443E-4</v>
      </c>
      <c r="M1645" s="72">
        <f t="shared" si="129"/>
        <v>2.7090188976202413E-3</v>
      </c>
      <c r="N1645" s="68"/>
      <c r="O1645" s="72"/>
    </row>
    <row r="1646" spans="1:15" x14ac:dyDescent="0.25">
      <c r="A1646" s="107" t="s">
        <v>2056</v>
      </c>
      <c r="B1646" s="108">
        <f t="shared" si="125"/>
        <v>43063</v>
      </c>
      <c r="C1646">
        <f t="shared" si="126"/>
        <v>2017</v>
      </c>
      <c r="D1646">
        <f t="shared" si="127"/>
        <v>11</v>
      </c>
      <c r="E1646" s="75">
        <v>23794</v>
      </c>
      <c r="F1646" s="75">
        <v>21028</v>
      </c>
      <c r="G1646" s="75">
        <v>2766</v>
      </c>
      <c r="H1646" s="104">
        <v>88.375220643859791</v>
      </c>
      <c r="I1646" s="104">
        <v>11.6247793561402</v>
      </c>
      <c r="K1646" s="72">
        <f t="shared" si="128"/>
        <v>1.4493663788542842E-3</v>
      </c>
      <c r="M1646" s="72">
        <f t="shared" si="129"/>
        <v>2.7090188976202413E-3</v>
      </c>
      <c r="N1646" s="68"/>
      <c r="O1646" s="72"/>
    </row>
    <row r="1647" spans="1:15" x14ac:dyDescent="0.25">
      <c r="A1647" s="107" t="s">
        <v>2057</v>
      </c>
      <c r="B1647" s="108">
        <f t="shared" si="125"/>
        <v>43064</v>
      </c>
      <c r="C1647">
        <f t="shared" si="126"/>
        <v>2017</v>
      </c>
      <c r="D1647">
        <f t="shared" si="127"/>
        <v>11</v>
      </c>
      <c r="E1647" s="75">
        <v>30629</v>
      </c>
      <c r="F1647" s="75">
        <v>25674</v>
      </c>
      <c r="G1647" s="75">
        <v>4955</v>
      </c>
      <c r="H1647" s="104">
        <v>83.822521140095986</v>
      </c>
      <c r="I1647" s="104">
        <v>16.17747885990401</v>
      </c>
      <c r="K1647" s="72">
        <f t="shared" si="128"/>
        <v>1.8657074396035921E-3</v>
      </c>
      <c r="M1647" s="72">
        <f t="shared" si="129"/>
        <v>2.7090188976202413E-3</v>
      </c>
      <c r="N1647" s="68"/>
      <c r="O1647" s="72"/>
    </row>
    <row r="1648" spans="1:15" x14ac:dyDescent="0.25">
      <c r="A1648" s="107" t="s">
        <v>2058</v>
      </c>
      <c r="B1648" s="108">
        <f t="shared" si="125"/>
        <v>43065</v>
      </c>
      <c r="C1648">
        <f t="shared" si="126"/>
        <v>2017</v>
      </c>
      <c r="D1648">
        <f t="shared" si="127"/>
        <v>11</v>
      </c>
      <c r="E1648" s="75">
        <v>27249</v>
      </c>
      <c r="F1648" s="75">
        <v>24669</v>
      </c>
      <c r="G1648" s="75">
        <v>2580</v>
      </c>
      <c r="H1648" s="104">
        <v>90.531762633491141</v>
      </c>
      <c r="I1648" s="104">
        <v>9.4682373665088626</v>
      </c>
      <c r="K1648" s="72">
        <f t="shared" si="128"/>
        <v>1.6598211506010084E-3</v>
      </c>
      <c r="M1648" s="72">
        <f t="shared" si="129"/>
        <v>2.7090188976202413E-3</v>
      </c>
      <c r="N1648" s="68"/>
      <c r="O1648" s="72"/>
    </row>
    <row r="1649" spans="1:15" x14ac:dyDescent="0.25">
      <c r="A1649" s="107" t="s">
        <v>2059</v>
      </c>
      <c r="B1649" s="108">
        <f t="shared" si="125"/>
        <v>43066</v>
      </c>
      <c r="C1649">
        <f t="shared" si="126"/>
        <v>2017</v>
      </c>
      <c r="D1649">
        <f t="shared" si="127"/>
        <v>11</v>
      </c>
      <c r="E1649" s="75">
        <v>46820</v>
      </c>
      <c r="F1649" s="75">
        <v>45399</v>
      </c>
      <c r="G1649" s="75">
        <v>1421</v>
      </c>
      <c r="H1649" s="104">
        <v>96.964972234087995</v>
      </c>
      <c r="I1649" s="104">
        <v>3.035027765912004</v>
      </c>
      <c r="K1649" s="72">
        <f t="shared" si="128"/>
        <v>2.8519514944085732E-3</v>
      </c>
      <c r="M1649" s="72">
        <f t="shared" si="129"/>
        <v>2.7090188976202413E-3</v>
      </c>
      <c r="N1649" s="68"/>
      <c r="O1649" s="72"/>
    </row>
    <row r="1650" spans="1:15" x14ac:dyDescent="0.25">
      <c r="A1650" s="107" t="s">
        <v>2060</v>
      </c>
      <c r="B1650" s="108">
        <f t="shared" si="125"/>
        <v>43067</v>
      </c>
      <c r="C1650">
        <f t="shared" si="126"/>
        <v>2017</v>
      </c>
      <c r="D1650">
        <f t="shared" si="127"/>
        <v>11</v>
      </c>
      <c r="E1650" s="75">
        <v>51251</v>
      </c>
      <c r="F1650" s="75">
        <v>50135</v>
      </c>
      <c r="G1650" s="75">
        <v>1116</v>
      </c>
      <c r="H1650" s="104">
        <v>97.822481512555854</v>
      </c>
      <c r="I1650" s="104">
        <v>2.1775184874441469</v>
      </c>
      <c r="K1650" s="72">
        <f t="shared" si="128"/>
        <v>3.1218574549323748E-3</v>
      </c>
      <c r="M1650" s="72">
        <f t="shared" si="129"/>
        <v>2.7090188976202413E-3</v>
      </c>
      <c r="N1650" s="68"/>
      <c r="O1650" s="72"/>
    </row>
    <row r="1651" spans="1:15" x14ac:dyDescent="0.25">
      <c r="A1651" s="107" t="s">
        <v>2061</v>
      </c>
      <c r="B1651" s="108">
        <f t="shared" si="125"/>
        <v>43068</v>
      </c>
      <c r="C1651">
        <f t="shared" si="126"/>
        <v>2017</v>
      </c>
      <c r="D1651">
        <f t="shared" si="127"/>
        <v>11</v>
      </c>
      <c r="E1651" s="75">
        <v>55421</v>
      </c>
      <c r="F1651" s="75">
        <v>53957</v>
      </c>
      <c r="G1651" s="75">
        <v>1464</v>
      </c>
      <c r="H1651" s="104">
        <v>97.358402049764535</v>
      </c>
      <c r="I1651" s="104">
        <v>2.6415979502354698</v>
      </c>
      <c r="K1651" s="72">
        <f t="shared" si="128"/>
        <v>3.3758650955065684E-3</v>
      </c>
      <c r="M1651" s="72">
        <f t="shared" si="129"/>
        <v>2.7090188976202413E-3</v>
      </c>
      <c r="N1651" s="68"/>
      <c r="O1651" s="72"/>
    </row>
    <row r="1652" spans="1:15" x14ac:dyDescent="0.25">
      <c r="A1652" s="107" t="s">
        <v>2062</v>
      </c>
      <c r="B1652" s="108">
        <f t="shared" si="125"/>
        <v>43069</v>
      </c>
      <c r="C1652">
        <f t="shared" si="126"/>
        <v>2017</v>
      </c>
      <c r="D1652">
        <f t="shared" si="127"/>
        <v>11</v>
      </c>
      <c r="E1652" s="75">
        <v>51802</v>
      </c>
      <c r="F1652" s="75">
        <v>50486</v>
      </c>
      <c r="G1652" s="75">
        <v>1316</v>
      </c>
      <c r="H1652" s="104">
        <v>97.459557546040699</v>
      </c>
      <c r="I1652" s="104">
        <v>2.5404424539593071</v>
      </c>
      <c r="K1652" s="72">
        <f t="shared" si="128"/>
        <v>3.155420574825991E-3</v>
      </c>
      <c r="M1652" s="72">
        <f t="shared" si="129"/>
        <v>2.7090188976202413E-3</v>
      </c>
      <c r="N1652" s="68"/>
      <c r="O1652" s="72"/>
    </row>
    <row r="1653" spans="1:15" x14ac:dyDescent="0.25">
      <c r="A1653" s="107" t="s">
        <v>2063</v>
      </c>
      <c r="B1653" s="108">
        <f t="shared" si="125"/>
        <v>43070</v>
      </c>
      <c r="C1653">
        <f t="shared" si="126"/>
        <v>2017</v>
      </c>
      <c r="D1653">
        <f t="shared" si="127"/>
        <v>12</v>
      </c>
      <c r="E1653" s="75">
        <v>50779</v>
      </c>
      <c r="F1653" s="75">
        <v>49134</v>
      </c>
      <c r="G1653" s="75">
        <v>1645</v>
      </c>
      <c r="H1653" s="104">
        <v>96.760471848598826</v>
      </c>
      <c r="I1653" s="104">
        <v>3.2395281514011698</v>
      </c>
      <c r="K1653" s="72">
        <f t="shared" si="128"/>
        <v>3.0931064701959191E-3</v>
      </c>
      <c r="M1653" s="72">
        <f t="shared" si="129"/>
        <v>1.7517960066387348E-3</v>
      </c>
      <c r="N1653" s="68"/>
      <c r="O1653" s="72"/>
    </row>
    <row r="1654" spans="1:15" x14ac:dyDescent="0.25">
      <c r="A1654" s="107" t="s">
        <v>2064</v>
      </c>
      <c r="B1654" s="108">
        <f t="shared" si="125"/>
        <v>43071</v>
      </c>
      <c r="C1654">
        <f t="shared" si="126"/>
        <v>2017</v>
      </c>
      <c r="D1654">
        <f t="shared" si="127"/>
        <v>12</v>
      </c>
      <c r="E1654" s="75">
        <v>39031</v>
      </c>
      <c r="F1654" s="75">
        <v>35773</v>
      </c>
      <c r="G1654" s="75">
        <v>3258</v>
      </c>
      <c r="H1654" s="104">
        <v>91.652788808895494</v>
      </c>
      <c r="I1654" s="104">
        <v>8.3472111911045062</v>
      </c>
      <c r="K1654" s="72">
        <f t="shared" si="128"/>
        <v>2.3774993331538022E-3</v>
      </c>
      <c r="M1654" s="72">
        <f t="shared" si="129"/>
        <v>1.7517960066387348E-3</v>
      </c>
      <c r="N1654" s="68"/>
      <c r="O1654" s="72"/>
    </row>
    <row r="1655" spans="1:15" x14ac:dyDescent="0.25">
      <c r="A1655" s="107" t="s">
        <v>2065</v>
      </c>
      <c r="B1655" s="108">
        <f t="shared" si="125"/>
        <v>43072</v>
      </c>
      <c r="C1655">
        <f t="shared" si="126"/>
        <v>2017</v>
      </c>
      <c r="D1655">
        <f t="shared" si="127"/>
        <v>12</v>
      </c>
      <c r="E1655" s="75">
        <v>33807</v>
      </c>
      <c r="F1655" s="75">
        <v>31304</v>
      </c>
      <c r="G1655" s="75">
        <v>2503</v>
      </c>
      <c r="H1655" s="104">
        <v>92.596207885940785</v>
      </c>
      <c r="I1655" s="104">
        <v>7.4037921140592182</v>
      </c>
      <c r="K1655" s="72">
        <f t="shared" si="128"/>
        <v>2.059289281748625E-3</v>
      </c>
      <c r="M1655" s="72">
        <f t="shared" si="129"/>
        <v>1.7517960066387348E-3</v>
      </c>
      <c r="N1655" s="68"/>
      <c r="O1655" s="72"/>
    </row>
    <row r="1656" spans="1:15" x14ac:dyDescent="0.25">
      <c r="A1656" s="107" t="s">
        <v>2066</v>
      </c>
      <c r="B1656" s="108">
        <f t="shared" si="125"/>
        <v>43073</v>
      </c>
      <c r="C1656">
        <f t="shared" si="126"/>
        <v>2017</v>
      </c>
      <c r="D1656">
        <f t="shared" si="127"/>
        <v>12</v>
      </c>
      <c r="E1656" s="75">
        <v>49688</v>
      </c>
      <c r="F1656" s="75">
        <v>48060</v>
      </c>
      <c r="G1656" s="75">
        <v>1628</v>
      </c>
      <c r="H1656" s="104">
        <v>96.723554983094516</v>
      </c>
      <c r="I1656" s="104">
        <v>3.2764450169054902</v>
      </c>
      <c r="K1656" s="72">
        <f t="shared" si="128"/>
        <v>3.0266502745444931E-3</v>
      </c>
      <c r="M1656" s="72">
        <f t="shared" si="129"/>
        <v>1.7517960066387348E-3</v>
      </c>
      <c r="N1656" s="68"/>
      <c r="O1656" s="72"/>
    </row>
    <row r="1657" spans="1:15" x14ac:dyDescent="0.25">
      <c r="A1657" s="107" t="s">
        <v>2067</v>
      </c>
      <c r="B1657" s="108">
        <f t="shared" si="125"/>
        <v>43074</v>
      </c>
      <c r="C1657">
        <f t="shared" si="126"/>
        <v>2017</v>
      </c>
      <c r="D1657">
        <f t="shared" si="127"/>
        <v>12</v>
      </c>
      <c r="E1657" s="75">
        <v>41835</v>
      </c>
      <c r="F1657" s="75">
        <v>40813</v>
      </c>
      <c r="G1657" s="75">
        <v>1021</v>
      </c>
      <c r="H1657" s="104">
        <v>97.55706943946457</v>
      </c>
      <c r="I1657" s="104">
        <v>2.4405402175212139</v>
      </c>
      <c r="K1657" s="72">
        <f t="shared" si="128"/>
        <v>2.5482996746813893E-3</v>
      </c>
      <c r="M1657" s="72">
        <f t="shared" si="129"/>
        <v>1.7517960066387348E-3</v>
      </c>
      <c r="N1657" s="68"/>
      <c r="O1657" s="72"/>
    </row>
    <row r="1658" spans="1:15" x14ac:dyDescent="0.25">
      <c r="A1658" s="107" t="s">
        <v>2068</v>
      </c>
      <c r="B1658" s="108">
        <f t="shared" si="125"/>
        <v>43075</v>
      </c>
      <c r="C1658">
        <f t="shared" si="126"/>
        <v>2017</v>
      </c>
      <c r="D1658">
        <f t="shared" si="127"/>
        <v>12</v>
      </c>
      <c r="E1658" s="75">
        <v>46407</v>
      </c>
      <c r="F1658" s="75">
        <v>45553</v>
      </c>
      <c r="G1658" s="75">
        <v>854</v>
      </c>
      <c r="H1658" s="104">
        <v>98.159760380977005</v>
      </c>
      <c r="I1658" s="104">
        <v>1.8402396190229919</v>
      </c>
      <c r="K1658" s="72">
        <f t="shared" si="128"/>
        <v>2.8267943827641746E-3</v>
      </c>
      <c r="M1658" s="72">
        <f t="shared" si="129"/>
        <v>1.7517960066387348E-3</v>
      </c>
      <c r="N1658" s="68"/>
      <c r="O1658" s="72"/>
    </row>
    <row r="1659" spans="1:15" x14ac:dyDescent="0.25">
      <c r="A1659" s="107" t="s">
        <v>2069</v>
      </c>
      <c r="B1659" s="108">
        <f t="shared" si="125"/>
        <v>43076</v>
      </c>
      <c r="C1659">
        <f t="shared" si="126"/>
        <v>2017</v>
      </c>
      <c r="D1659">
        <f t="shared" si="127"/>
        <v>12</v>
      </c>
      <c r="E1659" s="75">
        <v>45458</v>
      </c>
      <c r="F1659" s="75">
        <v>44395</v>
      </c>
      <c r="G1659" s="75">
        <v>1063</v>
      </c>
      <c r="H1659" s="104">
        <v>97.661577720093277</v>
      </c>
      <c r="I1659" s="104">
        <v>2.3384222799067271</v>
      </c>
      <c r="K1659" s="72">
        <f t="shared" si="128"/>
        <v>2.7689878477749875E-3</v>
      </c>
      <c r="M1659" s="72">
        <f t="shared" si="129"/>
        <v>1.7517960066387348E-3</v>
      </c>
      <c r="N1659" s="68"/>
      <c r="O1659" s="72"/>
    </row>
    <row r="1660" spans="1:15" x14ac:dyDescent="0.25">
      <c r="A1660" s="107" t="s">
        <v>2070</v>
      </c>
      <c r="B1660" s="108">
        <f t="shared" si="125"/>
        <v>43077</v>
      </c>
      <c r="C1660">
        <f t="shared" si="126"/>
        <v>2017</v>
      </c>
      <c r="D1660">
        <f t="shared" si="127"/>
        <v>12</v>
      </c>
      <c r="E1660" s="75">
        <v>41403</v>
      </c>
      <c r="F1660" s="75">
        <v>40463</v>
      </c>
      <c r="G1660" s="75">
        <v>939</v>
      </c>
      <c r="H1660" s="104">
        <v>97.729633118373059</v>
      </c>
      <c r="I1660" s="104">
        <v>2.2679515977103111</v>
      </c>
      <c r="K1660" s="72">
        <f t="shared" si="128"/>
        <v>2.5219852140751422E-3</v>
      </c>
      <c r="M1660" s="72">
        <f t="shared" si="129"/>
        <v>1.7517960066387348E-3</v>
      </c>
      <c r="N1660" s="68"/>
      <c r="O1660" s="72"/>
    </row>
    <row r="1661" spans="1:15" x14ac:dyDescent="0.25">
      <c r="A1661" s="107" t="s">
        <v>2071</v>
      </c>
      <c r="B1661" s="108">
        <f t="shared" si="125"/>
        <v>43078</v>
      </c>
      <c r="C1661">
        <f t="shared" si="126"/>
        <v>2017</v>
      </c>
      <c r="D1661">
        <f t="shared" si="127"/>
        <v>12</v>
      </c>
      <c r="E1661" s="75">
        <v>10818</v>
      </c>
      <c r="F1661" s="75">
        <v>10517</v>
      </c>
      <c r="G1661" s="75">
        <v>301</v>
      </c>
      <c r="H1661" s="104">
        <v>97.217600295803294</v>
      </c>
      <c r="I1661" s="104">
        <v>2.7823997041967088</v>
      </c>
      <c r="K1661" s="72">
        <f t="shared" si="128"/>
        <v>6.5895795101477881E-4</v>
      </c>
      <c r="M1661" s="72">
        <f t="shared" si="129"/>
        <v>1.7517960066387348E-3</v>
      </c>
      <c r="N1661" s="68"/>
      <c r="O1661" s="72"/>
    </row>
    <row r="1662" spans="1:15" x14ac:dyDescent="0.25">
      <c r="A1662" s="107" t="s">
        <v>2072</v>
      </c>
      <c r="B1662" s="108">
        <f t="shared" si="125"/>
        <v>43079</v>
      </c>
      <c r="C1662">
        <f t="shared" si="126"/>
        <v>2017</v>
      </c>
      <c r="D1662">
        <f t="shared" si="127"/>
        <v>12</v>
      </c>
      <c r="E1662" s="75">
        <v>19858</v>
      </c>
      <c r="F1662" s="75">
        <v>19167</v>
      </c>
      <c r="G1662" s="75">
        <v>691</v>
      </c>
      <c r="H1662" s="104">
        <v>96.520294088024983</v>
      </c>
      <c r="I1662" s="104">
        <v>3.4797059119750231</v>
      </c>
      <c r="K1662" s="72">
        <f t="shared" si="128"/>
        <v>1.2096124044418078E-3</v>
      </c>
      <c r="M1662" s="72">
        <f t="shared" si="129"/>
        <v>1.7517960066387348E-3</v>
      </c>
      <c r="N1662" s="68"/>
      <c r="O1662" s="72"/>
    </row>
    <row r="1663" spans="1:15" x14ac:dyDescent="0.25">
      <c r="A1663" s="107" t="s">
        <v>2073</v>
      </c>
      <c r="B1663" s="108">
        <f t="shared" si="125"/>
        <v>43080</v>
      </c>
      <c r="C1663">
        <f t="shared" si="126"/>
        <v>2017</v>
      </c>
      <c r="D1663">
        <f t="shared" si="127"/>
        <v>12</v>
      </c>
      <c r="E1663" s="75">
        <v>41898</v>
      </c>
      <c r="F1663" s="75">
        <v>41043</v>
      </c>
      <c r="G1663" s="75">
        <v>855</v>
      </c>
      <c r="H1663" s="104">
        <v>97.959329800945156</v>
      </c>
      <c r="I1663" s="104">
        <v>2.0406701990548481</v>
      </c>
      <c r="K1663" s="72">
        <f t="shared" si="128"/>
        <v>2.5521372001864671E-3</v>
      </c>
      <c r="M1663" s="72">
        <f t="shared" si="129"/>
        <v>1.7517960066387348E-3</v>
      </c>
      <c r="N1663" s="68"/>
      <c r="O1663" s="72"/>
    </row>
    <row r="1664" spans="1:15" x14ac:dyDescent="0.25">
      <c r="A1664" s="107" t="s">
        <v>2074</v>
      </c>
      <c r="B1664" s="108">
        <f t="shared" si="125"/>
        <v>43081</v>
      </c>
      <c r="C1664">
        <f t="shared" si="126"/>
        <v>2017</v>
      </c>
      <c r="D1664">
        <f t="shared" si="127"/>
        <v>12</v>
      </c>
      <c r="E1664" s="75">
        <v>42699</v>
      </c>
      <c r="F1664" s="75">
        <v>42022</v>
      </c>
      <c r="G1664" s="75">
        <v>677</v>
      </c>
      <c r="H1664" s="104">
        <v>98.414482774772239</v>
      </c>
      <c r="I1664" s="104">
        <v>1.585517225227757</v>
      </c>
      <c r="K1664" s="72">
        <f t="shared" si="128"/>
        <v>2.6009285958938843E-3</v>
      </c>
      <c r="M1664" s="72">
        <f t="shared" si="129"/>
        <v>1.7517960066387348E-3</v>
      </c>
      <c r="N1664" s="68"/>
      <c r="O1664" s="72"/>
    </row>
    <row r="1665" spans="1:15" x14ac:dyDescent="0.25">
      <c r="A1665" s="107" t="s">
        <v>2075</v>
      </c>
      <c r="B1665" s="108">
        <f t="shared" si="125"/>
        <v>43082</v>
      </c>
      <c r="C1665">
        <f t="shared" si="126"/>
        <v>2017</v>
      </c>
      <c r="D1665">
        <f t="shared" si="127"/>
        <v>12</v>
      </c>
      <c r="E1665" s="75">
        <v>32662</v>
      </c>
      <c r="F1665" s="75">
        <v>32260</v>
      </c>
      <c r="G1665" s="75">
        <v>402</v>
      </c>
      <c r="H1665" s="104">
        <v>98.76921192823464</v>
      </c>
      <c r="I1665" s="104">
        <v>1.2307880717653541</v>
      </c>
      <c r="K1665" s="72">
        <f t="shared" si="128"/>
        <v>1.9895437785214186E-3</v>
      </c>
      <c r="M1665" s="72">
        <f t="shared" si="129"/>
        <v>1.7517960066387348E-3</v>
      </c>
      <c r="N1665" s="68"/>
      <c r="O1665" s="72"/>
    </row>
    <row r="1666" spans="1:15" x14ac:dyDescent="0.25">
      <c r="A1666" s="107" t="s">
        <v>2076</v>
      </c>
      <c r="B1666" s="108">
        <f t="shared" si="125"/>
        <v>43083</v>
      </c>
      <c r="C1666">
        <f t="shared" si="126"/>
        <v>2017</v>
      </c>
      <c r="D1666">
        <f t="shared" si="127"/>
        <v>12</v>
      </c>
      <c r="E1666" s="75">
        <v>27526</v>
      </c>
      <c r="F1666" s="75">
        <v>27215</v>
      </c>
      <c r="G1666" s="75">
        <v>311</v>
      </c>
      <c r="H1666" s="104">
        <v>98.870159122284392</v>
      </c>
      <c r="I1666" s="104">
        <v>1.1298408777156139</v>
      </c>
      <c r="K1666" s="72">
        <f t="shared" si="128"/>
        <v>1.6766940802026994E-3</v>
      </c>
      <c r="M1666" s="72">
        <f t="shared" si="129"/>
        <v>1.7517960066387348E-3</v>
      </c>
      <c r="N1666" s="68"/>
      <c r="O1666" s="72"/>
    </row>
    <row r="1667" spans="1:15" x14ac:dyDescent="0.25">
      <c r="A1667" s="107" t="s">
        <v>2077</v>
      </c>
      <c r="B1667" s="108">
        <f t="shared" si="125"/>
        <v>43084</v>
      </c>
      <c r="C1667">
        <f t="shared" si="126"/>
        <v>2017</v>
      </c>
      <c r="D1667">
        <f t="shared" si="127"/>
        <v>12</v>
      </c>
      <c r="E1667" s="75">
        <v>22969</v>
      </c>
      <c r="F1667" s="75">
        <v>22756</v>
      </c>
      <c r="G1667" s="75">
        <v>213</v>
      </c>
      <c r="H1667" s="104">
        <v>99.072663154686751</v>
      </c>
      <c r="I1667" s="104">
        <v>0.92733684531324834</v>
      </c>
      <c r="K1667" s="72">
        <f t="shared" si="128"/>
        <v>1.3991130686687424E-3</v>
      </c>
      <c r="M1667" s="72">
        <f t="shared" si="129"/>
        <v>1.7517960066387348E-3</v>
      </c>
      <c r="N1667" s="68"/>
      <c r="O1667" s="72"/>
    </row>
    <row r="1668" spans="1:15" x14ac:dyDescent="0.25">
      <c r="A1668" s="107" t="s">
        <v>2078</v>
      </c>
      <c r="B1668" s="108">
        <f t="shared" si="125"/>
        <v>43085</v>
      </c>
      <c r="C1668">
        <f t="shared" si="126"/>
        <v>2017</v>
      </c>
      <c r="D1668">
        <f t="shared" si="127"/>
        <v>12</v>
      </c>
      <c r="E1668" s="75">
        <v>19110</v>
      </c>
      <c r="F1668" s="75">
        <v>18620</v>
      </c>
      <c r="G1668" s="75">
        <v>490</v>
      </c>
      <c r="H1668" s="104">
        <v>97.435897435897431</v>
      </c>
      <c r="I1668" s="104">
        <v>2.5641025641025639</v>
      </c>
      <c r="K1668" s="72">
        <f t="shared" si="128"/>
        <v>1.1640494032069165E-3</v>
      </c>
      <c r="M1668" s="72">
        <f t="shared" si="129"/>
        <v>1.7517960066387348E-3</v>
      </c>
      <c r="N1668" s="68"/>
      <c r="O1668" s="72"/>
    </row>
    <row r="1669" spans="1:15" x14ac:dyDescent="0.25">
      <c r="A1669" s="107" t="s">
        <v>2079</v>
      </c>
      <c r="B1669" s="108">
        <f t="shared" si="125"/>
        <v>43086</v>
      </c>
      <c r="C1669">
        <f t="shared" si="126"/>
        <v>2017</v>
      </c>
      <c r="D1669">
        <f t="shared" si="127"/>
        <v>12</v>
      </c>
      <c r="E1669" s="75">
        <v>22440</v>
      </c>
      <c r="F1669" s="75">
        <v>21728</v>
      </c>
      <c r="G1669" s="75">
        <v>712</v>
      </c>
      <c r="H1669" s="104">
        <v>96.827094474153299</v>
      </c>
      <c r="I1669" s="104">
        <v>3.1729055258467018</v>
      </c>
      <c r="K1669" s="72">
        <f t="shared" si="128"/>
        <v>1.3668900370467402E-3</v>
      </c>
      <c r="M1669" s="72">
        <f t="shared" si="129"/>
        <v>1.7517960066387348E-3</v>
      </c>
      <c r="N1669" s="68"/>
      <c r="O1669" s="72"/>
    </row>
    <row r="1670" spans="1:15" x14ac:dyDescent="0.25">
      <c r="A1670" s="107" t="s">
        <v>2080</v>
      </c>
      <c r="B1670" s="108">
        <f t="shared" si="125"/>
        <v>43087</v>
      </c>
      <c r="C1670">
        <f t="shared" si="126"/>
        <v>2017</v>
      </c>
      <c r="D1670">
        <f t="shared" si="127"/>
        <v>12</v>
      </c>
      <c r="E1670" s="75">
        <v>40264</v>
      </c>
      <c r="F1670" s="75">
        <v>39397</v>
      </c>
      <c r="G1670" s="75">
        <v>867</v>
      </c>
      <c r="H1670" s="104">
        <v>97.846711702761766</v>
      </c>
      <c r="I1670" s="104">
        <v>2.1532882972382281</v>
      </c>
      <c r="K1670" s="72">
        <f t="shared" si="128"/>
        <v>2.4526051894674665E-3</v>
      </c>
      <c r="M1670" s="72">
        <f t="shared" si="129"/>
        <v>1.7517960066387348E-3</v>
      </c>
      <c r="N1670" s="68"/>
      <c r="O1670" s="72"/>
    </row>
    <row r="1671" spans="1:15" x14ac:dyDescent="0.25">
      <c r="A1671" s="107" t="s">
        <v>2081</v>
      </c>
      <c r="B1671" s="108">
        <f t="shared" si="125"/>
        <v>43088</v>
      </c>
      <c r="C1671">
        <f t="shared" si="126"/>
        <v>2017</v>
      </c>
      <c r="D1671">
        <f t="shared" si="127"/>
        <v>12</v>
      </c>
      <c r="E1671" s="75">
        <v>49592</v>
      </c>
      <c r="F1671" s="75">
        <v>48491</v>
      </c>
      <c r="G1671" s="75">
        <v>1100</v>
      </c>
      <c r="H1671" s="104">
        <v>97.779883852234235</v>
      </c>
      <c r="I1671" s="104">
        <v>2.2180996934989521</v>
      </c>
      <c r="K1671" s="72">
        <f t="shared" si="128"/>
        <v>3.0208026166319941E-3</v>
      </c>
      <c r="M1671" s="72">
        <f t="shared" si="129"/>
        <v>1.7517960066387348E-3</v>
      </c>
      <c r="N1671" s="68"/>
      <c r="O1671" s="72"/>
    </row>
    <row r="1672" spans="1:15" x14ac:dyDescent="0.25">
      <c r="A1672" s="107" t="s">
        <v>2082</v>
      </c>
      <c r="B1672" s="108">
        <f t="shared" si="125"/>
        <v>43089</v>
      </c>
      <c r="C1672">
        <f t="shared" si="126"/>
        <v>2017</v>
      </c>
      <c r="D1672">
        <f t="shared" si="127"/>
        <v>12</v>
      </c>
      <c r="E1672" s="75">
        <v>41526</v>
      </c>
      <c r="F1672" s="75">
        <v>40638</v>
      </c>
      <c r="G1672" s="75">
        <v>888</v>
      </c>
      <c r="H1672" s="104">
        <v>97.861580696431147</v>
      </c>
      <c r="I1672" s="104">
        <v>2.138419303568849</v>
      </c>
      <c r="K1672" s="72">
        <f t="shared" si="128"/>
        <v>2.5294775257755321E-3</v>
      </c>
      <c r="M1672" s="72">
        <f t="shared" si="129"/>
        <v>1.7517960066387348E-3</v>
      </c>
      <c r="N1672" s="68"/>
      <c r="O1672" s="72"/>
    </row>
    <row r="1673" spans="1:15" x14ac:dyDescent="0.25">
      <c r="A1673" s="107" t="s">
        <v>2083</v>
      </c>
      <c r="B1673" s="108">
        <f t="shared" si="125"/>
        <v>43090</v>
      </c>
      <c r="C1673">
        <f t="shared" si="126"/>
        <v>2017</v>
      </c>
      <c r="D1673">
        <f t="shared" si="127"/>
        <v>12</v>
      </c>
      <c r="E1673" s="75">
        <v>37611</v>
      </c>
      <c r="F1673" s="75">
        <v>36655</v>
      </c>
      <c r="G1673" s="75">
        <v>956</v>
      </c>
      <c r="H1673" s="104">
        <v>97.458190423014543</v>
      </c>
      <c r="I1673" s="104">
        <v>2.541809576985457</v>
      </c>
      <c r="K1673" s="72">
        <f t="shared" si="128"/>
        <v>2.2910027265314148E-3</v>
      </c>
      <c r="M1673" s="72">
        <f t="shared" si="129"/>
        <v>1.7517960066387348E-3</v>
      </c>
      <c r="N1673" s="68"/>
      <c r="O1673" s="72"/>
    </row>
    <row r="1674" spans="1:15" x14ac:dyDescent="0.25">
      <c r="A1674" s="107" t="s">
        <v>2084</v>
      </c>
      <c r="B1674" s="108">
        <f t="shared" si="125"/>
        <v>43091</v>
      </c>
      <c r="C1674">
        <f t="shared" si="126"/>
        <v>2017</v>
      </c>
      <c r="D1674">
        <f t="shared" si="127"/>
        <v>12</v>
      </c>
      <c r="E1674" s="75">
        <v>34414</v>
      </c>
      <c r="F1674" s="75">
        <v>33183</v>
      </c>
      <c r="G1674" s="75">
        <v>1230</v>
      </c>
      <c r="H1674" s="104">
        <v>96.422967396989591</v>
      </c>
      <c r="I1674" s="104">
        <v>3.5741268088568612</v>
      </c>
      <c r="K1674" s="72">
        <f t="shared" si="128"/>
        <v>2.096263535424533E-3</v>
      </c>
      <c r="M1674" s="72">
        <f t="shared" si="129"/>
        <v>1.7517960066387348E-3</v>
      </c>
      <c r="N1674" s="68"/>
      <c r="O1674" s="72"/>
    </row>
    <row r="1675" spans="1:15" x14ac:dyDescent="0.25">
      <c r="A1675" s="107" t="s">
        <v>2085</v>
      </c>
      <c r="B1675" s="108">
        <f t="shared" si="125"/>
        <v>43092</v>
      </c>
      <c r="C1675">
        <f t="shared" si="126"/>
        <v>2017</v>
      </c>
      <c r="D1675">
        <f t="shared" si="127"/>
        <v>12</v>
      </c>
      <c r="E1675" s="75">
        <v>9626</v>
      </c>
      <c r="F1675" s="75">
        <v>9384</v>
      </c>
      <c r="G1675" s="75">
        <v>242</v>
      </c>
      <c r="H1675" s="104">
        <v>97.485975483066696</v>
      </c>
      <c r="I1675" s="104">
        <v>2.514024516933306</v>
      </c>
      <c r="K1675" s="72">
        <f t="shared" si="128"/>
        <v>5.8634953193457766E-4</v>
      </c>
      <c r="M1675" s="72">
        <f t="shared" si="129"/>
        <v>1.7517960066387348E-3</v>
      </c>
      <c r="N1675" s="68"/>
      <c r="O1675" s="72"/>
    </row>
    <row r="1676" spans="1:15" x14ac:dyDescent="0.25">
      <c r="A1676" s="107" t="s">
        <v>2086</v>
      </c>
      <c r="B1676" s="108">
        <f t="shared" si="125"/>
        <v>43093</v>
      </c>
      <c r="C1676">
        <f t="shared" si="126"/>
        <v>2017</v>
      </c>
      <c r="D1676">
        <f t="shared" si="127"/>
        <v>12</v>
      </c>
      <c r="E1676" s="75">
        <v>13261</v>
      </c>
      <c r="F1676" s="75">
        <v>12062</v>
      </c>
      <c r="G1676" s="75">
        <v>1199</v>
      </c>
      <c r="H1676" s="104">
        <v>90.958449589020432</v>
      </c>
      <c r="I1676" s="104">
        <v>9.0415504109795641</v>
      </c>
      <c r="K1676" s="72">
        <f t="shared" si="128"/>
        <v>8.0776866226723806E-4</v>
      </c>
      <c r="M1676" s="72">
        <f t="shared" si="129"/>
        <v>1.7517960066387348E-3</v>
      </c>
      <c r="N1676" s="68"/>
      <c r="O1676" s="72"/>
    </row>
    <row r="1677" spans="1:15" x14ac:dyDescent="0.25">
      <c r="A1677" s="107" t="s">
        <v>2087</v>
      </c>
      <c r="B1677" s="108">
        <f t="shared" ref="B1677:B1740" si="130">DATE(YEAR(A1677),MONTH(A1677),DAY(A1677))</f>
        <v>43094</v>
      </c>
      <c r="C1677">
        <f t="shared" ref="C1677:C1740" si="131">+YEAR(A1677)</f>
        <v>2017</v>
      </c>
      <c r="D1677">
        <f t="shared" ref="D1677:D1740" si="132">MONTH(A1677)</f>
        <v>12</v>
      </c>
      <c r="E1677" s="75">
        <v>6499</v>
      </c>
      <c r="F1677" s="75">
        <v>5529</v>
      </c>
      <c r="G1677" s="75">
        <v>970</v>
      </c>
      <c r="H1677" s="104">
        <v>85.074626865671647</v>
      </c>
      <c r="I1677" s="104">
        <v>14.92537313432836</v>
      </c>
      <c r="K1677" s="72">
        <f t="shared" ref="K1677:K1740" si="133">+E1677/SUMIF($C$12:$C$2321,C1677,$E$12:$E$2321)</f>
        <v>3.9587425805555994E-4</v>
      </c>
      <c r="M1677" s="72">
        <f t="shared" ref="M1677:M1740" si="134">AVERAGEIFS($K$12:$K$2321,$C$12:$C$2321,C1677,$D$12:$D$2321,D1677)</f>
        <v>1.7517960066387348E-3</v>
      </c>
      <c r="N1677" s="68"/>
      <c r="O1677" s="72"/>
    </row>
    <row r="1678" spans="1:15" x14ac:dyDescent="0.25">
      <c r="A1678" s="107" t="s">
        <v>2088</v>
      </c>
      <c r="B1678" s="108">
        <f t="shared" si="130"/>
        <v>43095</v>
      </c>
      <c r="C1678">
        <f t="shared" si="131"/>
        <v>2017</v>
      </c>
      <c r="D1678">
        <f t="shared" si="132"/>
        <v>12</v>
      </c>
      <c r="E1678" s="75">
        <v>14155</v>
      </c>
      <c r="F1678" s="75">
        <v>13518</v>
      </c>
      <c r="G1678" s="75">
        <v>637</v>
      </c>
      <c r="H1678" s="104">
        <v>95.49982338396326</v>
      </c>
      <c r="I1678" s="104">
        <v>4.500176616036736</v>
      </c>
      <c r="K1678" s="72">
        <f t="shared" si="133"/>
        <v>8.6222497657738892E-4</v>
      </c>
      <c r="M1678" s="72">
        <f t="shared" si="134"/>
        <v>1.7517960066387348E-3</v>
      </c>
      <c r="N1678" s="68"/>
      <c r="O1678" s="72"/>
    </row>
    <row r="1679" spans="1:15" x14ac:dyDescent="0.25">
      <c r="A1679" s="107" t="s">
        <v>2089</v>
      </c>
      <c r="B1679" s="108">
        <f t="shared" si="130"/>
        <v>43096</v>
      </c>
      <c r="C1679">
        <f t="shared" si="131"/>
        <v>2017</v>
      </c>
      <c r="D1679">
        <f t="shared" si="132"/>
        <v>12</v>
      </c>
      <c r="E1679" s="75">
        <v>16417</v>
      </c>
      <c r="F1679" s="75">
        <v>15859</v>
      </c>
      <c r="G1679" s="75">
        <v>557</v>
      </c>
      <c r="H1679" s="104">
        <v>96.601084241944321</v>
      </c>
      <c r="I1679" s="104">
        <v>3.3928245111774382</v>
      </c>
      <c r="K1679" s="72">
        <f t="shared" si="133"/>
        <v>1.0000104161406566E-3</v>
      </c>
      <c r="M1679" s="72">
        <f t="shared" si="134"/>
        <v>1.7517960066387348E-3</v>
      </c>
      <c r="N1679" s="68"/>
      <c r="O1679" s="72"/>
    </row>
    <row r="1680" spans="1:15" x14ac:dyDescent="0.25">
      <c r="A1680" s="107" t="s">
        <v>2090</v>
      </c>
      <c r="B1680" s="108">
        <f t="shared" si="130"/>
        <v>43097</v>
      </c>
      <c r="C1680">
        <f t="shared" si="131"/>
        <v>2017</v>
      </c>
      <c r="D1680">
        <f t="shared" si="132"/>
        <v>12</v>
      </c>
      <c r="E1680" s="75">
        <v>13448</v>
      </c>
      <c r="F1680" s="75">
        <v>13158</v>
      </c>
      <c r="G1680" s="75">
        <v>290</v>
      </c>
      <c r="H1680" s="104">
        <v>97.843545508625823</v>
      </c>
      <c r="I1680" s="104">
        <v>2.1564544913741819</v>
      </c>
      <c r="K1680" s="72">
        <f t="shared" si="133"/>
        <v>8.1915941257596088E-4</v>
      </c>
      <c r="M1680" s="72">
        <f t="shared" si="134"/>
        <v>1.7517960066387348E-3</v>
      </c>
      <c r="N1680" s="68"/>
      <c r="O1680" s="72"/>
    </row>
    <row r="1681" spans="1:15" x14ac:dyDescent="0.25">
      <c r="A1681" s="107" t="s">
        <v>2091</v>
      </c>
      <c r="B1681" s="108">
        <f t="shared" si="130"/>
        <v>43098</v>
      </c>
      <c r="C1681">
        <f t="shared" si="131"/>
        <v>2017</v>
      </c>
      <c r="D1681">
        <f t="shared" si="132"/>
        <v>12</v>
      </c>
      <c r="E1681" s="75">
        <v>13779</v>
      </c>
      <c r="F1681" s="75">
        <v>13448</v>
      </c>
      <c r="G1681" s="75">
        <v>331</v>
      </c>
      <c r="H1681" s="104">
        <v>97.597793744103342</v>
      </c>
      <c r="I1681" s="104">
        <v>2.4022062558966542</v>
      </c>
      <c r="K1681" s="72">
        <f t="shared" si="133"/>
        <v>8.3932164975343288E-4</v>
      </c>
      <c r="M1681" s="72">
        <f t="shared" si="134"/>
        <v>1.7517960066387348E-3</v>
      </c>
      <c r="N1681" s="68"/>
      <c r="O1681" s="72"/>
    </row>
    <row r="1682" spans="1:15" x14ac:dyDescent="0.25">
      <c r="A1682" s="107" t="s">
        <v>2092</v>
      </c>
      <c r="B1682" s="108">
        <f t="shared" si="130"/>
        <v>43099</v>
      </c>
      <c r="C1682">
        <f t="shared" si="131"/>
        <v>2017</v>
      </c>
      <c r="D1682">
        <f t="shared" si="132"/>
        <v>12</v>
      </c>
      <c r="E1682" s="75">
        <v>5961</v>
      </c>
      <c r="F1682" s="75">
        <v>5819</v>
      </c>
      <c r="G1682" s="75">
        <v>142</v>
      </c>
      <c r="H1682" s="104">
        <v>97.617849354135217</v>
      </c>
      <c r="I1682" s="104">
        <v>2.3821506458647881</v>
      </c>
      <c r="K1682" s="72">
        <f t="shared" si="133"/>
        <v>3.6310300850426108E-4</v>
      </c>
      <c r="M1682" s="72">
        <f t="shared" si="134"/>
        <v>1.7517960066387348E-3</v>
      </c>
      <c r="N1682" s="68"/>
      <c r="O1682" s="72"/>
    </row>
    <row r="1683" spans="1:15" x14ac:dyDescent="0.25">
      <c r="A1683" s="107" t="s">
        <v>2093</v>
      </c>
      <c r="B1683" s="108">
        <f t="shared" si="130"/>
        <v>43100</v>
      </c>
      <c r="C1683">
        <f t="shared" si="131"/>
        <v>2017</v>
      </c>
      <c r="D1683">
        <f t="shared" si="132"/>
        <v>12</v>
      </c>
      <c r="E1683" s="75">
        <v>6586</v>
      </c>
      <c r="F1683" s="75">
        <v>6412</v>
      </c>
      <c r="G1683" s="75">
        <v>174</v>
      </c>
      <c r="H1683" s="104">
        <v>97.35803218949286</v>
      </c>
      <c r="I1683" s="104">
        <v>2.6419678105071358</v>
      </c>
      <c r="K1683" s="72">
        <f t="shared" si="133"/>
        <v>4.0117369803876254E-4</v>
      </c>
      <c r="M1683" s="72">
        <f t="shared" si="134"/>
        <v>1.7517960066387348E-3</v>
      </c>
      <c r="N1683" s="68"/>
      <c r="O1683" s="72"/>
    </row>
    <row r="1684" spans="1:15" x14ac:dyDescent="0.25">
      <c r="A1684" s="107" t="s">
        <v>2094</v>
      </c>
      <c r="B1684" s="108">
        <f t="shared" si="130"/>
        <v>43101</v>
      </c>
      <c r="C1684">
        <f t="shared" si="131"/>
        <v>2018</v>
      </c>
      <c r="D1684">
        <f t="shared" si="132"/>
        <v>1</v>
      </c>
      <c r="E1684" s="75">
        <v>5508</v>
      </c>
      <c r="F1684" s="75">
        <v>5300</v>
      </c>
      <c r="G1684" s="75">
        <v>208</v>
      </c>
      <c r="H1684" s="104">
        <v>96.223674655047205</v>
      </c>
      <c r="I1684" s="104">
        <v>3.776325344952796</v>
      </c>
      <c r="K1684" s="72">
        <f t="shared" si="133"/>
        <v>3.1200088638160315E-4</v>
      </c>
      <c r="M1684" s="72">
        <f t="shared" si="134"/>
        <v>1.316967969436587E-3</v>
      </c>
      <c r="N1684" s="68"/>
      <c r="O1684" s="72"/>
    </row>
    <row r="1685" spans="1:15" x14ac:dyDescent="0.25">
      <c r="A1685" s="107" t="s">
        <v>2095</v>
      </c>
      <c r="B1685" s="108">
        <f t="shared" si="130"/>
        <v>43102</v>
      </c>
      <c r="C1685">
        <f t="shared" si="131"/>
        <v>2018</v>
      </c>
      <c r="D1685">
        <f t="shared" si="132"/>
        <v>1</v>
      </c>
      <c r="E1685" s="75">
        <v>18859</v>
      </c>
      <c r="F1685" s="75">
        <v>18595</v>
      </c>
      <c r="G1685" s="75">
        <v>264</v>
      </c>
      <c r="H1685" s="104">
        <v>98.600137865210243</v>
      </c>
      <c r="I1685" s="104">
        <v>1.399862134789756</v>
      </c>
      <c r="K1685" s="72">
        <f t="shared" si="133"/>
        <v>1.0682688301144978E-3</v>
      </c>
      <c r="M1685" s="72">
        <f t="shared" si="134"/>
        <v>1.316967969436587E-3</v>
      </c>
      <c r="N1685" s="68"/>
      <c r="O1685" s="72"/>
    </row>
    <row r="1686" spans="1:15" x14ac:dyDescent="0.25">
      <c r="A1686" s="107" t="s">
        <v>2096</v>
      </c>
      <c r="B1686" s="108">
        <f t="shared" si="130"/>
        <v>43103</v>
      </c>
      <c r="C1686">
        <f t="shared" si="131"/>
        <v>2018</v>
      </c>
      <c r="D1686">
        <f t="shared" si="132"/>
        <v>1</v>
      </c>
      <c r="E1686" s="75">
        <v>24365</v>
      </c>
      <c r="F1686" s="75">
        <v>24049</v>
      </c>
      <c r="G1686" s="75">
        <v>316</v>
      </c>
      <c r="H1686" s="104">
        <v>98.703057664682945</v>
      </c>
      <c r="I1686" s="104">
        <v>1.2969423353170531</v>
      </c>
      <c r="K1686" s="72">
        <f t="shared" si="133"/>
        <v>1.3801564264138999E-3</v>
      </c>
      <c r="M1686" s="72">
        <f t="shared" si="134"/>
        <v>1.316967969436587E-3</v>
      </c>
      <c r="N1686" s="68"/>
      <c r="O1686" s="72"/>
    </row>
    <row r="1687" spans="1:15" x14ac:dyDescent="0.25">
      <c r="A1687" s="107" t="s">
        <v>2097</v>
      </c>
      <c r="B1687" s="108">
        <f t="shared" si="130"/>
        <v>43104</v>
      </c>
      <c r="C1687">
        <f t="shared" si="131"/>
        <v>2018</v>
      </c>
      <c r="D1687">
        <f t="shared" si="132"/>
        <v>1</v>
      </c>
      <c r="E1687" s="75">
        <v>1923</v>
      </c>
      <c r="F1687" s="75">
        <v>1911</v>
      </c>
      <c r="G1687" s="75">
        <v>12</v>
      </c>
      <c r="H1687" s="104">
        <v>99.37597503900156</v>
      </c>
      <c r="I1687" s="104">
        <v>0.62402496099843996</v>
      </c>
      <c r="K1687" s="72">
        <f t="shared" si="133"/>
        <v>1.0892841403627866E-4</v>
      </c>
      <c r="M1687" s="72">
        <f t="shared" si="134"/>
        <v>1.316967969436587E-3</v>
      </c>
      <c r="N1687" s="68"/>
      <c r="O1687" s="72"/>
    </row>
    <row r="1688" spans="1:15" x14ac:dyDescent="0.25">
      <c r="A1688" s="107" t="s">
        <v>2098</v>
      </c>
      <c r="B1688" s="108">
        <f t="shared" si="130"/>
        <v>43105</v>
      </c>
      <c r="C1688">
        <f t="shared" si="131"/>
        <v>2018</v>
      </c>
      <c r="D1688">
        <f t="shared" si="132"/>
        <v>1</v>
      </c>
      <c r="E1688" s="75">
        <v>4998</v>
      </c>
      <c r="F1688" s="75">
        <v>4957</v>
      </c>
      <c r="G1688" s="75">
        <v>41</v>
      </c>
      <c r="H1688" s="104">
        <v>99.179671868747505</v>
      </c>
      <c r="I1688" s="104">
        <v>0.82032813125250104</v>
      </c>
      <c r="K1688" s="72">
        <f t="shared" si="133"/>
        <v>2.8311191542034359E-4</v>
      </c>
      <c r="M1688" s="72">
        <f t="shared" si="134"/>
        <v>1.316967969436587E-3</v>
      </c>
      <c r="N1688" s="68"/>
      <c r="O1688" s="72"/>
    </row>
    <row r="1689" spans="1:15" x14ac:dyDescent="0.25">
      <c r="A1689" s="107" t="s">
        <v>2099</v>
      </c>
      <c r="B1689" s="108">
        <f t="shared" si="130"/>
        <v>43106</v>
      </c>
      <c r="C1689">
        <f t="shared" si="131"/>
        <v>2018</v>
      </c>
      <c r="D1689">
        <f t="shared" si="132"/>
        <v>1</v>
      </c>
      <c r="E1689" s="75">
        <v>4323</v>
      </c>
      <c r="F1689" s="75">
        <v>4301</v>
      </c>
      <c r="G1689" s="75">
        <v>22</v>
      </c>
      <c r="H1689" s="104">
        <v>99.4910941475827</v>
      </c>
      <c r="I1689" s="104">
        <v>0.5089058524173028</v>
      </c>
      <c r="K1689" s="72">
        <f t="shared" si="133"/>
        <v>2.4487651267750005E-4</v>
      </c>
      <c r="M1689" s="72">
        <f t="shared" si="134"/>
        <v>1.316967969436587E-3</v>
      </c>
      <c r="N1689" s="68"/>
      <c r="O1689" s="72"/>
    </row>
    <row r="1690" spans="1:15" x14ac:dyDescent="0.25">
      <c r="A1690" s="107" t="s">
        <v>2100</v>
      </c>
      <c r="B1690" s="108">
        <f t="shared" si="130"/>
        <v>43107</v>
      </c>
      <c r="C1690">
        <f t="shared" si="131"/>
        <v>2018</v>
      </c>
      <c r="D1690">
        <f t="shared" si="132"/>
        <v>1</v>
      </c>
      <c r="E1690" s="75">
        <v>5667</v>
      </c>
      <c r="F1690" s="75">
        <v>5590</v>
      </c>
      <c r="G1690" s="75">
        <v>77</v>
      </c>
      <c r="H1690" s="104">
        <v>98.64125639668255</v>
      </c>
      <c r="I1690" s="104">
        <v>1.358743603317452</v>
      </c>
      <c r="K1690" s="72">
        <f t="shared" si="133"/>
        <v>3.2100744791658408E-4</v>
      </c>
      <c r="M1690" s="72">
        <f t="shared" si="134"/>
        <v>1.316967969436587E-3</v>
      </c>
      <c r="N1690" s="68"/>
      <c r="O1690" s="72"/>
    </row>
    <row r="1691" spans="1:15" x14ac:dyDescent="0.25">
      <c r="A1691" s="107" t="s">
        <v>2101</v>
      </c>
      <c r="B1691" s="108">
        <f t="shared" si="130"/>
        <v>43108</v>
      </c>
      <c r="C1691">
        <f t="shared" si="131"/>
        <v>2018</v>
      </c>
      <c r="D1691">
        <f t="shared" si="132"/>
        <v>1</v>
      </c>
      <c r="E1691" s="75">
        <v>15860</v>
      </c>
      <c r="F1691" s="75">
        <v>15795</v>
      </c>
      <c r="G1691" s="75">
        <v>65</v>
      </c>
      <c r="H1691" s="104">
        <v>99.590163934426229</v>
      </c>
      <c r="I1691" s="104">
        <v>0.4098360655737705</v>
      </c>
      <c r="K1691" s="72">
        <f t="shared" si="133"/>
        <v>8.9839035185407148E-4</v>
      </c>
      <c r="M1691" s="72">
        <f t="shared" si="134"/>
        <v>1.316967969436587E-3</v>
      </c>
      <c r="N1691" s="68"/>
      <c r="O1691" s="72"/>
    </row>
    <row r="1692" spans="1:15" x14ac:dyDescent="0.25">
      <c r="A1692" s="107" t="s">
        <v>2102</v>
      </c>
      <c r="B1692" s="108">
        <f t="shared" si="130"/>
        <v>43109</v>
      </c>
      <c r="C1692">
        <f t="shared" si="131"/>
        <v>2018</v>
      </c>
      <c r="D1692">
        <f t="shared" si="132"/>
        <v>1</v>
      </c>
      <c r="E1692" s="75">
        <v>25169</v>
      </c>
      <c r="F1692" s="75">
        <v>24997</v>
      </c>
      <c r="G1692" s="75">
        <v>172</v>
      </c>
      <c r="H1692" s="104">
        <v>99.316619651158177</v>
      </c>
      <c r="I1692" s="104">
        <v>0.68338034884182919</v>
      </c>
      <c r="K1692" s="72">
        <f t="shared" si="133"/>
        <v>1.425699039458709E-3</v>
      </c>
      <c r="M1692" s="72">
        <f t="shared" si="134"/>
        <v>1.316967969436587E-3</v>
      </c>
      <c r="N1692" s="68"/>
      <c r="O1692" s="72"/>
    </row>
    <row r="1693" spans="1:15" x14ac:dyDescent="0.25">
      <c r="A1693" s="107" t="s">
        <v>2103</v>
      </c>
      <c r="B1693" s="108">
        <f t="shared" si="130"/>
        <v>43110</v>
      </c>
      <c r="C1693">
        <f t="shared" si="131"/>
        <v>2018</v>
      </c>
      <c r="D1693">
        <f t="shared" si="132"/>
        <v>1</v>
      </c>
      <c r="E1693" s="75">
        <v>28318</v>
      </c>
      <c r="F1693" s="75">
        <v>28003</v>
      </c>
      <c r="G1693" s="75">
        <v>315</v>
      </c>
      <c r="H1693" s="104">
        <v>98.887633307436971</v>
      </c>
      <c r="I1693" s="104">
        <v>1.112366692563034</v>
      </c>
      <c r="K1693" s="72">
        <f t="shared" si="133"/>
        <v>1.6040742738842116E-3</v>
      </c>
      <c r="M1693" s="72">
        <f t="shared" si="134"/>
        <v>1.316967969436587E-3</v>
      </c>
      <c r="N1693" s="68"/>
      <c r="O1693" s="72"/>
    </row>
    <row r="1694" spans="1:15" x14ac:dyDescent="0.25">
      <c r="A1694" s="107" t="s">
        <v>2104</v>
      </c>
      <c r="B1694" s="108">
        <f t="shared" si="130"/>
        <v>43111</v>
      </c>
      <c r="C1694">
        <f t="shared" si="131"/>
        <v>2018</v>
      </c>
      <c r="D1694">
        <f t="shared" si="132"/>
        <v>1</v>
      </c>
      <c r="E1694" s="75">
        <v>34031</v>
      </c>
      <c r="F1694" s="75">
        <v>33404</v>
      </c>
      <c r="G1694" s="75">
        <v>627</v>
      </c>
      <c r="H1694" s="104">
        <v>98.157562222679317</v>
      </c>
      <c r="I1694" s="104">
        <v>1.8424377773206779</v>
      </c>
      <c r="K1694" s="72">
        <f t="shared" si="133"/>
        <v>1.9276873936914191E-3</v>
      </c>
      <c r="M1694" s="72">
        <f t="shared" si="134"/>
        <v>1.316967969436587E-3</v>
      </c>
      <c r="N1694" s="68"/>
      <c r="O1694" s="72"/>
    </row>
    <row r="1695" spans="1:15" x14ac:dyDescent="0.25">
      <c r="A1695" s="107" t="s">
        <v>2105</v>
      </c>
      <c r="B1695" s="108">
        <f t="shared" si="130"/>
        <v>43112</v>
      </c>
      <c r="C1695">
        <f t="shared" si="131"/>
        <v>2018</v>
      </c>
      <c r="D1695">
        <f t="shared" si="132"/>
        <v>1</v>
      </c>
      <c r="E1695" s="75">
        <v>22321</v>
      </c>
      <c r="F1695" s="75">
        <v>21976</v>
      </c>
      <c r="G1695" s="75">
        <v>345</v>
      </c>
      <c r="H1695" s="104">
        <v>98.454370323910226</v>
      </c>
      <c r="I1695" s="104">
        <v>1.545629676089781</v>
      </c>
      <c r="K1695" s="72">
        <f t="shared" si="133"/>
        <v>1.2643739624044596E-3</v>
      </c>
      <c r="M1695" s="72">
        <f t="shared" si="134"/>
        <v>1.316967969436587E-3</v>
      </c>
      <c r="N1695" s="68"/>
      <c r="O1695" s="72"/>
    </row>
    <row r="1696" spans="1:15" x14ac:dyDescent="0.25">
      <c r="A1696" s="107" t="s">
        <v>2106</v>
      </c>
      <c r="B1696" s="108">
        <f t="shared" si="130"/>
        <v>43113</v>
      </c>
      <c r="C1696">
        <f t="shared" si="131"/>
        <v>2018</v>
      </c>
      <c r="D1696">
        <f t="shared" si="132"/>
        <v>1</v>
      </c>
      <c r="E1696" s="75">
        <v>17811</v>
      </c>
      <c r="F1696" s="75">
        <v>17093</v>
      </c>
      <c r="G1696" s="75">
        <v>718</v>
      </c>
      <c r="H1696" s="104">
        <v>95.968783336140589</v>
      </c>
      <c r="I1696" s="104">
        <v>4.0312166638594116</v>
      </c>
      <c r="K1696" s="72">
        <f t="shared" si="133"/>
        <v>1.0089048270411644E-3</v>
      </c>
      <c r="M1696" s="72">
        <f t="shared" si="134"/>
        <v>1.316967969436587E-3</v>
      </c>
      <c r="N1696" s="68"/>
      <c r="O1696" s="72"/>
    </row>
    <row r="1697" spans="1:15" x14ac:dyDescent="0.25">
      <c r="A1697" s="107" t="s">
        <v>2107</v>
      </c>
      <c r="B1697" s="108">
        <f t="shared" si="130"/>
        <v>43114</v>
      </c>
      <c r="C1697">
        <f t="shared" si="131"/>
        <v>2018</v>
      </c>
      <c r="D1697">
        <f t="shared" si="132"/>
        <v>1</v>
      </c>
      <c r="E1697" s="75">
        <v>12450</v>
      </c>
      <c r="F1697" s="75">
        <v>12003</v>
      </c>
      <c r="G1697" s="75">
        <v>447</v>
      </c>
      <c r="H1697" s="104">
        <v>96.409638554216869</v>
      </c>
      <c r="I1697" s="104">
        <v>3.5903614457831319</v>
      </c>
      <c r="K1697" s="72">
        <f t="shared" si="133"/>
        <v>7.0523076170133606E-4</v>
      </c>
      <c r="M1697" s="72">
        <f t="shared" si="134"/>
        <v>1.316967969436587E-3</v>
      </c>
      <c r="N1697" s="68"/>
      <c r="O1697" s="72"/>
    </row>
    <row r="1698" spans="1:15" x14ac:dyDescent="0.25">
      <c r="A1698" s="107" t="s">
        <v>2108</v>
      </c>
      <c r="B1698" s="108">
        <f t="shared" si="130"/>
        <v>43115</v>
      </c>
      <c r="C1698">
        <f t="shared" si="131"/>
        <v>2018</v>
      </c>
      <c r="D1698">
        <f t="shared" si="132"/>
        <v>1</v>
      </c>
      <c r="E1698" s="75">
        <v>17668</v>
      </c>
      <c r="F1698" s="75">
        <v>17342</v>
      </c>
      <c r="G1698" s="75">
        <v>326</v>
      </c>
      <c r="H1698" s="104">
        <v>98.154856237265108</v>
      </c>
      <c r="I1698" s="104">
        <v>1.8451437627348879</v>
      </c>
      <c r="K1698" s="72">
        <f t="shared" si="133"/>
        <v>1.0008045861637917E-3</v>
      </c>
      <c r="M1698" s="72">
        <f t="shared" si="134"/>
        <v>1.316967969436587E-3</v>
      </c>
      <c r="N1698" s="68"/>
      <c r="O1698" s="72"/>
    </row>
    <row r="1699" spans="1:15" x14ac:dyDescent="0.25">
      <c r="A1699" s="107" t="s">
        <v>2109</v>
      </c>
      <c r="B1699" s="108">
        <f t="shared" si="130"/>
        <v>43116</v>
      </c>
      <c r="C1699">
        <f t="shared" si="131"/>
        <v>2018</v>
      </c>
      <c r="D1699">
        <f t="shared" si="132"/>
        <v>1</v>
      </c>
      <c r="E1699" s="75">
        <v>30318</v>
      </c>
      <c r="F1699" s="75">
        <v>29920</v>
      </c>
      <c r="G1699" s="75">
        <v>398</v>
      </c>
      <c r="H1699" s="104">
        <v>98.687248499241377</v>
      </c>
      <c r="I1699" s="104">
        <v>1.312751500758625</v>
      </c>
      <c r="K1699" s="72">
        <f t="shared" si="133"/>
        <v>1.7173643560852295E-3</v>
      </c>
      <c r="M1699" s="72">
        <f t="shared" si="134"/>
        <v>1.316967969436587E-3</v>
      </c>
      <c r="N1699" s="68"/>
      <c r="O1699" s="72"/>
    </row>
    <row r="1700" spans="1:15" x14ac:dyDescent="0.25">
      <c r="A1700" s="107" t="s">
        <v>2110</v>
      </c>
      <c r="B1700" s="108">
        <f t="shared" si="130"/>
        <v>43117</v>
      </c>
      <c r="C1700">
        <f t="shared" si="131"/>
        <v>2018</v>
      </c>
      <c r="D1700">
        <f t="shared" si="132"/>
        <v>1</v>
      </c>
      <c r="E1700" s="75">
        <v>19029</v>
      </c>
      <c r="F1700" s="75">
        <v>18901</v>
      </c>
      <c r="G1700" s="75">
        <v>128</v>
      </c>
      <c r="H1700" s="104">
        <v>99.327342477271529</v>
      </c>
      <c r="I1700" s="104">
        <v>0.67265752272846713</v>
      </c>
      <c r="K1700" s="72">
        <f t="shared" si="133"/>
        <v>1.0778984871015842E-3</v>
      </c>
      <c r="M1700" s="72">
        <f t="shared" si="134"/>
        <v>1.316967969436587E-3</v>
      </c>
      <c r="N1700" s="68"/>
      <c r="O1700" s="72"/>
    </row>
    <row r="1701" spans="1:15" x14ac:dyDescent="0.25">
      <c r="A1701" s="107" t="s">
        <v>2111</v>
      </c>
      <c r="B1701" s="108">
        <f t="shared" si="130"/>
        <v>43118</v>
      </c>
      <c r="C1701">
        <f t="shared" si="131"/>
        <v>2018</v>
      </c>
      <c r="D1701">
        <f t="shared" si="132"/>
        <v>1</v>
      </c>
      <c r="E1701" s="75">
        <v>27733</v>
      </c>
      <c r="F1701" s="75">
        <v>27520</v>
      </c>
      <c r="G1701" s="75">
        <v>213</v>
      </c>
      <c r="H1701" s="104">
        <v>99.231961922619263</v>
      </c>
      <c r="I1701" s="104">
        <v>0.7680380773807377</v>
      </c>
      <c r="K1701" s="72">
        <f t="shared" si="133"/>
        <v>1.5709369248404139E-3</v>
      </c>
      <c r="M1701" s="72">
        <f t="shared" si="134"/>
        <v>1.316967969436587E-3</v>
      </c>
      <c r="N1701" s="68"/>
      <c r="O1701" s="72"/>
    </row>
    <row r="1702" spans="1:15" x14ac:dyDescent="0.25">
      <c r="A1702" s="107" t="s">
        <v>2112</v>
      </c>
      <c r="B1702" s="108">
        <f t="shared" si="130"/>
        <v>43119</v>
      </c>
      <c r="C1702">
        <f t="shared" si="131"/>
        <v>2018</v>
      </c>
      <c r="D1702">
        <f t="shared" si="132"/>
        <v>1</v>
      </c>
      <c r="E1702" s="75">
        <v>30575</v>
      </c>
      <c r="F1702" s="75">
        <v>30168</v>
      </c>
      <c r="G1702" s="75">
        <v>407</v>
      </c>
      <c r="H1702" s="104">
        <v>98.668847097301722</v>
      </c>
      <c r="I1702" s="104">
        <v>1.3311529026982829</v>
      </c>
      <c r="K1702" s="72">
        <f t="shared" si="133"/>
        <v>1.7319221316480602E-3</v>
      </c>
      <c r="M1702" s="72">
        <f t="shared" si="134"/>
        <v>1.316967969436587E-3</v>
      </c>
      <c r="N1702" s="68"/>
      <c r="O1702" s="72"/>
    </row>
    <row r="1703" spans="1:15" x14ac:dyDescent="0.25">
      <c r="A1703" s="107" t="s">
        <v>2113</v>
      </c>
      <c r="B1703" s="108">
        <f t="shared" si="130"/>
        <v>43120</v>
      </c>
      <c r="C1703">
        <f t="shared" si="131"/>
        <v>2018</v>
      </c>
      <c r="D1703">
        <f t="shared" si="132"/>
        <v>1</v>
      </c>
      <c r="E1703" s="75">
        <v>28636</v>
      </c>
      <c r="F1703" s="75">
        <v>26592</v>
      </c>
      <c r="G1703" s="75">
        <v>2044</v>
      </c>
      <c r="H1703" s="104">
        <v>92.862131582623277</v>
      </c>
      <c r="I1703" s="104">
        <v>7.1378684173767288</v>
      </c>
      <c r="K1703" s="72">
        <f t="shared" si="133"/>
        <v>1.6220873969541734E-3</v>
      </c>
      <c r="M1703" s="72">
        <f t="shared" si="134"/>
        <v>1.316967969436587E-3</v>
      </c>
      <c r="N1703" s="68"/>
      <c r="O1703" s="72"/>
    </row>
    <row r="1704" spans="1:15" x14ac:dyDescent="0.25">
      <c r="A1704" s="107" t="s">
        <v>2114</v>
      </c>
      <c r="B1704" s="108">
        <f t="shared" si="130"/>
        <v>43121</v>
      </c>
      <c r="C1704">
        <f t="shared" si="131"/>
        <v>2018</v>
      </c>
      <c r="D1704">
        <f t="shared" si="132"/>
        <v>1</v>
      </c>
      <c r="E1704" s="75">
        <v>27992</v>
      </c>
      <c r="F1704" s="75">
        <v>25859</v>
      </c>
      <c r="G1704" s="75">
        <v>2133</v>
      </c>
      <c r="H1704" s="104">
        <v>92.379965704486992</v>
      </c>
      <c r="I1704" s="104">
        <v>7.6200342955130038</v>
      </c>
      <c r="K1704" s="72">
        <f t="shared" si="133"/>
        <v>1.5856079904854458E-3</v>
      </c>
      <c r="M1704" s="72">
        <f t="shared" si="134"/>
        <v>1.316967969436587E-3</v>
      </c>
      <c r="N1704" s="68"/>
      <c r="O1704" s="72"/>
    </row>
    <row r="1705" spans="1:15" x14ac:dyDescent="0.25">
      <c r="A1705" s="107" t="s">
        <v>2115</v>
      </c>
      <c r="B1705" s="108">
        <f t="shared" si="130"/>
        <v>43122</v>
      </c>
      <c r="C1705">
        <f t="shared" si="131"/>
        <v>2018</v>
      </c>
      <c r="D1705">
        <f t="shared" si="132"/>
        <v>1</v>
      </c>
      <c r="E1705" s="75">
        <v>36951</v>
      </c>
      <c r="F1705" s="75">
        <v>36106</v>
      </c>
      <c r="G1705" s="75">
        <v>845</v>
      </c>
      <c r="H1705" s="104">
        <v>97.713187735108662</v>
      </c>
      <c r="I1705" s="104">
        <v>2.286812264891342</v>
      </c>
      <c r="K1705" s="72">
        <f t="shared" si="133"/>
        <v>2.0930909137049053E-3</v>
      </c>
      <c r="M1705" s="72">
        <f t="shared" si="134"/>
        <v>1.316967969436587E-3</v>
      </c>
      <c r="N1705" s="68"/>
      <c r="O1705" s="72"/>
    </row>
    <row r="1706" spans="1:15" x14ac:dyDescent="0.25">
      <c r="A1706" s="107" t="s">
        <v>2116</v>
      </c>
      <c r="B1706" s="108">
        <f t="shared" si="130"/>
        <v>43123</v>
      </c>
      <c r="C1706">
        <f t="shared" si="131"/>
        <v>2018</v>
      </c>
      <c r="D1706">
        <f t="shared" si="132"/>
        <v>1</v>
      </c>
      <c r="E1706" s="75">
        <v>28864</v>
      </c>
      <c r="F1706" s="75">
        <v>28530</v>
      </c>
      <c r="G1706" s="75">
        <v>334</v>
      </c>
      <c r="H1706" s="104">
        <v>98.842849223946786</v>
      </c>
      <c r="I1706" s="104">
        <v>1.1571507760532149</v>
      </c>
      <c r="K1706" s="72">
        <f t="shared" si="133"/>
        <v>1.6350024663250894E-3</v>
      </c>
      <c r="M1706" s="72">
        <f t="shared" si="134"/>
        <v>1.316967969436587E-3</v>
      </c>
      <c r="N1706" s="68"/>
      <c r="O1706" s="72"/>
    </row>
    <row r="1707" spans="1:15" x14ac:dyDescent="0.25">
      <c r="A1707" s="107" t="s">
        <v>2117</v>
      </c>
      <c r="B1707" s="108">
        <f t="shared" si="130"/>
        <v>43124</v>
      </c>
      <c r="C1707">
        <f t="shared" si="131"/>
        <v>2018</v>
      </c>
      <c r="D1707">
        <f t="shared" si="132"/>
        <v>1</v>
      </c>
      <c r="E1707" s="75">
        <v>36150</v>
      </c>
      <c r="F1707" s="75">
        <v>35513</v>
      </c>
      <c r="G1707" s="75">
        <v>637</v>
      </c>
      <c r="H1707" s="104">
        <v>98.23789764868603</v>
      </c>
      <c r="I1707" s="104">
        <v>1.76210235131397</v>
      </c>
      <c r="K1707" s="72">
        <f t="shared" si="133"/>
        <v>2.0477182357833976E-3</v>
      </c>
      <c r="M1707" s="72">
        <f t="shared" si="134"/>
        <v>1.316967969436587E-3</v>
      </c>
      <c r="N1707" s="68"/>
      <c r="O1707" s="72"/>
    </row>
    <row r="1708" spans="1:15" x14ac:dyDescent="0.25">
      <c r="A1708" s="107" t="s">
        <v>2118</v>
      </c>
      <c r="B1708" s="108">
        <f t="shared" si="130"/>
        <v>43125</v>
      </c>
      <c r="C1708">
        <f t="shared" si="131"/>
        <v>2018</v>
      </c>
      <c r="D1708">
        <f t="shared" si="132"/>
        <v>1</v>
      </c>
      <c r="E1708" s="75">
        <v>31192</v>
      </c>
      <c r="F1708" s="75">
        <v>30702</v>
      </c>
      <c r="G1708" s="75">
        <v>490</v>
      </c>
      <c r="H1708" s="104">
        <v>98.429084380610419</v>
      </c>
      <c r="I1708" s="104">
        <v>1.570915619389587</v>
      </c>
      <c r="K1708" s="72">
        <f t="shared" si="133"/>
        <v>1.7668721220070742E-3</v>
      </c>
      <c r="M1708" s="72">
        <f t="shared" si="134"/>
        <v>1.316967969436587E-3</v>
      </c>
      <c r="N1708" s="68"/>
      <c r="O1708" s="72"/>
    </row>
    <row r="1709" spans="1:15" x14ac:dyDescent="0.25">
      <c r="A1709" s="107" t="s">
        <v>2119</v>
      </c>
      <c r="B1709" s="108">
        <f t="shared" si="130"/>
        <v>43126</v>
      </c>
      <c r="C1709">
        <f t="shared" si="131"/>
        <v>2018</v>
      </c>
      <c r="D1709">
        <f t="shared" si="132"/>
        <v>1</v>
      </c>
      <c r="E1709" s="75">
        <v>33134</v>
      </c>
      <c r="F1709" s="75">
        <v>32471</v>
      </c>
      <c r="G1709" s="75">
        <v>663</v>
      </c>
      <c r="H1709" s="104">
        <v>97.99903422466349</v>
      </c>
      <c r="I1709" s="104">
        <v>2.0009657753365122</v>
      </c>
      <c r="K1709" s="72">
        <f t="shared" si="133"/>
        <v>1.8768767918242626E-3</v>
      </c>
      <c r="M1709" s="72">
        <f t="shared" si="134"/>
        <v>1.316967969436587E-3</v>
      </c>
      <c r="N1709" s="68"/>
      <c r="O1709" s="72"/>
    </row>
    <row r="1710" spans="1:15" x14ac:dyDescent="0.25">
      <c r="A1710" s="107" t="s">
        <v>2120</v>
      </c>
      <c r="B1710" s="108">
        <f t="shared" si="130"/>
        <v>43127</v>
      </c>
      <c r="C1710">
        <f t="shared" si="131"/>
        <v>2018</v>
      </c>
      <c r="D1710">
        <f t="shared" si="132"/>
        <v>1</v>
      </c>
      <c r="E1710" s="75">
        <v>34478</v>
      </c>
      <c r="F1710" s="75">
        <v>31711</v>
      </c>
      <c r="G1710" s="75">
        <v>2767</v>
      </c>
      <c r="H1710" s="104">
        <v>91.974592493764135</v>
      </c>
      <c r="I1710" s="104">
        <v>8.0254075062358599</v>
      </c>
      <c r="K1710" s="72">
        <f t="shared" si="133"/>
        <v>1.9530077270633467E-3</v>
      </c>
      <c r="M1710" s="72">
        <f t="shared" si="134"/>
        <v>1.316967969436587E-3</v>
      </c>
      <c r="N1710" s="68"/>
      <c r="O1710" s="72"/>
    </row>
    <row r="1711" spans="1:15" x14ac:dyDescent="0.25">
      <c r="A1711" s="107" t="s">
        <v>2121</v>
      </c>
      <c r="B1711" s="108">
        <f t="shared" si="130"/>
        <v>43128</v>
      </c>
      <c r="C1711">
        <f t="shared" si="131"/>
        <v>2018</v>
      </c>
      <c r="D1711">
        <f t="shared" si="132"/>
        <v>1</v>
      </c>
      <c r="E1711" s="75">
        <v>20153</v>
      </c>
      <c r="F1711" s="75">
        <v>19292</v>
      </c>
      <c r="G1711" s="75">
        <v>861</v>
      </c>
      <c r="H1711" s="104">
        <v>95.727683223341444</v>
      </c>
      <c r="I1711" s="104">
        <v>4.2723167766585624</v>
      </c>
      <c r="K1711" s="72">
        <f t="shared" si="133"/>
        <v>1.1415675132985562E-3</v>
      </c>
      <c r="M1711" s="72">
        <f t="shared" si="134"/>
        <v>1.316967969436587E-3</v>
      </c>
      <c r="N1711" s="68"/>
      <c r="O1711" s="72"/>
    </row>
    <row r="1712" spans="1:15" x14ac:dyDescent="0.25">
      <c r="A1712" s="107" t="s">
        <v>2122</v>
      </c>
      <c r="B1712" s="108">
        <f t="shared" si="130"/>
        <v>43129</v>
      </c>
      <c r="C1712">
        <f t="shared" si="131"/>
        <v>2018</v>
      </c>
      <c r="D1712">
        <f t="shared" si="132"/>
        <v>1</v>
      </c>
      <c r="E1712" s="75">
        <v>36876</v>
      </c>
      <c r="F1712" s="75">
        <v>36163</v>
      </c>
      <c r="G1712" s="75">
        <v>713</v>
      </c>
      <c r="H1712" s="104">
        <v>98.066493112051205</v>
      </c>
      <c r="I1712" s="104">
        <v>1.9335068879488011</v>
      </c>
      <c r="K1712" s="72">
        <f t="shared" si="133"/>
        <v>2.0888425356223668E-3</v>
      </c>
      <c r="M1712" s="72">
        <f t="shared" si="134"/>
        <v>1.316967969436587E-3</v>
      </c>
      <c r="N1712" s="68"/>
      <c r="O1712" s="72"/>
    </row>
    <row r="1713" spans="1:15" x14ac:dyDescent="0.25">
      <c r="A1713" s="107" t="s">
        <v>2123</v>
      </c>
      <c r="B1713" s="108">
        <f t="shared" si="130"/>
        <v>43130</v>
      </c>
      <c r="C1713">
        <f t="shared" si="131"/>
        <v>2018</v>
      </c>
      <c r="D1713">
        <f t="shared" si="132"/>
        <v>1</v>
      </c>
      <c r="E1713" s="75">
        <v>28041</v>
      </c>
      <c r="F1713" s="75">
        <v>27714</v>
      </c>
      <c r="G1713" s="75">
        <v>327</v>
      </c>
      <c r="H1713" s="104">
        <v>98.833850433294103</v>
      </c>
      <c r="I1713" s="104">
        <v>1.166149566705895</v>
      </c>
      <c r="K1713" s="72">
        <f t="shared" si="133"/>
        <v>1.5883835974993706E-3</v>
      </c>
      <c r="M1713" s="72">
        <f t="shared" si="134"/>
        <v>1.316967969436587E-3</v>
      </c>
      <c r="N1713" s="68"/>
      <c r="O1713" s="72"/>
    </row>
    <row r="1714" spans="1:15" x14ac:dyDescent="0.25">
      <c r="A1714" s="107" t="s">
        <v>2124</v>
      </c>
      <c r="B1714" s="108">
        <f t="shared" si="130"/>
        <v>43131</v>
      </c>
      <c r="C1714">
        <f t="shared" si="131"/>
        <v>2018</v>
      </c>
      <c r="D1714">
        <f t="shared" si="132"/>
        <v>1</v>
      </c>
      <c r="E1714" s="75">
        <v>31341</v>
      </c>
      <c r="F1714" s="75">
        <v>31035</v>
      </c>
      <c r="G1714" s="75">
        <v>305</v>
      </c>
      <c r="H1714" s="104">
        <v>99.023643151143872</v>
      </c>
      <c r="I1714" s="104">
        <v>0.97316614019973835</v>
      </c>
      <c r="K1714" s="72">
        <f t="shared" si="133"/>
        <v>1.7753122331310501E-3</v>
      </c>
      <c r="M1714" s="72">
        <f t="shared" si="134"/>
        <v>1.316967969436587E-3</v>
      </c>
      <c r="N1714" s="68"/>
      <c r="O1714" s="72"/>
    </row>
    <row r="1715" spans="1:15" x14ac:dyDescent="0.25">
      <c r="A1715" s="107" t="s">
        <v>2125</v>
      </c>
      <c r="B1715" s="108">
        <f t="shared" si="130"/>
        <v>43132</v>
      </c>
      <c r="C1715">
        <f t="shared" si="131"/>
        <v>2018</v>
      </c>
      <c r="D1715">
        <f t="shared" si="132"/>
        <v>2</v>
      </c>
      <c r="E1715" s="75">
        <v>35621</v>
      </c>
      <c r="F1715" s="75">
        <v>35133</v>
      </c>
      <c r="G1715" s="75">
        <v>488</v>
      </c>
      <c r="H1715" s="104">
        <v>98.630021616462201</v>
      </c>
      <c r="I1715" s="104">
        <v>1.369978383537801</v>
      </c>
      <c r="K1715" s="72">
        <f t="shared" si="133"/>
        <v>2.0177530090412284E-3</v>
      </c>
      <c r="M1715" s="72">
        <f t="shared" si="134"/>
        <v>1.7098993488830554E-3</v>
      </c>
      <c r="N1715" s="68"/>
      <c r="O1715" s="72"/>
    </row>
    <row r="1716" spans="1:15" x14ac:dyDescent="0.25">
      <c r="A1716" s="107" t="s">
        <v>2126</v>
      </c>
      <c r="B1716" s="108">
        <f t="shared" si="130"/>
        <v>43133</v>
      </c>
      <c r="C1716">
        <f t="shared" si="131"/>
        <v>2018</v>
      </c>
      <c r="D1716">
        <f t="shared" si="132"/>
        <v>2</v>
      </c>
      <c r="E1716" s="75">
        <v>26396</v>
      </c>
      <c r="F1716" s="75">
        <v>26099</v>
      </c>
      <c r="G1716" s="75">
        <v>297</v>
      </c>
      <c r="H1716" s="104">
        <v>98.874829519624186</v>
      </c>
      <c r="I1716" s="104">
        <v>1.125170480375814</v>
      </c>
      <c r="K1716" s="72">
        <f t="shared" si="133"/>
        <v>1.4952025048890335E-3</v>
      </c>
      <c r="M1716" s="72">
        <f t="shared" si="134"/>
        <v>1.7098993488830554E-3</v>
      </c>
      <c r="N1716" s="68"/>
      <c r="O1716" s="72"/>
    </row>
    <row r="1717" spans="1:15" x14ac:dyDescent="0.25">
      <c r="A1717" s="107" t="s">
        <v>2127</v>
      </c>
      <c r="B1717" s="108">
        <f t="shared" si="130"/>
        <v>43134</v>
      </c>
      <c r="C1717">
        <f t="shared" si="131"/>
        <v>2018</v>
      </c>
      <c r="D1717">
        <f t="shared" si="132"/>
        <v>2</v>
      </c>
      <c r="E1717" s="75">
        <v>18445</v>
      </c>
      <c r="F1717" s="75">
        <v>17929</v>
      </c>
      <c r="G1717" s="75">
        <v>516</v>
      </c>
      <c r="H1717" s="104">
        <v>97.202493900786124</v>
      </c>
      <c r="I1717" s="104">
        <v>2.7975060992138792</v>
      </c>
      <c r="K1717" s="72">
        <f t="shared" si="133"/>
        <v>1.0448177830988871E-3</v>
      </c>
      <c r="M1717" s="72">
        <f t="shared" si="134"/>
        <v>1.7098993488830554E-3</v>
      </c>
      <c r="N1717" s="68"/>
      <c r="O1717" s="72"/>
    </row>
    <row r="1718" spans="1:15" x14ac:dyDescent="0.25">
      <c r="A1718" s="107" t="s">
        <v>2128</v>
      </c>
      <c r="B1718" s="108">
        <f t="shared" si="130"/>
        <v>43135</v>
      </c>
      <c r="C1718">
        <f t="shared" si="131"/>
        <v>2018</v>
      </c>
      <c r="D1718">
        <f t="shared" si="132"/>
        <v>2</v>
      </c>
      <c r="E1718" s="75">
        <v>13992</v>
      </c>
      <c r="F1718" s="75">
        <v>13624</v>
      </c>
      <c r="G1718" s="75">
        <v>368</v>
      </c>
      <c r="H1718" s="104">
        <v>97.369925671812467</v>
      </c>
      <c r="I1718" s="104">
        <v>2.6300743281875358</v>
      </c>
      <c r="K1718" s="72">
        <f t="shared" si="133"/>
        <v>7.9257741507832082E-4</v>
      </c>
      <c r="M1718" s="72">
        <f t="shared" si="134"/>
        <v>1.7098993488830554E-3</v>
      </c>
      <c r="N1718" s="68"/>
      <c r="O1718" s="72"/>
    </row>
    <row r="1719" spans="1:15" x14ac:dyDescent="0.25">
      <c r="A1719" s="107" t="s">
        <v>2129</v>
      </c>
      <c r="B1719" s="108">
        <f t="shared" si="130"/>
        <v>43136</v>
      </c>
      <c r="C1719">
        <f t="shared" si="131"/>
        <v>2018</v>
      </c>
      <c r="D1719">
        <f t="shared" si="132"/>
        <v>2</v>
      </c>
      <c r="E1719" s="75">
        <v>29098</v>
      </c>
      <c r="F1719" s="75">
        <v>28682</v>
      </c>
      <c r="G1719" s="75">
        <v>416</v>
      </c>
      <c r="H1719" s="104">
        <v>98.570348477558596</v>
      </c>
      <c r="I1719" s="104">
        <v>1.429651522441405</v>
      </c>
      <c r="K1719" s="72">
        <f t="shared" si="133"/>
        <v>1.6482574059426085E-3</v>
      </c>
      <c r="M1719" s="72">
        <f t="shared" si="134"/>
        <v>1.7098993488830554E-3</v>
      </c>
      <c r="N1719" s="68"/>
      <c r="O1719" s="72"/>
    </row>
    <row r="1720" spans="1:15" x14ac:dyDescent="0.25">
      <c r="A1720" s="107" t="s">
        <v>2130</v>
      </c>
      <c r="B1720" s="108">
        <f t="shared" si="130"/>
        <v>43137</v>
      </c>
      <c r="C1720">
        <f t="shared" si="131"/>
        <v>2018</v>
      </c>
      <c r="D1720">
        <f t="shared" si="132"/>
        <v>2</v>
      </c>
      <c r="E1720" s="75">
        <v>34151</v>
      </c>
      <c r="F1720" s="75">
        <v>33792</v>
      </c>
      <c r="G1720" s="75">
        <v>359</v>
      </c>
      <c r="H1720" s="104">
        <v>98.948786272729933</v>
      </c>
      <c r="I1720" s="104">
        <v>1.051213727270065</v>
      </c>
      <c r="K1720" s="72">
        <f t="shared" si="133"/>
        <v>1.9344847986234803E-3</v>
      </c>
      <c r="M1720" s="72">
        <f t="shared" si="134"/>
        <v>1.7098993488830554E-3</v>
      </c>
      <c r="N1720" s="68"/>
      <c r="O1720" s="72"/>
    </row>
    <row r="1721" spans="1:15" x14ac:dyDescent="0.25">
      <c r="A1721" s="107" t="s">
        <v>2131</v>
      </c>
      <c r="B1721" s="108">
        <f t="shared" si="130"/>
        <v>43138</v>
      </c>
      <c r="C1721">
        <f t="shared" si="131"/>
        <v>2018</v>
      </c>
      <c r="D1721">
        <f t="shared" si="132"/>
        <v>2</v>
      </c>
      <c r="E1721" s="75">
        <v>15341</v>
      </c>
      <c r="F1721" s="75">
        <v>15274</v>
      </c>
      <c r="G1721" s="75">
        <v>67</v>
      </c>
      <c r="H1721" s="104">
        <v>99.563261847337202</v>
      </c>
      <c r="I1721" s="104">
        <v>0.43673815266279897</v>
      </c>
      <c r="K1721" s="72">
        <f t="shared" si="133"/>
        <v>8.6899157552290738E-4</v>
      </c>
      <c r="M1721" s="72">
        <f t="shared" si="134"/>
        <v>1.7098993488830554E-3</v>
      </c>
      <c r="N1721" s="68"/>
      <c r="O1721" s="72"/>
    </row>
    <row r="1722" spans="1:15" x14ac:dyDescent="0.25">
      <c r="A1722" s="107" t="s">
        <v>2132</v>
      </c>
      <c r="B1722" s="108">
        <f t="shared" si="130"/>
        <v>43139</v>
      </c>
      <c r="C1722">
        <f t="shared" si="131"/>
        <v>2018</v>
      </c>
      <c r="D1722">
        <f t="shared" si="132"/>
        <v>2</v>
      </c>
      <c r="E1722" s="75">
        <v>31639</v>
      </c>
      <c r="F1722" s="75">
        <v>31328</v>
      </c>
      <c r="G1722" s="75">
        <v>311</v>
      </c>
      <c r="H1722" s="104">
        <v>99.017035936660449</v>
      </c>
      <c r="I1722" s="104">
        <v>0.98296406333954933</v>
      </c>
      <c r="K1722" s="72">
        <f t="shared" si="133"/>
        <v>1.7921924553790018E-3</v>
      </c>
      <c r="M1722" s="72">
        <f t="shared" si="134"/>
        <v>1.7098993488830554E-3</v>
      </c>
      <c r="N1722" s="68"/>
      <c r="O1722" s="72"/>
    </row>
    <row r="1723" spans="1:15" x14ac:dyDescent="0.25">
      <c r="A1723" s="107" t="s">
        <v>2133</v>
      </c>
      <c r="B1723" s="108">
        <f t="shared" si="130"/>
        <v>43140</v>
      </c>
      <c r="C1723">
        <f t="shared" si="131"/>
        <v>2018</v>
      </c>
      <c r="D1723">
        <f t="shared" si="132"/>
        <v>2</v>
      </c>
      <c r="E1723" s="75">
        <v>31606</v>
      </c>
      <c r="F1723" s="75">
        <v>31126</v>
      </c>
      <c r="G1723" s="75">
        <v>480</v>
      </c>
      <c r="H1723" s="104">
        <v>98.4813010187939</v>
      </c>
      <c r="I1723" s="104">
        <v>1.5186989812061</v>
      </c>
      <c r="K1723" s="72">
        <f t="shared" si="133"/>
        <v>1.7903231690226851E-3</v>
      </c>
      <c r="M1723" s="72">
        <f t="shared" si="134"/>
        <v>1.7098993488830554E-3</v>
      </c>
      <c r="N1723" s="68"/>
      <c r="O1723" s="72"/>
    </row>
    <row r="1724" spans="1:15" x14ac:dyDescent="0.25">
      <c r="A1724" s="107" t="s">
        <v>2134</v>
      </c>
      <c r="B1724" s="108">
        <f t="shared" si="130"/>
        <v>43141</v>
      </c>
      <c r="C1724">
        <f t="shared" si="131"/>
        <v>2018</v>
      </c>
      <c r="D1724">
        <f t="shared" si="132"/>
        <v>2</v>
      </c>
      <c r="E1724" s="75">
        <v>16353</v>
      </c>
      <c r="F1724" s="75">
        <v>15693</v>
      </c>
      <c r="G1724" s="75">
        <v>660</v>
      </c>
      <c r="H1724" s="104">
        <v>95.964043294808292</v>
      </c>
      <c r="I1724" s="104">
        <v>4.0359567051917082</v>
      </c>
      <c r="K1724" s="72">
        <f t="shared" si="133"/>
        <v>9.2631635711662235E-4</v>
      </c>
      <c r="M1724" s="72">
        <f t="shared" si="134"/>
        <v>1.7098993488830554E-3</v>
      </c>
      <c r="N1724" s="68"/>
      <c r="O1724" s="72"/>
    </row>
    <row r="1725" spans="1:15" x14ac:dyDescent="0.25">
      <c r="A1725" s="107" t="s">
        <v>2135</v>
      </c>
      <c r="B1725" s="108">
        <f t="shared" si="130"/>
        <v>43142</v>
      </c>
      <c r="C1725">
        <f t="shared" si="131"/>
        <v>2018</v>
      </c>
      <c r="D1725">
        <f t="shared" si="132"/>
        <v>2</v>
      </c>
      <c r="E1725" s="75">
        <v>8824</v>
      </c>
      <c r="F1725" s="75">
        <v>8641</v>
      </c>
      <c r="G1725" s="75">
        <v>183</v>
      </c>
      <c r="H1725" s="104">
        <v>97.926110607434268</v>
      </c>
      <c r="I1725" s="104">
        <v>2.07388939256573</v>
      </c>
      <c r="K1725" s="72">
        <f t="shared" si="133"/>
        <v>4.9983584267089076E-4</v>
      </c>
      <c r="M1725" s="72">
        <f t="shared" si="134"/>
        <v>1.7098993488830554E-3</v>
      </c>
      <c r="N1725" s="68"/>
      <c r="O1725" s="72"/>
    </row>
    <row r="1726" spans="1:15" x14ac:dyDescent="0.25">
      <c r="A1726" s="107" t="s">
        <v>2136</v>
      </c>
      <c r="B1726" s="108">
        <f t="shared" si="130"/>
        <v>43143</v>
      </c>
      <c r="C1726">
        <f t="shared" si="131"/>
        <v>2018</v>
      </c>
      <c r="D1726">
        <f t="shared" si="132"/>
        <v>2</v>
      </c>
      <c r="E1726" s="75">
        <v>35200</v>
      </c>
      <c r="F1726" s="75">
        <v>34354</v>
      </c>
      <c r="G1726" s="75">
        <v>846</v>
      </c>
      <c r="H1726" s="104">
        <v>97.596590909090907</v>
      </c>
      <c r="I1726" s="104">
        <v>2.4034090909090908</v>
      </c>
      <c r="K1726" s="72">
        <f t="shared" si="133"/>
        <v>1.9939054467379138E-3</v>
      </c>
      <c r="M1726" s="72">
        <f t="shared" si="134"/>
        <v>1.7098993488830554E-3</v>
      </c>
      <c r="N1726" s="68"/>
      <c r="O1726" s="72"/>
    </row>
    <row r="1727" spans="1:15" x14ac:dyDescent="0.25">
      <c r="A1727" s="107" t="s">
        <v>2137</v>
      </c>
      <c r="B1727" s="108">
        <f t="shared" si="130"/>
        <v>43144</v>
      </c>
      <c r="C1727">
        <f t="shared" si="131"/>
        <v>2018</v>
      </c>
      <c r="D1727">
        <f t="shared" si="132"/>
        <v>2</v>
      </c>
      <c r="E1727" s="75">
        <v>35259</v>
      </c>
      <c r="F1727" s="75">
        <v>34558</v>
      </c>
      <c r="G1727" s="75">
        <v>701</v>
      </c>
      <c r="H1727" s="104">
        <v>98.01185512918687</v>
      </c>
      <c r="I1727" s="104">
        <v>1.988144870813126</v>
      </c>
      <c r="K1727" s="72">
        <f t="shared" si="133"/>
        <v>1.997247504162844E-3</v>
      </c>
      <c r="M1727" s="72">
        <f t="shared" si="134"/>
        <v>1.7098993488830554E-3</v>
      </c>
      <c r="N1727" s="68"/>
      <c r="O1727" s="72"/>
    </row>
    <row r="1728" spans="1:15" x14ac:dyDescent="0.25">
      <c r="A1728" s="107" t="s">
        <v>2138</v>
      </c>
      <c r="B1728" s="108">
        <f t="shared" si="130"/>
        <v>43145</v>
      </c>
      <c r="C1728">
        <f t="shared" si="131"/>
        <v>2018</v>
      </c>
      <c r="D1728">
        <f t="shared" si="132"/>
        <v>2</v>
      </c>
      <c r="E1728" s="75">
        <v>39695</v>
      </c>
      <c r="F1728" s="75">
        <v>38720</v>
      </c>
      <c r="G1728" s="75">
        <v>975</v>
      </c>
      <c r="H1728" s="104">
        <v>97.543771255825675</v>
      </c>
      <c r="I1728" s="104">
        <v>2.4562287441743291</v>
      </c>
      <c r="K1728" s="72">
        <f t="shared" si="133"/>
        <v>2.2485249064847015E-3</v>
      </c>
      <c r="M1728" s="72">
        <f t="shared" si="134"/>
        <v>1.7098993488830554E-3</v>
      </c>
      <c r="N1728" s="68"/>
      <c r="O1728" s="72"/>
    </row>
    <row r="1729" spans="1:15" x14ac:dyDescent="0.25">
      <c r="A1729" s="107" t="s">
        <v>2139</v>
      </c>
      <c r="B1729" s="108">
        <f t="shared" si="130"/>
        <v>43146</v>
      </c>
      <c r="C1729">
        <f t="shared" si="131"/>
        <v>2018</v>
      </c>
      <c r="D1729">
        <f t="shared" si="132"/>
        <v>2</v>
      </c>
      <c r="E1729" s="75">
        <v>44285</v>
      </c>
      <c r="F1729" s="75">
        <v>43149</v>
      </c>
      <c r="G1729" s="75">
        <v>1136</v>
      </c>
      <c r="H1729" s="104">
        <v>97.434797335440891</v>
      </c>
      <c r="I1729" s="104">
        <v>2.5652026645591062</v>
      </c>
      <c r="K1729" s="72">
        <f t="shared" si="133"/>
        <v>2.5085256451360376E-3</v>
      </c>
      <c r="M1729" s="72">
        <f t="shared" si="134"/>
        <v>1.7098993488830554E-3</v>
      </c>
      <c r="N1729" s="68"/>
      <c r="O1729" s="72"/>
    </row>
    <row r="1730" spans="1:15" x14ac:dyDescent="0.25">
      <c r="A1730" s="107" t="s">
        <v>2140</v>
      </c>
      <c r="B1730" s="108">
        <f t="shared" si="130"/>
        <v>43147</v>
      </c>
      <c r="C1730">
        <f t="shared" si="131"/>
        <v>2018</v>
      </c>
      <c r="D1730">
        <f t="shared" si="132"/>
        <v>2</v>
      </c>
      <c r="E1730" s="75">
        <v>29255</v>
      </c>
      <c r="F1730" s="75">
        <v>28501</v>
      </c>
      <c r="G1730" s="75">
        <v>754</v>
      </c>
      <c r="H1730" s="104">
        <v>97.422662792685017</v>
      </c>
      <c r="I1730" s="104">
        <v>2.5773372073149892</v>
      </c>
      <c r="K1730" s="72">
        <f t="shared" si="133"/>
        <v>1.6571506773953885E-3</v>
      </c>
      <c r="M1730" s="72">
        <f t="shared" si="134"/>
        <v>1.7098993488830554E-3</v>
      </c>
      <c r="N1730" s="68"/>
      <c r="O1730" s="72"/>
    </row>
    <row r="1731" spans="1:15" x14ac:dyDescent="0.25">
      <c r="A1731" s="107" t="s">
        <v>2141</v>
      </c>
      <c r="B1731" s="108">
        <f t="shared" si="130"/>
        <v>43148</v>
      </c>
      <c r="C1731">
        <f t="shared" si="131"/>
        <v>2018</v>
      </c>
      <c r="D1731">
        <f t="shared" si="132"/>
        <v>2</v>
      </c>
      <c r="E1731" s="75">
        <v>17989</v>
      </c>
      <c r="F1731" s="75">
        <v>16803</v>
      </c>
      <c r="G1731" s="75">
        <v>1186</v>
      </c>
      <c r="H1731" s="104">
        <v>93.407082105731277</v>
      </c>
      <c r="I1731" s="104">
        <v>6.5929178942687194</v>
      </c>
      <c r="K1731" s="72">
        <f t="shared" si="133"/>
        <v>1.018987644357055E-3</v>
      </c>
      <c r="M1731" s="72">
        <f t="shared" si="134"/>
        <v>1.7098993488830554E-3</v>
      </c>
      <c r="N1731" s="68"/>
      <c r="O1731" s="72"/>
    </row>
    <row r="1732" spans="1:15" x14ac:dyDescent="0.25">
      <c r="A1732" s="107" t="s">
        <v>2142</v>
      </c>
      <c r="B1732" s="108">
        <f t="shared" si="130"/>
        <v>43149</v>
      </c>
      <c r="C1732">
        <f t="shared" si="131"/>
        <v>2018</v>
      </c>
      <c r="D1732">
        <f t="shared" si="132"/>
        <v>2</v>
      </c>
      <c r="E1732" s="75">
        <v>21599</v>
      </c>
      <c r="F1732" s="75">
        <v>19613</v>
      </c>
      <c r="G1732" s="75">
        <v>1986</v>
      </c>
      <c r="H1732" s="104">
        <v>90.805129867123483</v>
      </c>
      <c r="I1732" s="104">
        <v>9.1948701328765221</v>
      </c>
      <c r="K1732" s="72">
        <f t="shared" si="133"/>
        <v>1.2234762427298922E-3</v>
      </c>
      <c r="M1732" s="72">
        <f t="shared" si="134"/>
        <v>1.7098993488830554E-3</v>
      </c>
      <c r="N1732" s="68"/>
      <c r="O1732" s="72"/>
    </row>
    <row r="1733" spans="1:15" x14ac:dyDescent="0.25">
      <c r="A1733" s="107" t="s">
        <v>2143</v>
      </c>
      <c r="B1733" s="108">
        <f t="shared" si="130"/>
        <v>43150</v>
      </c>
      <c r="C1733">
        <f t="shared" si="131"/>
        <v>2018</v>
      </c>
      <c r="D1733">
        <f t="shared" si="132"/>
        <v>2</v>
      </c>
      <c r="E1733" s="75">
        <v>25737</v>
      </c>
      <c r="F1733" s="75">
        <v>24447</v>
      </c>
      <c r="G1733" s="75">
        <v>1290</v>
      </c>
      <c r="H1733" s="104">
        <v>94.987760811283366</v>
      </c>
      <c r="I1733" s="104">
        <v>5.0122391887166344</v>
      </c>
      <c r="K1733" s="72">
        <f t="shared" si="133"/>
        <v>1.4578734228037982E-3</v>
      </c>
      <c r="M1733" s="72">
        <f t="shared" si="134"/>
        <v>1.7098993488830554E-3</v>
      </c>
      <c r="N1733" s="68"/>
      <c r="O1733" s="72"/>
    </row>
    <row r="1734" spans="1:15" x14ac:dyDescent="0.25">
      <c r="A1734" s="107" t="s">
        <v>2144</v>
      </c>
      <c r="B1734" s="108">
        <f t="shared" si="130"/>
        <v>43151</v>
      </c>
      <c r="C1734">
        <f t="shared" si="131"/>
        <v>2018</v>
      </c>
      <c r="D1734">
        <f t="shared" si="132"/>
        <v>2</v>
      </c>
      <c r="E1734" s="75">
        <v>44638</v>
      </c>
      <c r="F1734" s="75">
        <v>42654</v>
      </c>
      <c r="G1734" s="75">
        <v>1984</v>
      </c>
      <c r="H1734" s="104">
        <v>95.5553564227788</v>
      </c>
      <c r="I1734" s="104">
        <v>4.4446435772212016</v>
      </c>
      <c r="K1734" s="72">
        <f t="shared" si="133"/>
        <v>2.5285213446445171E-3</v>
      </c>
      <c r="M1734" s="72">
        <f t="shared" si="134"/>
        <v>1.7098993488830554E-3</v>
      </c>
      <c r="N1734" s="68"/>
      <c r="O1734" s="72"/>
    </row>
    <row r="1735" spans="1:15" x14ac:dyDescent="0.25">
      <c r="A1735" s="107" t="s">
        <v>2145</v>
      </c>
      <c r="B1735" s="108">
        <f t="shared" si="130"/>
        <v>43152</v>
      </c>
      <c r="C1735">
        <f t="shared" si="131"/>
        <v>2018</v>
      </c>
      <c r="D1735">
        <f t="shared" si="132"/>
        <v>2</v>
      </c>
      <c r="E1735" s="75">
        <v>53326</v>
      </c>
      <c r="F1735" s="75">
        <v>49949</v>
      </c>
      <c r="G1735" s="75">
        <v>3377</v>
      </c>
      <c r="H1735" s="104">
        <v>93.667254247459027</v>
      </c>
      <c r="I1735" s="104">
        <v>6.3327457525409736</v>
      </c>
      <c r="K1735" s="72">
        <f t="shared" si="133"/>
        <v>3.0206534617257387E-3</v>
      </c>
      <c r="M1735" s="72">
        <f t="shared" si="134"/>
        <v>1.7098993488830554E-3</v>
      </c>
      <c r="N1735" s="68"/>
      <c r="O1735" s="72"/>
    </row>
    <row r="1736" spans="1:15" x14ac:dyDescent="0.25">
      <c r="A1736" s="107" t="s">
        <v>2146</v>
      </c>
      <c r="B1736" s="108">
        <f t="shared" si="130"/>
        <v>43153</v>
      </c>
      <c r="C1736">
        <f t="shared" si="131"/>
        <v>2018</v>
      </c>
      <c r="D1736">
        <f t="shared" si="132"/>
        <v>2</v>
      </c>
      <c r="E1736" s="75">
        <v>27044</v>
      </c>
      <c r="F1736" s="75">
        <v>26571</v>
      </c>
      <c r="G1736" s="75">
        <v>473</v>
      </c>
      <c r="H1736" s="104">
        <v>98.250998373021744</v>
      </c>
      <c r="I1736" s="104">
        <v>1.749001626978258</v>
      </c>
      <c r="K1736" s="72">
        <f t="shared" si="133"/>
        <v>1.5319084915221633E-3</v>
      </c>
      <c r="M1736" s="72">
        <f t="shared" si="134"/>
        <v>1.7098993488830554E-3</v>
      </c>
      <c r="N1736" s="68"/>
      <c r="O1736" s="72"/>
    </row>
    <row r="1737" spans="1:15" x14ac:dyDescent="0.25">
      <c r="A1737" s="107" t="s">
        <v>2147</v>
      </c>
      <c r="B1737" s="108">
        <f t="shared" si="130"/>
        <v>43154</v>
      </c>
      <c r="C1737">
        <f t="shared" si="131"/>
        <v>2018</v>
      </c>
      <c r="D1737">
        <f t="shared" si="132"/>
        <v>2</v>
      </c>
      <c r="E1737" s="75">
        <v>25659</v>
      </c>
      <c r="F1737" s="75">
        <v>25316</v>
      </c>
      <c r="G1737" s="75">
        <v>343</v>
      </c>
      <c r="H1737" s="104">
        <v>98.663237070813366</v>
      </c>
      <c r="I1737" s="104">
        <v>1.3367629291866401</v>
      </c>
      <c r="K1737" s="72">
        <f t="shared" si="133"/>
        <v>1.4534551095979585E-3</v>
      </c>
      <c r="M1737" s="72">
        <f t="shared" si="134"/>
        <v>1.7098993488830554E-3</v>
      </c>
      <c r="N1737" s="68"/>
      <c r="O1737" s="72"/>
    </row>
    <row r="1738" spans="1:15" x14ac:dyDescent="0.25">
      <c r="A1738" s="107" t="s">
        <v>2148</v>
      </c>
      <c r="B1738" s="108">
        <f t="shared" si="130"/>
        <v>43155</v>
      </c>
      <c r="C1738">
        <f t="shared" si="131"/>
        <v>2018</v>
      </c>
      <c r="D1738">
        <f t="shared" si="132"/>
        <v>2</v>
      </c>
      <c r="E1738" s="75">
        <v>25635</v>
      </c>
      <c r="F1738" s="75">
        <v>23772</v>
      </c>
      <c r="G1738" s="75">
        <v>1863</v>
      </c>
      <c r="H1738" s="104">
        <v>92.732592159157406</v>
      </c>
      <c r="I1738" s="104">
        <v>7.2674078408425977</v>
      </c>
      <c r="K1738" s="72">
        <f t="shared" si="133"/>
        <v>1.4520956286115463E-3</v>
      </c>
      <c r="M1738" s="72">
        <f t="shared" si="134"/>
        <v>1.7098993488830554E-3</v>
      </c>
      <c r="N1738" s="68"/>
      <c r="O1738" s="72"/>
    </row>
    <row r="1739" spans="1:15" x14ac:dyDescent="0.25">
      <c r="A1739" s="107" t="s">
        <v>2149</v>
      </c>
      <c r="B1739" s="108">
        <f t="shared" si="130"/>
        <v>43156</v>
      </c>
      <c r="C1739">
        <f t="shared" si="131"/>
        <v>2018</v>
      </c>
      <c r="D1739">
        <f t="shared" si="132"/>
        <v>2</v>
      </c>
      <c r="E1739" s="75">
        <v>16178</v>
      </c>
      <c r="F1739" s="75">
        <v>15719</v>
      </c>
      <c r="G1739" s="75">
        <v>459</v>
      </c>
      <c r="H1739" s="104">
        <v>97.162813697614041</v>
      </c>
      <c r="I1739" s="104">
        <v>2.8371863023859558</v>
      </c>
      <c r="K1739" s="72">
        <f t="shared" si="133"/>
        <v>9.1640347492403336E-4</v>
      </c>
      <c r="M1739" s="72">
        <f t="shared" si="134"/>
        <v>1.7098993488830554E-3</v>
      </c>
      <c r="N1739" s="68"/>
      <c r="O1739" s="72"/>
    </row>
    <row r="1740" spans="1:15" x14ac:dyDescent="0.25">
      <c r="A1740" s="107" t="s">
        <v>2150</v>
      </c>
      <c r="B1740" s="108">
        <f t="shared" si="130"/>
        <v>43157</v>
      </c>
      <c r="C1740">
        <f t="shared" si="131"/>
        <v>2018</v>
      </c>
      <c r="D1740">
        <f t="shared" si="132"/>
        <v>2</v>
      </c>
      <c r="E1740" s="75">
        <v>42685</v>
      </c>
      <c r="F1740" s="75">
        <v>41572</v>
      </c>
      <c r="G1740" s="75">
        <v>1113</v>
      </c>
      <c r="H1740" s="104">
        <v>97.39252664870564</v>
      </c>
      <c r="I1740" s="104">
        <v>2.6074733512943662</v>
      </c>
      <c r="K1740" s="72">
        <f t="shared" si="133"/>
        <v>2.4178935793752235E-3</v>
      </c>
      <c r="M1740" s="72">
        <f t="shared" si="134"/>
        <v>1.7098993488830554E-3</v>
      </c>
      <c r="N1740" s="68"/>
      <c r="O1740" s="72"/>
    </row>
    <row r="1741" spans="1:15" x14ac:dyDescent="0.25">
      <c r="A1741" s="107" t="s">
        <v>2151</v>
      </c>
      <c r="B1741" s="108">
        <f t="shared" ref="B1741:B1804" si="135">DATE(YEAR(A1741),MONTH(A1741),DAY(A1741))</f>
        <v>43158</v>
      </c>
      <c r="C1741">
        <f t="shared" ref="C1741:C1804" si="136">+YEAR(A1741)</f>
        <v>2018</v>
      </c>
      <c r="D1741">
        <f t="shared" ref="D1741:D1804" si="137">MONTH(A1741)</f>
        <v>2</v>
      </c>
      <c r="E1741" s="75">
        <v>48682</v>
      </c>
      <c r="F1741" s="75">
        <v>47106</v>
      </c>
      <c r="G1741" s="75">
        <v>1576</v>
      </c>
      <c r="H1741" s="104">
        <v>96.762663818249038</v>
      </c>
      <c r="I1741" s="104">
        <v>3.2373361817509552</v>
      </c>
      <c r="K1741" s="72">
        <f t="shared" ref="K1741:K1804" si="138">+E1741/SUMIF($C$12:$C$2321,C1741,$E$12:$E$2321)</f>
        <v>2.7575938908549753E-3</v>
      </c>
      <c r="M1741" s="72">
        <f t="shared" ref="M1741:M1804" si="139">AVERAGEIFS($K$12:$K$2321,$C$12:$C$2321,C1741,$D$12:$D$2321,D1741)</f>
        <v>1.7098993488830554E-3</v>
      </c>
      <c r="N1741" s="68"/>
      <c r="O1741" s="72"/>
    </row>
    <row r="1742" spans="1:15" x14ac:dyDescent="0.25">
      <c r="A1742" s="107" t="s">
        <v>2152</v>
      </c>
      <c r="B1742" s="108">
        <f t="shared" si="135"/>
        <v>43159</v>
      </c>
      <c r="C1742">
        <f t="shared" si="136"/>
        <v>2018</v>
      </c>
      <c r="D1742">
        <f t="shared" si="137"/>
        <v>2</v>
      </c>
      <c r="E1742" s="75">
        <v>50882</v>
      </c>
      <c r="F1742" s="75">
        <v>49433</v>
      </c>
      <c r="G1742" s="75">
        <v>1449</v>
      </c>
      <c r="H1742" s="104">
        <v>97.152234581973985</v>
      </c>
      <c r="I1742" s="104">
        <v>2.8477654180260208</v>
      </c>
      <c r="K1742" s="72">
        <f t="shared" si="138"/>
        <v>2.882212981276095E-3</v>
      </c>
      <c r="M1742" s="72">
        <f t="shared" si="139"/>
        <v>1.7098993488830554E-3</v>
      </c>
      <c r="N1742" s="68"/>
      <c r="O1742" s="72"/>
    </row>
    <row r="1743" spans="1:15" x14ac:dyDescent="0.25">
      <c r="A1743" s="107" t="s">
        <v>2153</v>
      </c>
      <c r="B1743" s="108">
        <f t="shared" si="135"/>
        <v>43160</v>
      </c>
      <c r="C1743">
        <f t="shared" si="136"/>
        <v>2018</v>
      </c>
      <c r="D1743">
        <f t="shared" si="137"/>
        <v>3</v>
      </c>
      <c r="E1743" s="75">
        <v>45713</v>
      </c>
      <c r="F1743" s="75">
        <v>44394</v>
      </c>
      <c r="G1743" s="75">
        <v>1319</v>
      </c>
      <c r="H1743" s="104">
        <v>97.114606348303539</v>
      </c>
      <c r="I1743" s="104">
        <v>2.8853936516964538</v>
      </c>
      <c r="K1743" s="72">
        <f t="shared" si="138"/>
        <v>2.5894147638275645E-3</v>
      </c>
      <c r="M1743" s="72">
        <f t="shared" si="139"/>
        <v>1.7891573775316487E-3</v>
      </c>
      <c r="N1743" s="68"/>
      <c r="O1743" s="72"/>
    </row>
    <row r="1744" spans="1:15" x14ac:dyDescent="0.25">
      <c r="A1744" s="107" t="s">
        <v>2154</v>
      </c>
      <c r="B1744" s="108">
        <f t="shared" si="135"/>
        <v>43161</v>
      </c>
      <c r="C1744">
        <f t="shared" si="136"/>
        <v>2018</v>
      </c>
      <c r="D1744">
        <f t="shared" si="137"/>
        <v>3</v>
      </c>
      <c r="E1744" s="75">
        <v>6863</v>
      </c>
      <c r="F1744" s="75">
        <v>6831</v>
      </c>
      <c r="G1744" s="75">
        <v>32</v>
      </c>
      <c r="H1744" s="104">
        <v>99.533731604254697</v>
      </c>
      <c r="I1744" s="104">
        <v>0.46626839574530088</v>
      </c>
      <c r="K1744" s="72">
        <f t="shared" si="138"/>
        <v>3.887549170727927E-4</v>
      </c>
      <c r="M1744" s="72">
        <f t="shared" si="139"/>
        <v>1.7891573775316487E-3</v>
      </c>
      <c r="N1744" s="68"/>
      <c r="O1744" s="72"/>
    </row>
    <row r="1745" spans="1:15" x14ac:dyDescent="0.25">
      <c r="A1745" s="107" t="s">
        <v>2155</v>
      </c>
      <c r="B1745" s="108">
        <f t="shared" si="135"/>
        <v>43162</v>
      </c>
      <c r="C1745">
        <f t="shared" si="136"/>
        <v>2018</v>
      </c>
      <c r="D1745">
        <f t="shared" si="137"/>
        <v>3</v>
      </c>
      <c r="E1745" s="75">
        <v>28435</v>
      </c>
      <c r="F1745" s="75">
        <v>26815</v>
      </c>
      <c r="G1745" s="75">
        <v>1620</v>
      </c>
      <c r="H1745" s="104">
        <v>94.302795850184637</v>
      </c>
      <c r="I1745" s="104">
        <v>5.6972041498153683</v>
      </c>
      <c r="K1745" s="72">
        <f t="shared" si="138"/>
        <v>1.6107017436929711E-3</v>
      </c>
      <c r="M1745" s="72">
        <f t="shared" si="139"/>
        <v>1.7891573775316487E-3</v>
      </c>
      <c r="N1745" s="68"/>
      <c r="O1745" s="72"/>
    </row>
    <row r="1746" spans="1:15" x14ac:dyDescent="0.25">
      <c r="A1746" s="107" t="s">
        <v>2156</v>
      </c>
      <c r="B1746" s="108">
        <f t="shared" si="135"/>
        <v>43163</v>
      </c>
      <c r="C1746">
        <f t="shared" si="136"/>
        <v>2018</v>
      </c>
      <c r="D1746">
        <f t="shared" si="137"/>
        <v>3</v>
      </c>
      <c r="E1746" s="75">
        <v>25338</v>
      </c>
      <c r="F1746" s="75">
        <v>23735</v>
      </c>
      <c r="G1746" s="75">
        <v>1603</v>
      </c>
      <c r="H1746" s="104">
        <v>93.673533822716863</v>
      </c>
      <c r="I1746" s="104">
        <v>6.3264661772831321</v>
      </c>
      <c r="K1746" s="72">
        <f t="shared" si="138"/>
        <v>1.435272051404695E-3</v>
      </c>
      <c r="M1746" s="72">
        <f t="shared" si="139"/>
        <v>1.7891573775316487E-3</v>
      </c>
      <c r="N1746" s="68"/>
      <c r="O1746" s="72"/>
    </row>
    <row r="1747" spans="1:15" x14ac:dyDescent="0.25">
      <c r="A1747" s="107" t="s">
        <v>2157</v>
      </c>
      <c r="B1747" s="108">
        <f t="shared" si="135"/>
        <v>43164</v>
      </c>
      <c r="C1747">
        <f t="shared" si="136"/>
        <v>2018</v>
      </c>
      <c r="D1747">
        <f t="shared" si="137"/>
        <v>3</v>
      </c>
      <c r="E1747" s="75">
        <v>36866</v>
      </c>
      <c r="F1747" s="75">
        <v>35913</v>
      </c>
      <c r="G1747" s="75">
        <v>953</v>
      </c>
      <c r="H1747" s="104">
        <v>97.41496229588239</v>
      </c>
      <c r="I1747" s="104">
        <v>2.5850377041176151</v>
      </c>
      <c r="K1747" s="72">
        <f t="shared" si="138"/>
        <v>2.0882760852113619E-3</v>
      </c>
      <c r="M1747" s="72">
        <f t="shared" si="139"/>
        <v>1.7891573775316487E-3</v>
      </c>
      <c r="N1747" s="68"/>
      <c r="O1747" s="72"/>
    </row>
    <row r="1748" spans="1:15" x14ac:dyDescent="0.25">
      <c r="A1748" s="107" t="s">
        <v>2158</v>
      </c>
      <c r="B1748" s="108">
        <f t="shared" si="135"/>
        <v>43165</v>
      </c>
      <c r="C1748">
        <f t="shared" si="136"/>
        <v>2018</v>
      </c>
      <c r="D1748">
        <f t="shared" si="137"/>
        <v>3</v>
      </c>
      <c r="E1748" s="75">
        <v>42827</v>
      </c>
      <c r="F1748" s="75">
        <v>41525</v>
      </c>
      <c r="G1748" s="75">
        <v>1302</v>
      </c>
      <c r="H1748" s="104">
        <v>96.959861769444515</v>
      </c>
      <c r="I1748" s="104">
        <v>3.04013823055549</v>
      </c>
      <c r="K1748" s="72">
        <f t="shared" si="138"/>
        <v>2.4259371752114955E-3</v>
      </c>
      <c r="M1748" s="72">
        <f t="shared" si="139"/>
        <v>1.7891573775316487E-3</v>
      </c>
      <c r="N1748" s="68"/>
      <c r="O1748" s="72"/>
    </row>
    <row r="1749" spans="1:15" x14ac:dyDescent="0.25">
      <c r="A1749" s="107" t="s">
        <v>2159</v>
      </c>
      <c r="B1749" s="108">
        <f t="shared" si="135"/>
        <v>43166</v>
      </c>
      <c r="C1749">
        <f t="shared" si="136"/>
        <v>2018</v>
      </c>
      <c r="D1749">
        <f t="shared" si="137"/>
        <v>3</v>
      </c>
      <c r="E1749" s="75">
        <v>8205</v>
      </c>
      <c r="F1749" s="75">
        <v>8156</v>
      </c>
      <c r="G1749" s="75">
        <v>49</v>
      </c>
      <c r="H1749" s="104">
        <v>99.402803168799508</v>
      </c>
      <c r="I1749" s="104">
        <v>0.5971968312004875</v>
      </c>
      <c r="K1749" s="72">
        <f t="shared" si="138"/>
        <v>4.647725622296757E-4</v>
      </c>
      <c r="M1749" s="72">
        <f t="shared" si="139"/>
        <v>1.7891573775316487E-3</v>
      </c>
      <c r="N1749" s="68"/>
      <c r="O1749" s="72"/>
    </row>
    <row r="1750" spans="1:15" x14ac:dyDescent="0.25">
      <c r="A1750" s="107" t="s">
        <v>2160</v>
      </c>
      <c r="B1750" s="108">
        <f t="shared" si="135"/>
        <v>43167</v>
      </c>
      <c r="C1750">
        <f t="shared" si="136"/>
        <v>2018</v>
      </c>
      <c r="D1750">
        <f t="shared" si="137"/>
        <v>3</v>
      </c>
      <c r="E1750" s="75">
        <v>28499</v>
      </c>
      <c r="F1750" s="75">
        <v>28059</v>
      </c>
      <c r="G1750" s="75">
        <v>440</v>
      </c>
      <c r="H1750" s="104">
        <v>98.4560861784624</v>
      </c>
      <c r="I1750" s="104">
        <v>1.543913821537598</v>
      </c>
      <c r="K1750" s="72">
        <f t="shared" si="138"/>
        <v>1.6143270263234038E-3</v>
      </c>
      <c r="M1750" s="72">
        <f t="shared" si="139"/>
        <v>1.7891573775316487E-3</v>
      </c>
      <c r="N1750" s="68"/>
      <c r="O1750" s="72"/>
    </row>
    <row r="1751" spans="1:15" x14ac:dyDescent="0.25">
      <c r="A1751" s="107" t="s">
        <v>2161</v>
      </c>
      <c r="B1751" s="108">
        <f t="shared" si="135"/>
        <v>43168</v>
      </c>
      <c r="C1751">
        <f t="shared" si="136"/>
        <v>2018</v>
      </c>
      <c r="D1751">
        <f t="shared" si="137"/>
        <v>3</v>
      </c>
      <c r="E1751" s="75">
        <v>35008</v>
      </c>
      <c r="F1751" s="75">
        <v>34271</v>
      </c>
      <c r="G1751" s="75">
        <v>737</v>
      </c>
      <c r="H1751" s="104">
        <v>97.894766910420472</v>
      </c>
      <c r="I1751" s="104">
        <v>2.1052330895795248</v>
      </c>
      <c r="K1751" s="72">
        <f t="shared" si="138"/>
        <v>1.9830295988466163E-3</v>
      </c>
      <c r="M1751" s="72">
        <f t="shared" si="139"/>
        <v>1.7891573775316487E-3</v>
      </c>
      <c r="N1751" s="68"/>
      <c r="O1751" s="72"/>
    </row>
    <row r="1752" spans="1:15" x14ac:dyDescent="0.25">
      <c r="A1752" s="107" t="s">
        <v>2162</v>
      </c>
      <c r="B1752" s="108">
        <f t="shared" si="135"/>
        <v>43169</v>
      </c>
      <c r="C1752">
        <f t="shared" si="136"/>
        <v>2018</v>
      </c>
      <c r="D1752">
        <f t="shared" si="137"/>
        <v>3</v>
      </c>
      <c r="E1752" s="75">
        <v>25516</v>
      </c>
      <c r="F1752" s="75">
        <v>24107</v>
      </c>
      <c r="G1752" s="75">
        <v>1409</v>
      </c>
      <c r="H1752" s="104">
        <v>94.47797460416993</v>
      </c>
      <c r="I1752" s="104">
        <v>5.5220253958300676</v>
      </c>
      <c r="K1752" s="72">
        <f t="shared" si="138"/>
        <v>1.4453548687205857E-3</v>
      </c>
      <c r="M1752" s="72">
        <f t="shared" si="139"/>
        <v>1.7891573775316487E-3</v>
      </c>
      <c r="N1752" s="68"/>
      <c r="O1752" s="72"/>
    </row>
    <row r="1753" spans="1:15" x14ac:dyDescent="0.25">
      <c r="A1753" s="107" t="s">
        <v>2163</v>
      </c>
      <c r="B1753" s="108">
        <f t="shared" si="135"/>
        <v>43170</v>
      </c>
      <c r="C1753">
        <f t="shared" si="136"/>
        <v>2018</v>
      </c>
      <c r="D1753">
        <f t="shared" si="137"/>
        <v>3</v>
      </c>
      <c r="E1753" s="75">
        <v>27695</v>
      </c>
      <c r="F1753" s="75">
        <v>25145</v>
      </c>
      <c r="G1753" s="75">
        <v>2550</v>
      </c>
      <c r="H1753" s="104">
        <v>90.79256183426611</v>
      </c>
      <c r="I1753" s="104">
        <v>9.2074381657338868</v>
      </c>
      <c r="K1753" s="72">
        <f t="shared" si="138"/>
        <v>1.5687844132785947E-3</v>
      </c>
      <c r="M1753" s="72">
        <f t="shared" si="139"/>
        <v>1.7891573775316487E-3</v>
      </c>
      <c r="N1753" s="68"/>
      <c r="O1753" s="72"/>
    </row>
    <row r="1754" spans="1:15" x14ac:dyDescent="0.25">
      <c r="A1754" s="107" t="s">
        <v>2164</v>
      </c>
      <c r="B1754" s="108">
        <f t="shared" si="135"/>
        <v>43171</v>
      </c>
      <c r="C1754">
        <f t="shared" si="136"/>
        <v>2018</v>
      </c>
      <c r="D1754">
        <f t="shared" si="137"/>
        <v>3</v>
      </c>
      <c r="E1754" s="75">
        <v>36456</v>
      </c>
      <c r="F1754" s="75">
        <v>35552</v>
      </c>
      <c r="G1754" s="75">
        <v>904</v>
      </c>
      <c r="H1754" s="104">
        <v>97.520298441957422</v>
      </c>
      <c r="I1754" s="104">
        <v>2.4797015580425721</v>
      </c>
      <c r="K1754" s="72">
        <f t="shared" si="138"/>
        <v>2.0650516183601531E-3</v>
      </c>
      <c r="M1754" s="72">
        <f t="shared" si="139"/>
        <v>1.7891573775316487E-3</v>
      </c>
      <c r="N1754" s="68"/>
      <c r="O1754" s="72"/>
    </row>
    <row r="1755" spans="1:15" x14ac:dyDescent="0.25">
      <c r="A1755" s="107" t="s">
        <v>2165</v>
      </c>
      <c r="B1755" s="108">
        <f t="shared" si="135"/>
        <v>43172</v>
      </c>
      <c r="C1755">
        <f t="shared" si="136"/>
        <v>2018</v>
      </c>
      <c r="D1755">
        <f t="shared" si="137"/>
        <v>3</v>
      </c>
      <c r="E1755" s="75">
        <v>23177</v>
      </c>
      <c r="F1755" s="75">
        <v>22871</v>
      </c>
      <c r="G1755" s="75">
        <v>306</v>
      </c>
      <c r="H1755" s="104">
        <v>98.679725590024589</v>
      </c>
      <c r="I1755" s="104">
        <v>1.3202744099754069</v>
      </c>
      <c r="K1755" s="72">
        <f t="shared" si="138"/>
        <v>1.3128621175864954E-3</v>
      </c>
      <c r="M1755" s="72">
        <f t="shared" si="139"/>
        <v>1.7891573775316487E-3</v>
      </c>
      <c r="N1755" s="68"/>
      <c r="O1755" s="72"/>
    </row>
    <row r="1756" spans="1:15" x14ac:dyDescent="0.25">
      <c r="A1756" s="107" t="s">
        <v>2166</v>
      </c>
      <c r="B1756" s="108">
        <f t="shared" si="135"/>
        <v>43173</v>
      </c>
      <c r="C1756">
        <f t="shared" si="136"/>
        <v>2018</v>
      </c>
      <c r="D1756">
        <f t="shared" si="137"/>
        <v>3</v>
      </c>
      <c r="E1756" s="75">
        <v>35428</v>
      </c>
      <c r="F1756" s="75">
        <v>34834</v>
      </c>
      <c r="G1756" s="75">
        <v>594</v>
      </c>
      <c r="H1756" s="104">
        <v>98.323360054194424</v>
      </c>
      <c r="I1756" s="104">
        <v>1.676639945805577</v>
      </c>
      <c r="K1756" s="72">
        <f t="shared" si="138"/>
        <v>2.00682051610883E-3</v>
      </c>
      <c r="M1756" s="72">
        <f t="shared" si="139"/>
        <v>1.7891573775316487E-3</v>
      </c>
      <c r="N1756" s="68"/>
      <c r="O1756" s="72"/>
    </row>
    <row r="1757" spans="1:15" x14ac:dyDescent="0.25">
      <c r="A1757" s="107" t="s">
        <v>2167</v>
      </c>
      <c r="B1757" s="108">
        <f t="shared" si="135"/>
        <v>43174</v>
      </c>
      <c r="C1757">
        <f t="shared" si="136"/>
        <v>2018</v>
      </c>
      <c r="D1757">
        <f t="shared" si="137"/>
        <v>3</v>
      </c>
      <c r="E1757" s="75">
        <v>39656</v>
      </c>
      <c r="F1757" s="75">
        <v>38669</v>
      </c>
      <c r="G1757" s="75">
        <v>987</v>
      </c>
      <c r="H1757" s="104">
        <v>97.511095420617309</v>
      </c>
      <c r="I1757" s="104">
        <v>2.4889045793826909</v>
      </c>
      <c r="K1757" s="72">
        <f t="shared" si="138"/>
        <v>2.2463157498817817E-3</v>
      </c>
      <c r="M1757" s="72">
        <f t="shared" si="139"/>
        <v>1.7891573775316487E-3</v>
      </c>
      <c r="N1757" s="68"/>
      <c r="O1757" s="72"/>
    </row>
    <row r="1758" spans="1:15" x14ac:dyDescent="0.25">
      <c r="A1758" s="107" t="s">
        <v>2168</v>
      </c>
      <c r="B1758" s="108">
        <f t="shared" si="135"/>
        <v>43175</v>
      </c>
      <c r="C1758">
        <f t="shared" si="136"/>
        <v>2018</v>
      </c>
      <c r="D1758">
        <f t="shared" si="137"/>
        <v>3</v>
      </c>
      <c r="E1758" s="75">
        <v>34991</v>
      </c>
      <c r="F1758" s="75">
        <v>34021</v>
      </c>
      <c r="G1758" s="75">
        <v>970</v>
      </c>
      <c r="H1758" s="104">
        <v>97.227858592209429</v>
      </c>
      <c r="I1758" s="104">
        <v>2.7721414077905751</v>
      </c>
      <c r="K1758" s="72">
        <f t="shared" si="138"/>
        <v>1.9820666331479076E-3</v>
      </c>
      <c r="M1758" s="72">
        <f t="shared" si="139"/>
        <v>1.7891573775316487E-3</v>
      </c>
      <c r="N1758" s="68"/>
      <c r="O1758" s="72"/>
    </row>
    <row r="1759" spans="1:15" x14ac:dyDescent="0.25">
      <c r="A1759" s="107" t="s">
        <v>2169</v>
      </c>
      <c r="B1759" s="108">
        <f t="shared" si="135"/>
        <v>43176</v>
      </c>
      <c r="C1759">
        <f t="shared" si="136"/>
        <v>2018</v>
      </c>
      <c r="D1759">
        <f t="shared" si="137"/>
        <v>3</v>
      </c>
      <c r="E1759" s="75">
        <v>27738</v>
      </c>
      <c r="F1759" s="75">
        <v>25777</v>
      </c>
      <c r="G1759" s="75">
        <v>1961</v>
      </c>
      <c r="H1759" s="104">
        <v>92.930276155454607</v>
      </c>
      <c r="I1759" s="104">
        <v>7.0697238445453889</v>
      </c>
      <c r="K1759" s="72">
        <f t="shared" si="138"/>
        <v>1.5712201500459166E-3</v>
      </c>
      <c r="M1759" s="72">
        <f t="shared" si="139"/>
        <v>1.7891573775316487E-3</v>
      </c>
      <c r="N1759" s="68"/>
      <c r="O1759" s="72"/>
    </row>
    <row r="1760" spans="1:15" x14ac:dyDescent="0.25">
      <c r="A1760" s="107" t="s">
        <v>2170</v>
      </c>
      <c r="B1760" s="108">
        <f t="shared" si="135"/>
        <v>43177</v>
      </c>
      <c r="C1760">
        <f t="shared" si="136"/>
        <v>2018</v>
      </c>
      <c r="D1760">
        <f t="shared" si="137"/>
        <v>3</v>
      </c>
      <c r="E1760" s="75">
        <v>25212</v>
      </c>
      <c r="F1760" s="75">
        <v>23257</v>
      </c>
      <c r="G1760" s="75">
        <v>1955</v>
      </c>
      <c r="H1760" s="104">
        <v>92.245755989211489</v>
      </c>
      <c r="I1760" s="104">
        <v>7.7542440107885131</v>
      </c>
      <c r="K1760" s="72">
        <f t="shared" si="138"/>
        <v>1.4281347762260309E-3</v>
      </c>
      <c r="M1760" s="72">
        <f t="shared" si="139"/>
        <v>1.7891573775316487E-3</v>
      </c>
      <c r="N1760" s="68"/>
      <c r="O1760" s="72"/>
    </row>
    <row r="1761" spans="1:15" x14ac:dyDescent="0.25">
      <c r="A1761" s="107" t="s">
        <v>2171</v>
      </c>
      <c r="B1761" s="108">
        <f t="shared" si="135"/>
        <v>43178</v>
      </c>
      <c r="C1761">
        <f t="shared" si="136"/>
        <v>2018</v>
      </c>
      <c r="D1761">
        <f t="shared" si="137"/>
        <v>3</v>
      </c>
      <c r="E1761" s="75">
        <v>39346</v>
      </c>
      <c r="F1761" s="75">
        <v>37907</v>
      </c>
      <c r="G1761" s="75">
        <v>1439</v>
      </c>
      <c r="H1761" s="104">
        <v>96.342703197275455</v>
      </c>
      <c r="I1761" s="104">
        <v>3.657296802724546</v>
      </c>
      <c r="K1761" s="72">
        <f t="shared" si="138"/>
        <v>2.2287557871406242E-3</v>
      </c>
      <c r="M1761" s="72">
        <f t="shared" si="139"/>
        <v>1.7891573775316487E-3</v>
      </c>
      <c r="N1761" s="68"/>
      <c r="O1761" s="72"/>
    </row>
    <row r="1762" spans="1:15" x14ac:dyDescent="0.25">
      <c r="A1762" s="107" t="s">
        <v>2172</v>
      </c>
      <c r="B1762" s="108">
        <f t="shared" si="135"/>
        <v>43179</v>
      </c>
      <c r="C1762">
        <f t="shared" si="136"/>
        <v>2018</v>
      </c>
      <c r="D1762">
        <f t="shared" si="137"/>
        <v>3</v>
      </c>
      <c r="E1762" s="75">
        <v>35585</v>
      </c>
      <c r="F1762" s="75">
        <v>34977</v>
      </c>
      <c r="G1762" s="75">
        <v>608</v>
      </c>
      <c r="H1762" s="104">
        <v>98.291414922017708</v>
      </c>
      <c r="I1762" s="104">
        <v>1.708585077982296</v>
      </c>
      <c r="K1762" s="72">
        <f t="shared" si="138"/>
        <v>2.0157137875616098E-3</v>
      </c>
      <c r="M1762" s="72">
        <f t="shared" si="139"/>
        <v>1.7891573775316487E-3</v>
      </c>
      <c r="N1762" s="68"/>
      <c r="O1762" s="72"/>
    </row>
    <row r="1763" spans="1:15" x14ac:dyDescent="0.25">
      <c r="A1763" s="107" t="s">
        <v>2173</v>
      </c>
      <c r="B1763" s="108">
        <f t="shared" si="135"/>
        <v>43180</v>
      </c>
      <c r="C1763">
        <f t="shared" si="136"/>
        <v>2018</v>
      </c>
      <c r="D1763">
        <f t="shared" si="137"/>
        <v>3</v>
      </c>
      <c r="E1763" s="75">
        <v>3761</v>
      </c>
      <c r="F1763" s="75">
        <v>3742</v>
      </c>
      <c r="G1763" s="75">
        <v>19</v>
      </c>
      <c r="H1763" s="104">
        <v>99.494815208721079</v>
      </c>
      <c r="I1763" s="104">
        <v>0.50518479127891514</v>
      </c>
      <c r="K1763" s="72">
        <f t="shared" si="138"/>
        <v>2.1304199957901407E-4</v>
      </c>
      <c r="M1763" s="72">
        <f t="shared" si="139"/>
        <v>1.7891573775316487E-3</v>
      </c>
      <c r="N1763" s="68"/>
      <c r="O1763" s="72"/>
    </row>
    <row r="1764" spans="1:15" x14ac:dyDescent="0.25">
      <c r="A1764" s="107" t="s">
        <v>2174</v>
      </c>
      <c r="B1764" s="108">
        <f t="shared" si="135"/>
        <v>43181</v>
      </c>
      <c r="C1764">
        <f t="shared" si="136"/>
        <v>2018</v>
      </c>
      <c r="D1764">
        <f t="shared" si="137"/>
        <v>3</v>
      </c>
      <c r="E1764" s="75">
        <v>27352</v>
      </c>
      <c r="F1764" s="75">
        <v>26921</v>
      </c>
      <c r="G1764" s="75">
        <v>430</v>
      </c>
      <c r="H1764" s="104">
        <v>98.424246855805791</v>
      </c>
      <c r="I1764" s="104">
        <v>1.572097104416496</v>
      </c>
      <c r="K1764" s="72">
        <f t="shared" si="138"/>
        <v>1.54935516418112E-3</v>
      </c>
      <c r="M1764" s="72">
        <f t="shared" si="139"/>
        <v>1.7891573775316487E-3</v>
      </c>
      <c r="N1764" s="68"/>
      <c r="O1764" s="72"/>
    </row>
    <row r="1765" spans="1:15" x14ac:dyDescent="0.25">
      <c r="A1765" s="107" t="s">
        <v>2175</v>
      </c>
      <c r="B1765" s="108">
        <f t="shared" si="135"/>
        <v>43182</v>
      </c>
      <c r="C1765">
        <f t="shared" si="136"/>
        <v>2018</v>
      </c>
      <c r="D1765">
        <f t="shared" si="137"/>
        <v>3</v>
      </c>
      <c r="E1765" s="75">
        <v>38639</v>
      </c>
      <c r="F1765" s="75">
        <v>37503</v>
      </c>
      <c r="G1765" s="75">
        <v>1136</v>
      </c>
      <c r="H1765" s="104">
        <v>97.059965320013461</v>
      </c>
      <c r="I1765" s="104">
        <v>2.940034679986542</v>
      </c>
      <c r="K1765" s="72">
        <f t="shared" si="138"/>
        <v>2.188707743082564E-3</v>
      </c>
      <c r="M1765" s="72">
        <f t="shared" si="139"/>
        <v>1.7891573775316487E-3</v>
      </c>
      <c r="N1765" s="68"/>
      <c r="O1765" s="72"/>
    </row>
    <row r="1766" spans="1:15" x14ac:dyDescent="0.25">
      <c r="A1766" s="107" t="s">
        <v>2176</v>
      </c>
      <c r="B1766" s="108">
        <f t="shared" si="135"/>
        <v>43183</v>
      </c>
      <c r="C1766">
        <f t="shared" si="136"/>
        <v>2018</v>
      </c>
      <c r="D1766">
        <f t="shared" si="137"/>
        <v>3</v>
      </c>
      <c r="E1766" s="75">
        <v>34528</v>
      </c>
      <c r="F1766" s="75">
        <v>31122</v>
      </c>
      <c r="G1766" s="75">
        <v>3406</v>
      </c>
      <c r="H1766" s="104">
        <v>90.135542168674704</v>
      </c>
      <c r="I1766" s="104">
        <v>9.8644578313253017</v>
      </c>
      <c r="K1766" s="72">
        <f t="shared" si="138"/>
        <v>1.9558399791183719E-3</v>
      </c>
      <c r="M1766" s="72">
        <f t="shared" si="139"/>
        <v>1.7891573775316487E-3</v>
      </c>
      <c r="N1766" s="68"/>
      <c r="O1766" s="72"/>
    </row>
    <row r="1767" spans="1:15" x14ac:dyDescent="0.25">
      <c r="A1767" s="107" t="s">
        <v>2177</v>
      </c>
      <c r="B1767" s="108">
        <f t="shared" si="135"/>
        <v>43184</v>
      </c>
      <c r="C1767">
        <f t="shared" si="136"/>
        <v>2018</v>
      </c>
      <c r="D1767">
        <f t="shared" si="137"/>
        <v>3</v>
      </c>
      <c r="E1767" s="75">
        <v>25627</v>
      </c>
      <c r="F1767" s="75">
        <v>24047</v>
      </c>
      <c r="G1767" s="75">
        <v>1580</v>
      </c>
      <c r="H1767" s="104">
        <v>93.834627541265078</v>
      </c>
      <c r="I1767" s="104">
        <v>6.1653724587349279</v>
      </c>
      <c r="K1767" s="72">
        <f t="shared" si="138"/>
        <v>1.4516424682827422E-3</v>
      </c>
      <c r="M1767" s="72">
        <f t="shared" si="139"/>
        <v>1.7891573775316487E-3</v>
      </c>
      <c r="N1767" s="68"/>
      <c r="O1767" s="72"/>
    </row>
    <row r="1768" spans="1:15" x14ac:dyDescent="0.25">
      <c r="A1768" s="107" t="s">
        <v>2178</v>
      </c>
      <c r="B1768" s="108">
        <f t="shared" si="135"/>
        <v>43185</v>
      </c>
      <c r="C1768">
        <f t="shared" si="136"/>
        <v>2018</v>
      </c>
      <c r="D1768">
        <f t="shared" si="137"/>
        <v>3</v>
      </c>
      <c r="E1768" s="75">
        <v>40370</v>
      </c>
      <c r="F1768" s="75">
        <v>38880</v>
      </c>
      <c r="G1768" s="75">
        <v>1490</v>
      </c>
      <c r="H1768" s="104">
        <v>96.30914045082983</v>
      </c>
      <c r="I1768" s="104">
        <v>3.6908595491701761</v>
      </c>
      <c r="K1768" s="72">
        <f t="shared" si="138"/>
        <v>2.2867603092275451E-3</v>
      </c>
      <c r="M1768" s="72">
        <f t="shared" si="139"/>
        <v>1.7891573775316487E-3</v>
      </c>
      <c r="N1768" s="68"/>
      <c r="O1768" s="72"/>
    </row>
    <row r="1769" spans="1:15" x14ac:dyDescent="0.25">
      <c r="A1769" s="107" t="s">
        <v>2179</v>
      </c>
      <c r="B1769" s="108">
        <f t="shared" si="135"/>
        <v>43186</v>
      </c>
      <c r="C1769">
        <f t="shared" si="136"/>
        <v>2018</v>
      </c>
      <c r="D1769">
        <f t="shared" si="137"/>
        <v>3</v>
      </c>
      <c r="E1769" s="75">
        <v>41432</v>
      </c>
      <c r="F1769" s="75">
        <v>40217</v>
      </c>
      <c r="G1769" s="75">
        <v>1215</v>
      </c>
      <c r="H1769" s="104">
        <v>97.06748407028384</v>
      </c>
      <c r="I1769" s="104">
        <v>2.9325159297161609</v>
      </c>
      <c r="K1769" s="72">
        <f t="shared" si="138"/>
        <v>2.3469173428762855E-3</v>
      </c>
      <c r="M1769" s="72">
        <f t="shared" si="139"/>
        <v>1.7891573775316487E-3</v>
      </c>
      <c r="N1769" s="68"/>
      <c r="O1769" s="72"/>
    </row>
    <row r="1770" spans="1:15" x14ac:dyDescent="0.25">
      <c r="A1770" s="107" t="s">
        <v>2180</v>
      </c>
      <c r="B1770" s="108">
        <f t="shared" si="135"/>
        <v>43187</v>
      </c>
      <c r="C1770">
        <f t="shared" si="136"/>
        <v>2018</v>
      </c>
      <c r="D1770">
        <f t="shared" si="137"/>
        <v>3</v>
      </c>
      <c r="E1770" s="75">
        <v>42599</v>
      </c>
      <c r="F1770" s="75">
        <v>41197</v>
      </c>
      <c r="G1770" s="75">
        <v>1402</v>
      </c>
      <c r="H1770" s="104">
        <v>96.70884293058522</v>
      </c>
      <c r="I1770" s="104">
        <v>3.2911570694147749</v>
      </c>
      <c r="K1770" s="72">
        <f t="shared" si="138"/>
        <v>2.4130221058405797E-3</v>
      </c>
      <c r="M1770" s="72">
        <f t="shared" si="139"/>
        <v>1.7891573775316487E-3</v>
      </c>
      <c r="N1770" s="68"/>
      <c r="O1770" s="72"/>
    </row>
    <row r="1771" spans="1:15" x14ac:dyDescent="0.25">
      <c r="A1771" s="107" t="s">
        <v>2181</v>
      </c>
      <c r="B1771" s="108">
        <f t="shared" si="135"/>
        <v>43188</v>
      </c>
      <c r="C1771">
        <f t="shared" si="136"/>
        <v>2018</v>
      </c>
      <c r="D1771">
        <f t="shared" si="137"/>
        <v>3</v>
      </c>
      <c r="E1771" s="75">
        <v>39388</v>
      </c>
      <c r="F1771" s="75">
        <v>38021</v>
      </c>
      <c r="G1771" s="75">
        <v>1367</v>
      </c>
      <c r="H1771" s="104">
        <v>96.529399817203213</v>
      </c>
      <c r="I1771" s="104">
        <v>3.4706001827967912</v>
      </c>
      <c r="K1771" s="72">
        <f t="shared" si="138"/>
        <v>2.2311348788668453E-3</v>
      </c>
      <c r="M1771" s="72">
        <f t="shared" si="139"/>
        <v>1.7891573775316487E-3</v>
      </c>
      <c r="N1771" s="68"/>
      <c r="O1771" s="72"/>
    </row>
    <row r="1772" spans="1:15" x14ac:dyDescent="0.25">
      <c r="A1772" s="107" t="s">
        <v>2182</v>
      </c>
      <c r="B1772" s="108">
        <f t="shared" si="135"/>
        <v>43189</v>
      </c>
      <c r="C1772">
        <f t="shared" si="136"/>
        <v>2018</v>
      </c>
      <c r="D1772">
        <f t="shared" si="137"/>
        <v>3</v>
      </c>
      <c r="E1772" s="75">
        <v>34908</v>
      </c>
      <c r="F1772" s="75">
        <v>32648</v>
      </c>
      <c r="G1772" s="75">
        <v>2260</v>
      </c>
      <c r="H1772" s="104">
        <v>93.525839349146324</v>
      </c>
      <c r="I1772" s="104">
        <v>6.4741606508536726</v>
      </c>
      <c r="K1772" s="72">
        <f t="shared" si="138"/>
        <v>1.9773650947365654E-3</v>
      </c>
      <c r="M1772" s="72">
        <f t="shared" si="139"/>
        <v>1.7891573775316487E-3</v>
      </c>
      <c r="N1772" s="68"/>
      <c r="O1772" s="72"/>
    </row>
    <row r="1773" spans="1:15" x14ac:dyDescent="0.25">
      <c r="A1773" s="107" t="s">
        <v>2183</v>
      </c>
      <c r="B1773" s="108">
        <f t="shared" si="135"/>
        <v>43190</v>
      </c>
      <c r="C1773">
        <f t="shared" si="136"/>
        <v>2018</v>
      </c>
      <c r="D1773">
        <f t="shared" si="137"/>
        <v>3</v>
      </c>
      <c r="E1773" s="75">
        <v>41990</v>
      </c>
      <c r="F1773" s="75">
        <v>33651</v>
      </c>
      <c r="G1773" s="75">
        <v>8339</v>
      </c>
      <c r="H1773" s="104">
        <v>80.140509645153614</v>
      </c>
      <c r="I1773" s="104">
        <v>19.85949035484639</v>
      </c>
      <c r="K1773" s="72">
        <f t="shared" si="138"/>
        <v>2.3785252758103696E-3</v>
      </c>
      <c r="M1773" s="72">
        <f t="shared" si="139"/>
        <v>1.7891573775316487E-3</v>
      </c>
      <c r="N1773" s="68"/>
      <c r="O1773" s="72"/>
    </row>
    <row r="1774" spans="1:15" x14ac:dyDescent="0.25">
      <c r="A1774" s="107" t="s">
        <v>2184</v>
      </c>
      <c r="B1774" s="108">
        <f t="shared" si="135"/>
        <v>43191</v>
      </c>
      <c r="C1774">
        <f t="shared" si="136"/>
        <v>2018</v>
      </c>
      <c r="D1774">
        <f t="shared" si="137"/>
        <v>4</v>
      </c>
      <c r="E1774" s="75">
        <v>33281</v>
      </c>
      <c r="F1774" s="75">
        <v>27005</v>
      </c>
      <c r="G1774" s="75">
        <v>6276</v>
      </c>
      <c r="H1774" s="104">
        <v>81.142393557885882</v>
      </c>
      <c r="I1774" s="104">
        <v>18.857606442114118</v>
      </c>
      <c r="K1774" s="72">
        <f t="shared" si="138"/>
        <v>1.8852036128660374E-3</v>
      </c>
      <c r="M1774" s="72">
        <f t="shared" si="139"/>
        <v>2.4766930202055879E-3</v>
      </c>
      <c r="N1774" s="68"/>
      <c r="O1774" s="72"/>
    </row>
    <row r="1775" spans="1:15" x14ac:dyDescent="0.25">
      <c r="A1775" s="107" t="s">
        <v>2185</v>
      </c>
      <c r="B1775" s="108">
        <f t="shared" si="135"/>
        <v>43192</v>
      </c>
      <c r="C1775">
        <f t="shared" si="136"/>
        <v>2018</v>
      </c>
      <c r="D1775">
        <f t="shared" si="137"/>
        <v>4</v>
      </c>
      <c r="E1775" s="75">
        <v>22098</v>
      </c>
      <c r="F1775" s="75">
        <v>21252</v>
      </c>
      <c r="G1775" s="75">
        <v>846</v>
      </c>
      <c r="H1775" s="104">
        <v>96.171599239750208</v>
      </c>
      <c r="I1775" s="104">
        <v>3.8284007602497958</v>
      </c>
      <c r="K1775" s="72">
        <f t="shared" si="138"/>
        <v>1.2517421182390461E-3</v>
      </c>
      <c r="M1775" s="72">
        <f t="shared" si="139"/>
        <v>2.4766930202055879E-3</v>
      </c>
      <c r="N1775" s="68"/>
      <c r="O1775" s="72"/>
    </row>
    <row r="1776" spans="1:15" x14ac:dyDescent="0.25">
      <c r="A1776" s="107" t="s">
        <v>2186</v>
      </c>
      <c r="B1776" s="108">
        <f t="shared" si="135"/>
        <v>43193</v>
      </c>
      <c r="C1776">
        <f t="shared" si="136"/>
        <v>2018</v>
      </c>
      <c r="D1776">
        <f t="shared" si="137"/>
        <v>4</v>
      </c>
      <c r="E1776" s="75">
        <v>25926</v>
      </c>
      <c r="F1776" s="75">
        <v>25531</v>
      </c>
      <c r="G1776" s="75">
        <v>395</v>
      </c>
      <c r="H1776" s="104">
        <v>98.476432924477365</v>
      </c>
      <c r="I1776" s="104">
        <v>1.5235670755226409</v>
      </c>
      <c r="K1776" s="72">
        <f t="shared" si="138"/>
        <v>1.4685793355717943E-3</v>
      </c>
      <c r="M1776" s="72">
        <f t="shared" si="139"/>
        <v>2.4766930202055879E-3</v>
      </c>
      <c r="N1776" s="68"/>
      <c r="O1776" s="72"/>
    </row>
    <row r="1777" spans="1:15" x14ac:dyDescent="0.25">
      <c r="A1777" s="107" t="s">
        <v>2187</v>
      </c>
      <c r="B1777" s="108">
        <f t="shared" si="135"/>
        <v>43194</v>
      </c>
      <c r="C1777">
        <f t="shared" si="136"/>
        <v>2018</v>
      </c>
      <c r="D1777">
        <f t="shared" si="137"/>
        <v>4</v>
      </c>
      <c r="E1777" s="75">
        <v>36822</v>
      </c>
      <c r="F1777" s="75">
        <v>35628</v>
      </c>
      <c r="G1777" s="75">
        <v>1193</v>
      </c>
      <c r="H1777" s="104">
        <v>96.757373309434584</v>
      </c>
      <c r="I1777" s="104">
        <v>3.23991092281788</v>
      </c>
      <c r="K1777" s="72">
        <f t="shared" si="138"/>
        <v>2.0857837034029395E-3</v>
      </c>
      <c r="M1777" s="72">
        <f t="shared" si="139"/>
        <v>2.4766930202055879E-3</v>
      </c>
      <c r="N1777" s="68"/>
      <c r="O1777" s="72"/>
    </row>
    <row r="1778" spans="1:15" x14ac:dyDescent="0.25">
      <c r="A1778" s="107" t="s">
        <v>2188</v>
      </c>
      <c r="B1778" s="108">
        <f t="shared" si="135"/>
        <v>43195</v>
      </c>
      <c r="C1778">
        <f t="shared" si="136"/>
        <v>2018</v>
      </c>
      <c r="D1778">
        <f t="shared" si="137"/>
        <v>4</v>
      </c>
      <c r="E1778" s="75">
        <v>39922</v>
      </c>
      <c r="F1778" s="75">
        <v>37916</v>
      </c>
      <c r="G1778" s="75">
        <v>2005</v>
      </c>
      <c r="H1778" s="104">
        <v>94.975201643204244</v>
      </c>
      <c r="I1778" s="104">
        <v>5.0222934722709276</v>
      </c>
      <c r="K1778" s="72">
        <f t="shared" si="138"/>
        <v>2.2613833308145173E-3</v>
      </c>
      <c r="M1778" s="72">
        <f t="shared" si="139"/>
        <v>2.4766930202055879E-3</v>
      </c>
      <c r="N1778" s="68"/>
      <c r="O1778" s="72"/>
    </row>
    <row r="1779" spans="1:15" x14ac:dyDescent="0.25">
      <c r="A1779" s="107" t="s">
        <v>2189</v>
      </c>
      <c r="B1779" s="108">
        <f t="shared" si="135"/>
        <v>43196</v>
      </c>
      <c r="C1779">
        <f t="shared" si="136"/>
        <v>2018</v>
      </c>
      <c r="D1779">
        <f t="shared" si="137"/>
        <v>4</v>
      </c>
      <c r="E1779" s="75">
        <v>35730</v>
      </c>
      <c r="F1779" s="75">
        <v>34174</v>
      </c>
      <c r="G1779" s="75">
        <v>1556</v>
      </c>
      <c r="H1779" s="104">
        <v>95.645116148894488</v>
      </c>
      <c r="I1779" s="104">
        <v>4.3548838511055132</v>
      </c>
      <c r="K1779" s="72">
        <f t="shared" si="138"/>
        <v>2.0239273185211838E-3</v>
      </c>
      <c r="M1779" s="72">
        <f t="shared" si="139"/>
        <v>2.4766930202055879E-3</v>
      </c>
      <c r="N1779" s="68"/>
      <c r="O1779" s="72"/>
    </row>
    <row r="1780" spans="1:15" x14ac:dyDescent="0.25">
      <c r="A1780" s="107" t="s">
        <v>2190</v>
      </c>
      <c r="B1780" s="108">
        <f t="shared" si="135"/>
        <v>43197</v>
      </c>
      <c r="C1780">
        <f t="shared" si="136"/>
        <v>2018</v>
      </c>
      <c r="D1780">
        <f t="shared" si="137"/>
        <v>4</v>
      </c>
      <c r="E1780" s="75">
        <v>33373</v>
      </c>
      <c r="F1780" s="75">
        <v>30273</v>
      </c>
      <c r="G1780" s="75">
        <v>3100</v>
      </c>
      <c r="H1780" s="104">
        <v>90.711053845923345</v>
      </c>
      <c r="I1780" s="104">
        <v>9.2889461540766494</v>
      </c>
      <c r="K1780" s="72">
        <f t="shared" si="138"/>
        <v>1.8904149566472842E-3</v>
      </c>
      <c r="M1780" s="72">
        <f t="shared" si="139"/>
        <v>2.4766930202055879E-3</v>
      </c>
      <c r="N1780" s="68"/>
      <c r="O1780" s="72"/>
    </row>
    <row r="1781" spans="1:15" x14ac:dyDescent="0.25">
      <c r="A1781" s="107" t="s">
        <v>2191</v>
      </c>
      <c r="B1781" s="108">
        <f t="shared" si="135"/>
        <v>43198</v>
      </c>
      <c r="C1781">
        <f t="shared" si="136"/>
        <v>2018</v>
      </c>
      <c r="D1781">
        <f t="shared" si="137"/>
        <v>4</v>
      </c>
      <c r="E1781" s="75">
        <v>28480</v>
      </c>
      <c r="F1781" s="75">
        <v>26235</v>
      </c>
      <c r="G1781" s="75">
        <v>2245</v>
      </c>
      <c r="H1781" s="104">
        <v>92.11727528089888</v>
      </c>
      <c r="I1781" s="104">
        <v>7.8827247191011232</v>
      </c>
      <c r="K1781" s="72">
        <f t="shared" si="138"/>
        <v>1.6132507705424941E-3</v>
      </c>
      <c r="M1781" s="72">
        <f t="shared" si="139"/>
        <v>2.4766930202055879E-3</v>
      </c>
      <c r="N1781" s="68"/>
      <c r="O1781" s="72"/>
    </row>
    <row r="1782" spans="1:15" x14ac:dyDescent="0.25">
      <c r="A1782" s="107" t="s">
        <v>2192</v>
      </c>
      <c r="B1782" s="108">
        <f t="shared" si="135"/>
        <v>43199</v>
      </c>
      <c r="C1782">
        <f t="shared" si="136"/>
        <v>2018</v>
      </c>
      <c r="D1782">
        <f t="shared" si="137"/>
        <v>4</v>
      </c>
      <c r="E1782" s="75">
        <v>40590</v>
      </c>
      <c r="F1782" s="75">
        <v>39226</v>
      </c>
      <c r="G1782" s="75">
        <v>1364</v>
      </c>
      <c r="H1782" s="104">
        <v>96.639566395663962</v>
      </c>
      <c r="I1782" s="104">
        <v>3.360433604336043</v>
      </c>
      <c r="K1782" s="72">
        <f t="shared" si="138"/>
        <v>2.2992222182696572E-3</v>
      </c>
      <c r="M1782" s="72">
        <f t="shared" si="139"/>
        <v>2.4766930202055879E-3</v>
      </c>
      <c r="N1782" s="68"/>
      <c r="O1782" s="72"/>
    </row>
    <row r="1783" spans="1:15" x14ac:dyDescent="0.25">
      <c r="A1783" s="107" t="s">
        <v>2193</v>
      </c>
      <c r="B1783" s="108">
        <f t="shared" si="135"/>
        <v>43200</v>
      </c>
      <c r="C1783">
        <f t="shared" si="136"/>
        <v>2018</v>
      </c>
      <c r="D1783">
        <f t="shared" si="137"/>
        <v>4</v>
      </c>
      <c r="E1783" s="75">
        <v>43156</v>
      </c>
      <c r="F1783" s="75">
        <v>42318</v>
      </c>
      <c r="G1783" s="75">
        <v>838</v>
      </c>
      <c r="H1783" s="104">
        <v>98.058207433497074</v>
      </c>
      <c r="I1783" s="104">
        <v>1.9417925665029201</v>
      </c>
      <c r="K1783" s="72">
        <f t="shared" si="138"/>
        <v>2.4445733937335629E-3</v>
      </c>
      <c r="M1783" s="72">
        <f t="shared" si="139"/>
        <v>2.4766930202055879E-3</v>
      </c>
      <c r="N1783" s="68"/>
      <c r="O1783" s="72"/>
    </row>
    <row r="1784" spans="1:15" x14ac:dyDescent="0.25">
      <c r="A1784" s="107" t="s">
        <v>2194</v>
      </c>
      <c r="B1784" s="108">
        <f t="shared" si="135"/>
        <v>43201</v>
      </c>
      <c r="C1784">
        <f t="shared" si="136"/>
        <v>2018</v>
      </c>
      <c r="D1784">
        <f t="shared" si="137"/>
        <v>4</v>
      </c>
      <c r="E1784" s="75">
        <v>48711</v>
      </c>
      <c r="F1784" s="75">
        <v>47022</v>
      </c>
      <c r="G1784" s="75">
        <v>1689</v>
      </c>
      <c r="H1784" s="104">
        <v>96.532610703947768</v>
      </c>
      <c r="I1784" s="104">
        <v>3.467389296052227</v>
      </c>
      <c r="K1784" s="72">
        <f t="shared" si="138"/>
        <v>2.7592365970468902E-3</v>
      </c>
      <c r="M1784" s="72">
        <f t="shared" si="139"/>
        <v>2.4766930202055879E-3</v>
      </c>
      <c r="N1784" s="68"/>
      <c r="O1784" s="72"/>
    </row>
    <row r="1785" spans="1:15" x14ac:dyDescent="0.25">
      <c r="A1785" s="107" t="s">
        <v>2195</v>
      </c>
      <c r="B1785" s="108">
        <f t="shared" si="135"/>
        <v>43202</v>
      </c>
      <c r="C1785">
        <f t="shared" si="136"/>
        <v>2018</v>
      </c>
      <c r="D1785">
        <f t="shared" si="137"/>
        <v>4</v>
      </c>
      <c r="E1785" s="75">
        <v>53286</v>
      </c>
      <c r="F1785" s="75">
        <v>51228</v>
      </c>
      <c r="G1785" s="75">
        <v>2058</v>
      </c>
      <c r="H1785" s="104">
        <v>96.137822317306615</v>
      </c>
      <c r="I1785" s="104">
        <v>3.8621776826933898</v>
      </c>
      <c r="K1785" s="72">
        <f t="shared" si="138"/>
        <v>3.0183876600817184E-3</v>
      </c>
      <c r="M1785" s="72">
        <f t="shared" si="139"/>
        <v>2.4766930202055879E-3</v>
      </c>
      <c r="N1785" s="68"/>
      <c r="O1785" s="72"/>
    </row>
    <row r="1786" spans="1:15" x14ac:dyDescent="0.25">
      <c r="A1786" s="107" t="s">
        <v>2196</v>
      </c>
      <c r="B1786" s="108">
        <f t="shared" si="135"/>
        <v>43203</v>
      </c>
      <c r="C1786">
        <f t="shared" si="136"/>
        <v>2018</v>
      </c>
      <c r="D1786">
        <f t="shared" si="137"/>
        <v>4</v>
      </c>
      <c r="E1786" s="75">
        <v>63799</v>
      </c>
      <c r="F1786" s="75">
        <v>58462</v>
      </c>
      <c r="G1786" s="75">
        <v>5337</v>
      </c>
      <c r="H1786" s="104">
        <v>91.634665120142955</v>
      </c>
      <c r="I1786" s="104">
        <v>8.3653348798570519</v>
      </c>
      <c r="K1786" s="72">
        <f t="shared" si="138"/>
        <v>3.6138969771713687E-3</v>
      </c>
      <c r="M1786" s="72">
        <f t="shared" si="139"/>
        <v>2.4766930202055879E-3</v>
      </c>
      <c r="N1786" s="68"/>
      <c r="O1786" s="72"/>
    </row>
    <row r="1787" spans="1:15" x14ac:dyDescent="0.25">
      <c r="A1787" s="107" t="s">
        <v>2197</v>
      </c>
      <c r="B1787" s="108">
        <f t="shared" si="135"/>
        <v>43204</v>
      </c>
      <c r="C1787">
        <f t="shared" si="136"/>
        <v>2018</v>
      </c>
      <c r="D1787">
        <f t="shared" si="137"/>
        <v>4</v>
      </c>
      <c r="E1787" s="75">
        <v>62945</v>
      </c>
      <c r="F1787" s="75">
        <v>50088</v>
      </c>
      <c r="G1787" s="75">
        <v>12857</v>
      </c>
      <c r="H1787" s="104">
        <v>79.57423147191993</v>
      </c>
      <c r="I1787" s="104">
        <v>20.42576852808007</v>
      </c>
      <c r="K1787" s="72">
        <f t="shared" si="138"/>
        <v>3.5655221120715341E-3</v>
      </c>
      <c r="M1787" s="72">
        <f t="shared" si="139"/>
        <v>2.4766930202055879E-3</v>
      </c>
      <c r="N1787" s="68"/>
      <c r="O1787" s="72"/>
    </row>
    <row r="1788" spans="1:15" x14ac:dyDescent="0.25">
      <c r="A1788" s="107" t="s">
        <v>2198</v>
      </c>
      <c r="B1788" s="108">
        <f t="shared" si="135"/>
        <v>43205</v>
      </c>
      <c r="C1788">
        <f t="shared" si="136"/>
        <v>2018</v>
      </c>
      <c r="D1788">
        <f t="shared" si="137"/>
        <v>4</v>
      </c>
      <c r="E1788" s="75">
        <v>20480</v>
      </c>
      <c r="F1788" s="75">
        <v>19194</v>
      </c>
      <c r="G1788" s="75">
        <v>1286</v>
      </c>
      <c r="H1788" s="104">
        <v>93.720703125</v>
      </c>
      <c r="I1788" s="104">
        <v>6.279296875</v>
      </c>
      <c r="K1788" s="72">
        <f t="shared" si="138"/>
        <v>1.1600904417384227E-3</v>
      </c>
      <c r="M1788" s="72">
        <f t="shared" si="139"/>
        <v>2.4766930202055879E-3</v>
      </c>
      <c r="N1788" s="68"/>
      <c r="O1788" s="72"/>
    </row>
    <row r="1789" spans="1:15" x14ac:dyDescent="0.25">
      <c r="A1789" s="107" t="s">
        <v>2199</v>
      </c>
      <c r="B1789" s="108">
        <f t="shared" si="135"/>
        <v>43206</v>
      </c>
      <c r="C1789">
        <f t="shared" si="136"/>
        <v>2018</v>
      </c>
      <c r="D1789">
        <f t="shared" si="137"/>
        <v>4</v>
      </c>
      <c r="E1789" s="75">
        <v>26364</v>
      </c>
      <c r="F1789" s="75">
        <v>25622</v>
      </c>
      <c r="G1789" s="75">
        <v>742</v>
      </c>
      <c r="H1789" s="104">
        <v>97.185556061295699</v>
      </c>
      <c r="I1789" s="104">
        <v>2.8144439387042941</v>
      </c>
      <c r="K1789" s="72">
        <f t="shared" si="138"/>
        <v>1.4933898635738172E-3</v>
      </c>
      <c r="M1789" s="72">
        <f t="shared" si="139"/>
        <v>2.4766930202055879E-3</v>
      </c>
      <c r="N1789" s="68"/>
      <c r="O1789" s="72"/>
    </row>
    <row r="1790" spans="1:15" x14ac:dyDescent="0.25">
      <c r="A1790" s="107" t="s">
        <v>2200</v>
      </c>
      <c r="B1790" s="108">
        <f t="shared" si="135"/>
        <v>43207</v>
      </c>
      <c r="C1790">
        <f t="shared" si="136"/>
        <v>2018</v>
      </c>
      <c r="D1790">
        <f t="shared" si="137"/>
        <v>4</v>
      </c>
      <c r="E1790" s="75">
        <v>44814</v>
      </c>
      <c r="F1790" s="75">
        <v>43623</v>
      </c>
      <c r="G1790" s="75">
        <v>1190</v>
      </c>
      <c r="H1790" s="104">
        <v>97.342348373276209</v>
      </c>
      <c r="I1790" s="104">
        <v>2.6554201811933771</v>
      </c>
      <c r="K1790" s="72">
        <f t="shared" si="138"/>
        <v>2.5384908718782068E-3</v>
      </c>
      <c r="M1790" s="72">
        <f t="shared" si="139"/>
        <v>2.4766930202055879E-3</v>
      </c>
      <c r="N1790" s="68"/>
      <c r="O1790" s="72"/>
    </row>
    <row r="1791" spans="1:15" x14ac:dyDescent="0.25">
      <c r="A1791" s="107" t="s">
        <v>2201</v>
      </c>
      <c r="B1791" s="108">
        <f t="shared" si="135"/>
        <v>43208</v>
      </c>
      <c r="C1791">
        <f t="shared" si="136"/>
        <v>2018</v>
      </c>
      <c r="D1791">
        <f t="shared" si="137"/>
        <v>4</v>
      </c>
      <c r="E1791" s="75">
        <v>51225</v>
      </c>
      <c r="F1791" s="75">
        <v>49429</v>
      </c>
      <c r="G1791" s="75">
        <v>1796</v>
      </c>
      <c r="H1791" s="104">
        <v>96.493899463152758</v>
      </c>
      <c r="I1791" s="104">
        <v>3.5061005368472431</v>
      </c>
      <c r="K1791" s="72">
        <f t="shared" si="138"/>
        <v>2.9016422303735695E-3</v>
      </c>
      <c r="M1791" s="72">
        <f t="shared" si="139"/>
        <v>2.4766930202055879E-3</v>
      </c>
      <c r="N1791" s="68"/>
      <c r="O1791" s="72"/>
    </row>
    <row r="1792" spans="1:15" x14ac:dyDescent="0.25">
      <c r="A1792" s="107" t="s">
        <v>2202</v>
      </c>
      <c r="B1792" s="108">
        <f t="shared" si="135"/>
        <v>43209</v>
      </c>
      <c r="C1792">
        <f t="shared" si="136"/>
        <v>2018</v>
      </c>
      <c r="D1792">
        <f t="shared" si="137"/>
        <v>4</v>
      </c>
      <c r="E1792" s="75">
        <v>38351</v>
      </c>
      <c r="F1792" s="75">
        <v>37619</v>
      </c>
      <c r="G1792" s="75">
        <v>732</v>
      </c>
      <c r="H1792" s="104">
        <v>98.091314437693939</v>
      </c>
      <c r="I1792" s="104">
        <v>1.9086855623060679</v>
      </c>
      <c r="K1792" s="72">
        <f t="shared" si="138"/>
        <v>2.1723939712456177E-3</v>
      </c>
      <c r="M1792" s="72">
        <f t="shared" si="139"/>
        <v>2.4766930202055879E-3</v>
      </c>
      <c r="N1792" s="68"/>
      <c r="O1792" s="72"/>
    </row>
    <row r="1793" spans="1:15" x14ac:dyDescent="0.25">
      <c r="A1793" s="107" t="s">
        <v>2203</v>
      </c>
      <c r="B1793" s="108">
        <f t="shared" si="135"/>
        <v>43210</v>
      </c>
      <c r="C1793">
        <f t="shared" si="136"/>
        <v>2018</v>
      </c>
      <c r="D1793">
        <f t="shared" si="137"/>
        <v>4</v>
      </c>
      <c r="E1793" s="75">
        <v>47186</v>
      </c>
      <c r="F1793" s="75">
        <v>44861</v>
      </c>
      <c r="G1793" s="75">
        <v>2324</v>
      </c>
      <c r="H1793" s="104">
        <v>95.072691052430812</v>
      </c>
      <c r="I1793" s="104">
        <v>4.9251896749035744</v>
      </c>
      <c r="K1793" s="72">
        <f t="shared" si="138"/>
        <v>2.6728529093686141E-3</v>
      </c>
      <c r="M1793" s="72">
        <f t="shared" si="139"/>
        <v>2.4766930202055879E-3</v>
      </c>
      <c r="N1793" s="68"/>
      <c r="O1793" s="72"/>
    </row>
    <row r="1794" spans="1:15" x14ac:dyDescent="0.25">
      <c r="A1794" s="107" t="s">
        <v>2204</v>
      </c>
      <c r="B1794" s="108">
        <f t="shared" si="135"/>
        <v>43211</v>
      </c>
      <c r="C1794">
        <f t="shared" si="136"/>
        <v>2018</v>
      </c>
      <c r="D1794">
        <f t="shared" si="137"/>
        <v>4</v>
      </c>
      <c r="E1794" s="75">
        <v>63895</v>
      </c>
      <c r="F1794" s="75">
        <v>56918</v>
      </c>
      <c r="G1794" s="75">
        <v>6977</v>
      </c>
      <c r="H1794" s="104">
        <v>89.080522732608188</v>
      </c>
      <c r="I1794" s="104">
        <v>10.919477267391811</v>
      </c>
      <c r="K1794" s="72">
        <f t="shared" si="138"/>
        <v>3.6193349011170175E-3</v>
      </c>
      <c r="M1794" s="72">
        <f t="shared" si="139"/>
        <v>2.4766930202055879E-3</v>
      </c>
      <c r="N1794" s="68"/>
      <c r="O1794" s="72"/>
    </row>
    <row r="1795" spans="1:15" x14ac:dyDescent="0.25">
      <c r="A1795" s="107" t="s">
        <v>2205</v>
      </c>
      <c r="B1795" s="108">
        <f t="shared" si="135"/>
        <v>43212</v>
      </c>
      <c r="C1795">
        <f t="shared" si="136"/>
        <v>2018</v>
      </c>
      <c r="D1795">
        <f t="shared" si="137"/>
        <v>4</v>
      </c>
      <c r="E1795" s="75">
        <v>54522</v>
      </c>
      <c r="F1795" s="75">
        <v>45695</v>
      </c>
      <c r="G1795" s="75">
        <v>8827</v>
      </c>
      <c r="H1795" s="104">
        <v>83.810205054840253</v>
      </c>
      <c r="I1795" s="104">
        <v>16.18979494515975</v>
      </c>
      <c r="K1795" s="72">
        <f t="shared" si="138"/>
        <v>3.0884009308819473E-3</v>
      </c>
      <c r="M1795" s="72">
        <f t="shared" si="139"/>
        <v>2.4766930202055879E-3</v>
      </c>
      <c r="N1795" s="68"/>
      <c r="O1795" s="72"/>
    </row>
    <row r="1796" spans="1:15" x14ac:dyDescent="0.25">
      <c r="A1796" s="107" t="s">
        <v>2206</v>
      </c>
      <c r="B1796" s="108">
        <f t="shared" si="135"/>
        <v>43213</v>
      </c>
      <c r="C1796">
        <f t="shared" si="136"/>
        <v>2018</v>
      </c>
      <c r="D1796">
        <f t="shared" si="137"/>
        <v>4</v>
      </c>
      <c r="E1796" s="75">
        <v>57975</v>
      </c>
      <c r="F1796" s="75">
        <v>54310</v>
      </c>
      <c r="G1796" s="75">
        <v>3665</v>
      </c>
      <c r="H1796" s="104">
        <v>93.67830961621388</v>
      </c>
      <c r="I1796" s="104">
        <v>6.3216903837861151</v>
      </c>
      <c r="K1796" s="72">
        <f t="shared" si="138"/>
        <v>3.2839962578020045E-3</v>
      </c>
      <c r="M1796" s="72">
        <f t="shared" si="139"/>
        <v>2.4766930202055879E-3</v>
      </c>
      <c r="N1796" s="68"/>
      <c r="O1796" s="72"/>
    </row>
    <row r="1797" spans="1:15" x14ac:dyDescent="0.25">
      <c r="A1797" s="107" t="s">
        <v>2207</v>
      </c>
      <c r="B1797" s="108">
        <f t="shared" si="135"/>
        <v>43214</v>
      </c>
      <c r="C1797">
        <f t="shared" si="136"/>
        <v>2018</v>
      </c>
      <c r="D1797">
        <f t="shared" si="137"/>
        <v>4</v>
      </c>
      <c r="E1797" s="75">
        <v>58749</v>
      </c>
      <c r="F1797" s="75">
        <v>55971</v>
      </c>
      <c r="G1797" s="75">
        <v>2777</v>
      </c>
      <c r="H1797" s="104">
        <v>95.271408875044685</v>
      </c>
      <c r="I1797" s="104">
        <v>4.7268889683228652</v>
      </c>
      <c r="K1797" s="72">
        <f t="shared" si="138"/>
        <v>3.3278395196137986E-3</v>
      </c>
      <c r="M1797" s="72">
        <f t="shared" si="139"/>
        <v>2.4766930202055879E-3</v>
      </c>
      <c r="N1797" s="68"/>
      <c r="O1797" s="72"/>
    </row>
    <row r="1798" spans="1:15" x14ac:dyDescent="0.25">
      <c r="A1798" s="107" t="s">
        <v>2208</v>
      </c>
      <c r="B1798" s="108">
        <f t="shared" si="135"/>
        <v>43215</v>
      </c>
      <c r="C1798">
        <f t="shared" si="136"/>
        <v>2018</v>
      </c>
      <c r="D1798">
        <f t="shared" si="137"/>
        <v>4</v>
      </c>
      <c r="E1798" s="75">
        <v>31260</v>
      </c>
      <c r="F1798" s="75">
        <v>30672</v>
      </c>
      <c r="G1798" s="75">
        <v>588</v>
      </c>
      <c r="H1798" s="104">
        <v>98.119001919385795</v>
      </c>
      <c r="I1798" s="104">
        <v>1.880998080614203</v>
      </c>
      <c r="K1798" s="72">
        <f t="shared" si="138"/>
        <v>1.7707239848019089E-3</v>
      </c>
      <c r="M1798" s="72">
        <f t="shared" si="139"/>
        <v>2.4766930202055879E-3</v>
      </c>
      <c r="N1798" s="68"/>
      <c r="O1798" s="72"/>
    </row>
    <row r="1799" spans="1:15" x14ac:dyDescent="0.25">
      <c r="A1799" s="107" t="s">
        <v>2209</v>
      </c>
      <c r="B1799" s="108">
        <f t="shared" si="135"/>
        <v>43216</v>
      </c>
      <c r="C1799">
        <f t="shared" si="136"/>
        <v>2018</v>
      </c>
      <c r="D1799">
        <f t="shared" si="137"/>
        <v>4</v>
      </c>
      <c r="E1799" s="75">
        <v>66295</v>
      </c>
      <c r="F1799" s="75">
        <v>61782</v>
      </c>
      <c r="G1799" s="75">
        <v>4512</v>
      </c>
      <c r="H1799" s="104">
        <v>93.192548457651412</v>
      </c>
      <c r="I1799" s="104">
        <v>6.8059431329662869</v>
      </c>
      <c r="K1799" s="72">
        <f t="shared" si="138"/>
        <v>3.7552829997582388E-3</v>
      </c>
      <c r="M1799" s="72">
        <f t="shared" si="139"/>
        <v>2.4766930202055879E-3</v>
      </c>
      <c r="N1799" s="68"/>
      <c r="O1799" s="72"/>
    </row>
    <row r="1800" spans="1:15" x14ac:dyDescent="0.25">
      <c r="A1800" s="107" t="s">
        <v>2210</v>
      </c>
      <c r="B1800" s="108">
        <f t="shared" si="135"/>
        <v>43217</v>
      </c>
      <c r="C1800">
        <f t="shared" si="136"/>
        <v>2018</v>
      </c>
      <c r="D1800">
        <f t="shared" si="137"/>
        <v>4</v>
      </c>
      <c r="E1800" s="75">
        <v>39231</v>
      </c>
      <c r="F1800" s="75">
        <v>37804</v>
      </c>
      <c r="G1800" s="75">
        <v>1427</v>
      </c>
      <c r="H1800" s="104">
        <v>96.362570416252453</v>
      </c>
      <c r="I1800" s="104">
        <v>3.6374295837475472</v>
      </c>
      <c r="K1800" s="72">
        <f t="shared" si="138"/>
        <v>2.2222416074140655E-3</v>
      </c>
      <c r="M1800" s="72">
        <f t="shared" si="139"/>
        <v>2.4766930202055879E-3</v>
      </c>
      <c r="N1800" s="68"/>
      <c r="O1800" s="72"/>
    </row>
    <row r="1801" spans="1:15" x14ac:dyDescent="0.25">
      <c r="A1801" s="107" t="s">
        <v>2211</v>
      </c>
      <c r="B1801" s="108">
        <f t="shared" si="135"/>
        <v>43218</v>
      </c>
      <c r="C1801">
        <f t="shared" si="136"/>
        <v>2018</v>
      </c>
      <c r="D1801">
        <f t="shared" si="137"/>
        <v>4</v>
      </c>
      <c r="E1801" s="75">
        <v>57020</v>
      </c>
      <c r="F1801" s="75">
        <v>46568</v>
      </c>
      <c r="G1801" s="75">
        <v>10452</v>
      </c>
      <c r="H1801" s="104">
        <v>81.669589617678014</v>
      </c>
      <c r="I1801" s="104">
        <v>18.33041038232199</v>
      </c>
      <c r="K1801" s="72">
        <f t="shared" si="138"/>
        <v>3.2299002435510187E-3</v>
      </c>
      <c r="M1801" s="72">
        <f t="shared" si="139"/>
        <v>2.4766930202055879E-3</v>
      </c>
      <c r="N1801" s="68"/>
      <c r="O1801" s="72"/>
    </row>
    <row r="1802" spans="1:15" x14ac:dyDescent="0.25">
      <c r="A1802" s="107" t="s">
        <v>2212</v>
      </c>
      <c r="B1802" s="108">
        <f t="shared" si="135"/>
        <v>43219</v>
      </c>
      <c r="C1802">
        <f t="shared" si="136"/>
        <v>2018</v>
      </c>
      <c r="D1802">
        <f t="shared" si="137"/>
        <v>4</v>
      </c>
      <c r="E1802" s="75">
        <v>45044</v>
      </c>
      <c r="F1802" s="75">
        <v>38025</v>
      </c>
      <c r="G1802" s="75">
        <v>7018</v>
      </c>
      <c r="H1802" s="104">
        <v>84.417458485036846</v>
      </c>
      <c r="I1802" s="104">
        <v>15.580321463457951</v>
      </c>
      <c r="K1802" s="72">
        <f t="shared" si="138"/>
        <v>2.5515192313313238E-3</v>
      </c>
      <c r="M1802" s="72">
        <f t="shared" si="139"/>
        <v>2.4766930202055879E-3</v>
      </c>
      <c r="N1802" s="68"/>
      <c r="O1802" s="72"/>
    </row>
    <row r="1803" spans="1:15" x14ac:dyDescent="0.25">
      <c r="A1803" s="107" t="s">
        <v>2213</v>
      </c>
      <c r="B1803" s="108">
        <f t="shared" si="135"/>
        <v>43220</v>
      </c>
      <c r="C1803">
        <f t="shared" si="136"/>
        <v>2018</v>
      </c>
      <c r="D1803">
        <f t="shared" si="137"/>
        <v>4</v>
      </c>
      <c r="E1803" s="75">
        <v>41161</v>
      </c>
      <c r="F1803" s="75">
        <v>39460</v>
      </c>
      <c r="G1803" s="75">
        <v>1701</v>
      </c>
      <c r="H1803" s="104">
        <v>95.867447340929516</v>
      </c>
      <c r="I1803" s="104">
        <v>4.1325526590704804</v>
      </c>
      <c r="K1803" s="72">
        <f t="shared" si="138"/>
        <v>2.3315665367380479E-3</v>
      </c>
      <c r="M1803" s="72">
        <f t="shared" si="139"/>
        <v>2.4766930202055879E-3</v>
      </c>
      <c r="N1803" s="68"/>
      <c r="O1803" s="72"/>
    </row>
    <row r="1804" spans="1:15" x14ac:dyDescent="0.25">
      <c r="A1804" s="107" t="s">
        <v>2214</v>
      </c>
      <c r="B1804" s="108">
        <f t="shared" si="135"/>
        <v>43221</v>
      </c>
      <c r="C1804">
        <f t="shared" si="136"/>
        <v>2018</v>
      </c>
      <c r="D1804">
        <f t="shared" si="137"/>
        <v>5</v>
      </c>
      <c r="E1804" s="75">
        <v>72306</v>
      </c>
      <c r="F1804" s="75">
        <v>66720</v>
      </c>
      <c r="G1804" s="75">
        <v>5586</v>
      </c>
      <c r="H1804" s="104">
        <v>92.274500041490327</v>
      </c>
      <c r="I1804" s="104">
        <v>7.7254999585096673</v>
      </c>
      <c r="K1804" s="72">
        <f t="shared" si="138"/>
        <v>4.0957763418133985E-3</v>
      </c>
      <c r="M1804" s="72">
        <f t="shared" si="139"/>
        <v>3.3478644552725235E-3</v>
      </c>
      <c r="N1804" s="68"/>
      <c r="O1804" s="72"/>
    </row>
    <row r="1805" spans="1:15" x14ac:dyDescent="0.25">
      <c r="A1805" s="107" t="s">
        <v>2215</v>
      </c>
      <c r="B1805" s="108">
        <f t="shared" ref="B1805:B1868" si="140">DATE(YEAR(A1805),MONTH(A1805),DAY(A1805))</f>
        <v>43222</v>
      </c>
      <c r="C1805">
        <f t="shared" ref="C1805:C1868" si="141">+YEAR(A1805)</f>
        <v>2018</v>
      </c>
      <c r="D1805">
        <f t="shared" ref="D1805:D1868" si="142">MONTH(A1805)</f>
        <v>5</v>
      </c>
      <c r="E1805" s="75">
        <v>77214</v>
      </c>
      <c r="F1805" s="75">
        <v>71282</v>
      </c>
      <c r="G1805" s="75">
        <v>5932</v>
      </c>
      <c r="H1805" s="104">
        <v>92.317455383738704</v>
      </c>
      <c r="I1805" s="104">
        <v>7.6825446162612998</v>
      </c>
      <c r="K1805" s="72">
        <f t="shared" ref="K1805:K1868" si="143">+E1805/SUMIF($C$12:$C$2321,C1805,$E$12:$E$2321)</f>
        <v>4.3737902035346958E-3</v>
      </c>
      <c r="M1805" s="72">
        <f t="shared" ref="M1805:M1868" si="144">AVERAGEIFS($K$12:$K$2321,$C$12:$C$2321,C1805,$D$12:$D$2321,D1805)</f>
        <v>3.3478644552725235E-3</v>
      </c>
      <c r="N1805" s="68"/>
      <c r="O1805" s="72"/>
    </row>
    <row r="1806" spans="1:15" x14ac:dyDescent="0.25">
      <c r="A1806" s="107" t="s">
        <v>2216</v>
      </c>
      <c r="B1806" s="108">
        <f t="shared" si="140"/>
        <v>43223</v>
      </c>
      <c r="C1806">
        <f t="shared" si="141"/>
        <v>2018</v>
      </c>
      <c r="D1806">
        <f t="shared" si="142"/>
        <v>5</v>
      </c>
      <c r="E1806" s="75">
        <v>69421</v>
      </c>
      <c r="F1806" s="75">
        <v>64243</v>
      </c>
      <c r="G1806" s="75">
        <v>5178</v>
      </c>
      <c r="H1806" s="104">
        <v>92.54116189625617</v>
      </c>
      <c r="I1806" s="104">
        <v>7.4588381037438243</v>
      </c>
      <c r="K1806" s="72">
        <f t="shared" si="143"/>
        <v>3.9323553982384294E-3</v>
      </c>
      <c r="M1806" s="72">
        <f t="shared" si="144"/>
        <v>3.3478644552725235E-3</v>
      </c>
      <c r="N1806" s="68"/>
      <c r="O1806" s="72"/>
    </row>
    <row r="1807" spans="1:15" x14ac:dyDescent="0.25">
      <c r="A1807" s="107" t="s">
        <v>2217</v>
      </c>
      <c r="B1807" s="108">
        <f t="shared" si="140"/>
        <v>43224</v>
      </c>
      <c r="C1807">
        <f t="shared" si="141"/>
        <v>2018</v>
      </c>
      <c r="D1807">
        <f t="shared" si="142"/>
        <v>5</v>
      </c>
      <c r="E1807" s="75">
        <v>71465</v>
      </c>
      <c r="F1807" s="75">
        <v>64665</v>
      </c>
      <c r="G1807" s="75">
        <v>6800</v>
      </c>
      <c r="H1807" s="104">
        <v>90.484852725110187</v>
      </c>
      <c r="I1807" s="104">
        <v>9.5151472748898058</v>
      </c>
      <c r="K1807" s="72">
        <f t="shared" si="143"/>
        <v>4.0481378622478697E-3</v>
      </c>
      <c r="M1807" s="72">
        <f t="shared" si="144"/>
        <v>3.3478644552725235E-3</v>
      </c>
      <c r="N1807" s="68"/>
      <c r="O1807" s="72"/>
    </row>
    <row r="1808" spans="1:15" x14ac:dyDescent="0.25">
      <c r="A1808" s="107" t="s">
        <v>2218</v>
      </c>
      <c r="B1808" s="108">
        <f t="shared" si="140"/>
        <v>43225</v>
      </c>
      <c r="C1808">
        <f t="shared" si="141"/>
        <v>2018</v>
      </c>
      <c r="D1808">
        <f t="shared" si="142"/>
        <v>5</v>
      </c>
      <c r="E1808" s="75">
        <v>63624</v>
      </c>
      <c r="F1808" s="75">
        <v>51804</v>
      </c>
      <c r="G1808" s="75">
        <v>11820</v>
      </c>
      <c r="H1808" s="104">
        <v>81.422104866088262</v>
      </c>
      <c r="I1808" s="104">
        <v>18.577895133911731</v>
      </c>
      <c r="K1808" s="72">
        <f t="shared" si="143"/>
        <v>3.6039840949787798E-3</v>
      </c>
      <c r="M1808" s="72">
        <f t="shared" si="144"/>
        <v>3.3478644552725235E-3</v>
      </c>
      <c r="N1808" s="68"/>
      <c r="O1808" s="72"/>
    </row>
    <row r="1809" spans="1:15" x14ac:dyDescent="0.25">
      <c r="A1809" s="107" t="s">
        <v>2219</v>
      </c>
      <c r="B1809" s="108">
        <f t="shared" si="140"/>
        <v>43226</v>
      </c>
      <c r="C1809">
        <f t="shared" si="141"/>
        <v>2018</v>
      </c>
      <c r="D1809">
        <f t="shared" si="142"/>
        <v>5</v>
      </c>
      <c r="E1809" s="75">
        <v>49208</v>
      </c>
      <c r="F1809" s="75">
        <v>42100</v>
      </c>
      <c r="G1809" s="75">
        <v>7108</v>
      </c>
      <c r="H1809" s="104">
        <v>85.55519427735328</v>
      </c>
      <c r="I1809" s="104">
        <v>14.44480572264672</v>
      </c>
      <c r="K1809" s="72">
        <f t="shared" si="143"/>
        <v>2.7873891824738428E-3</v>
      </c>
      <c r="M1809" s="72">
        <f t="shared" si="144"/>
        <v>3.3478644552725235E-3</v>
      </c>
      <c r="N1809" s="68"/>
      <c r="O1809" s="72"/>
    </row>
    <row r="1810" spans="1:15" x14ac:dyDescent="0.25">
      <c r="A1810" s="107" t="s">
        <v>2220</v>
      </c>
      <c r="B1810" s="108">
        <f t="shared" si="140"/>
        <v>43227</v>
      </c>
      <c r="C1810">
        <f t="shared" si="141"/>
        <v>2018</v>
      </c>
      <c r="D1810">
        <f t="shared" si="142"/>
        <v>5</v>
      </c>
      <c r="E1810" s="75">
        <v>69207</v>
      </c>
      <c r="F1810" s="75">
        <v>63277</v>
      </c>
      <c r="G1810" s="75">
        <v>5930</v>
      </c>
      <c r="H1810" s="104">
        <v>91.43150259366827</v>
      </c>
      <c r="I1810" s="104">
        <v>8.5684974063317298</v>
      </c>
      <c r="K1810" s="72">
        <f t="shared" si="143"/>
        <v>3.9202333594429211E-3</v>
      </c>
      <c r="M1810" s="72">
        <f t="shared" si="144"/>
        <v>3.3478644552725235E-3</v>
      </c>
      <c r="N1810" s="68"/>
      <c r="O1810" s="72"/>
    </row>
    <row r="1811" spans="1:15" x14ac:dyDescent="0.25">
      <c r="A1811" s="107" t="s">
        <v>2221</v>
      </c>
      <c r="B1811" s="108">
        <f t="shared" si="140"/>
        <v>43228</v>
      </c>
      <c r="C1811">
        <f t="shared" si="141"/>
        <v>2018</v>
      </c>
      <c r="D1811">
        <f t="shared" si="142"/>
        <v>5</v>
      </c>
      <c r="E1811" s="75">
        <v>74610</v>
      </c>
      <c r="F1811" s="75">
        <v>68511</v>
      </c>
      <c r="G1811" s="75">
        <v>6098</v>
      </c>
      <c r="H1811" s="104">
        <v>91.825492561318853</v>
      </c>
      <c r="I1811" s="104">
        <v>8.1731671357726849</v>
      </c>
      <c r="K1811" s="72">
        <f t="shared" si="143"/>
        <v>4.2262865165089702E-3</v>
      </c>
      <c r="M1811" s="72">
        <f t="shared" si="144"/>
        <v>3.3478644552725235E-3</v>
      </c>
      <c r="N1811" s="68"/>
      <c r="O1811" s="72"/>
    </row>
    <row r="1812" spans="1:15" x14ac:dyDescent="0.25">
      <c r="A1812" s="107" t="s">
        <v>2222</v>
      </c>
      <c r="B1812" s="108">
        <f t="shared" si="140"/>
        <v>43229</v>
      </c>
      <c r="C1812">
        <f t="shared" si="141"/>
        <v>2018</v>
      </c>
      <c r="D1812">
        <f t="shared" si="142"/>
        <v>5</v>
      </c>
      <c r="E1812" s="75">
        <v>78716</v>
      </c>
      <c r="F1812" s="75">
        <v>73125</v>
      </c>
      <c r="G1812" s="75">
        <v>5591</v>
      </c>
      <c r="H1812" s="104">
        <v>92.897250876568933</v>
      </c>
      <c r="I1812" s="104">
        <v>7.1027491234310682</v>
      </c>
      <c r="K1812" s="72">
        <f t="shared" si="143"/>
        <v>4.4588710552676599E-3</v>
      </c>
      <c r="M1812" s="72">
        <f t="shared" si="144"/>
        <v>3.3478644552725235E-3</v>
      </c>
      <c r="N1812" s="68"/>
      <c r="O1812" s="72"/>
    </row>
    <row r="1813" spans="1:15" x14ac:dyDescent="0.25">
      <c r="A1813" s="107" t="s">
        <v>2223</v>
      </c>
      <c r="B1813" s="108">
        <f t="shared" si="140"/>
        <v>43230</v>
      </c>
      <c r="C1813">
        <f t="shared" si="141"/>
        <v>2018</v>
      </c>
      <c r="D1813">
        <f t="shared" si="142"/>
        <v>5</v>
      </c>
      <c r="E1813" s="75">
        <v>67687</v>
      </c>
      <c r="F1813" s="75">
        <v>63128</v>
      </c>
      <c r="G1813" s="75">
        <v>4559</v>
      </c>
      <c r="H1813" s="104">
        <v>93.264585518637261</v>
      </c>
      <c r="I1813" s="104">
        <v>6.735414481362743</v>
      </c>
      <c r="K1813" s="72">
        <f t="shared" si="143"/>
        <v>3.8341328969701475E-3</v>
      </c>
      <c r="M1813" s="72">
        <f t="shared" si="144"/>
        <v>3.3478644552725235E-3</v>
      </c>
      <c r="N1813" s="68"/>
      <c r="O1813" s="72"/>
    </row>
    <row r="1814" spans="1:15" x14ac:dyDescent="0.25">
      <c r="A1814" s="107" t="s">
        <v>2224</v>
      </c>
      <c r="B1814" s="108">
        <f t="shared" si="140"/>
        <v>43231</v>
      </c>
      <c r="C1814">
        <f t="shared" si="141"/>
        <v>2018</v>
      </c>
      <c r="D1814">
        <f t="shared" si="142"/>
        <v>5</v>
      </c>
      <c r="E1814" s="75">
        <v>75567</v>
      </c>
      <c r="F1814" s="75">
        <v>67741</v>
      </c>
      <c r="G1814" s="75">
        <v>7825</v>
      </c>
      <c r="H1814" s="104">
        <v>89.643627509362545</v>
      </c>
      <c r="I1814" s="104">
        <v>10.355049161671101</v>
      </c>
      <c r="K1814" s="72">
        <f t="shared" si="143"/>
        <v>4.2804958208421577E-3</v>
      </c>
      <c r="M1814" s="72">
        <f t="shared" si="144"/>
        <v>3.3478644552725235E-3</v>
      </c>
      <c r="N1814" s="68"/>
      <c r="O1814" s="72"/>
    </row>
    <row r="1815" spans="1:15" x14ac:dyDescent="0.25">
      <c r="A1815" s="107" t="s">
        <v>2225</v>
      </c>
      <c r="B1815" s="108">
        <f t="shared" si="140"/>
        <v>43232</v>
      </c>
      <c r="C1815">
        <f t="shared" si="141"/>
        <v>2018</v>
      </c>
      <c r="D1815">
        <f t="shared" si="142"/>
        <v>5</v>
      </c>
      <c r="E1815" s="75">
        <v>34648</v>
      </c>
      <c r="F1815" s="75">
        <v>30660</v>
      </c>
      <c r="G1815" s="75">
        <v>3988</v>
      </c>
      <c r="H1815" s="104">
        <v>88.489956130223973</v>
      </c>
      <c r="I1815" s="104">
        <v>11.51004386977603</v>
      </c>
      <c r="K1815" s="72">
        <f t="shared" si="143"/>
        <v>1.9626373840504331E-3</v>
      </c>
      <c r="M1815" s="72">
        <f t="shared" si="144"/>
        <v>3.3478644552725235E-3</v>
      </c>
      <c r="N1815" s="68"/>
      <c r="O1815" s="72"/>
    </row>
    <row r="1816" spans="1:15" x14ac:dyDescent="0.25">
      <c r="A1816" s="107" t="s">
        <v>2226</v>
      </c>
      <c r="B1816" s="108">
        <f t="shared" si="140"/>
        <v>43233</v>
      </c>
      <c r="C1816">
        <f t="shared" si="141"/>
        <v>2018</v>
      </c>
      <c r="D1816">
        <f t="shared" si="142"/>
        <v>5</v>
      </c>
      <c r="E1816" s="75">
        <v>26049</v>
      </c>
      <c r="F1816" s="75">
        <v>23662</v>
      </c>
      <c r="G1816" s="75">
        <v>2387</v>
      </c>
      <c r="H1816" s="104">
        <v>90.836500441475678</v>
      </c>
      <c r="I1816" s="104">
        <v>9.16349955852432</v>
      </c>
      <c r="K1816" s="72">
        <f t="shared" si="143"/>
        <v>1.475546675627157E-3</v>
      </c>
      <c r="M1816" s="72">
        <f t="shared" si="144"/>
        <v>3.3478644552725235E-3</v>
      </c>
      <c r="N1816" s="68"/>
      <c r="O1816" s="72"/>
    </row>
    <row r="1817" spans="1:15" x14ac:dyDescent="0.25">
      <c r="A1817" s="107" t="s">
        <v>2227</v>
      </c>
      <c r="B1817" s="108">
        <f t="shared" si="140"/>
        <v>43234</v>
      </c>
      <c r="C1817">
        <f t="shared" si="141"/>
        <v>2018</v>
      </c>
      <c r="D1817">
        <f t="shared" si="142"/>
        <v>5</v>
      </c>
      <c r="E1817" s="75">
        <v>64915</v>
      </c>
      <c r="F1817" s="75">
        <v>60404</v>
      </c>
      <c r="G1817" s="75">
        <v>4511</v>
      </c>
      <c r="H1817" s="104">
        <v>93.050912732034192</v>
      </c>
      <c r="I1817" s="104">
        <v>6.9490872679658011</v>
      </c>
      <c r="K1817" s="72">
        <f t="shared" si="143"/>
        <v>3.6771128430395368E-3</v>
      </c>
      <c r="M1817" s="72">
        <f t="shared" si="144"/>
        <v>3.3478644552725235E-3</v>
      </c>
      <c r="N1817" s="68"/>
      <c r="O1817" s="72"/>
    </row>
    <row r="1818" spans="1:15" x14ac:dyDescent="0.25">
      <c r="A1818" s="107" t="s">
        <v>2228</v>
      </c>
      <c r="B1818" s="108">
        <f t="shared" si="140"/>
        <v>43235</v>
      </c>
      <c r="C1818">
        <f t="shared" si="141"/>
        <v>2018</v>
      </c>
      <c r="D1818">
        <f t="shared" si="142"/>
        <v>5</v>
      </c>
      <c r="E1818" s="75">
        <v>53030</v>
      </c>
      <c r="F1818" s="75">
        <v>49714</v>
      </c>
      <c r="G1818" s="75">
        <v>3316</v>
      </c>
      <c r="H1818" s="104">
        <v>93.746935696775409</v>
      </c>
      <c r="I1818" s="104">
        <v>6.2530643032245896</v>
      </c>
      <c r="K1818" s="72">
        <f t="shared" si="143"/>
        <v>3.0038865295599882E-3</v>
      </c>
      <c r="M1818" s="72">
        <f t="shared" si="144"/>
        <v>3.3478644552725235E-3</v>
      </c>
      <c r="N1818" s="68"/>
      <c r="O1818" s="72"/>
    </row>
    <row r="1819" spans="1:15" x14ac:dyDescent="0.25">
      <c r="A1819" s="107" t="s">
        <v>2229</v>
      </c>
      <c r="B1819" s="108">
        <f t="shared" si="140"/>
        <v>43236</v>
      </c>
      <c r="C1819">
        <f t="shared" si="141"/>
        <v>2018</v>
      </c>
      <c r="D1819">
        <f t="shared" si="142"/>
        <v>5</v>
      </c>
      <c r="E1819" s="75">
        <v>32839</v>
      </c>
      <c r="F1819" s="75">
        <v>32079</v>
      </c>
      <c r="G1819" s="75">
        <v>760</v>
      </c>
      <c r="H1819" s="104">
        <v>97.685678613843294</v>
      </c>
      <c r="I1819" s="104">
        <v>2.314321386156704</v>
      </c>
      <c r="K1819" s="72">
        <f t="shared" si="143"/>
        <v>1.8601665046996125E-3</v>
      </c>
      <c r="M1819" s="72">
        <f t="shared" si="144"/>
        <v>3.3478644552725235E-3</v>
      </c>
      <c r="N1819" s="68"/>
      <c r="O1819" s="72"/>
    </row>
    <row r="1820" spans="1:15" x14ac:dyDescent="0.25">
      <c r="A1820" s="107" t="s">
        <v>2230</v>
      </c>
      <c r="B1820" s="108">
        <f t="shared" si="140"/>
        <v>43237</v>
      </c>
      <c r="C1820">
        <f t="shared" si="141"/>
        <v>2018</v>
      </c>
      <c r="D1820">
        <f t="shared" si="142"/>
        <v>5</v>
      </c>
      <c r="E1820" s="75">
        <v>49974</v>
      </c>
      <c r="F1820" s="75">
        <v>47496</v>
      </c>
      <c r="G1820" s="75">
        <v>2478</v>
      </c>
      <c r="H1820" s="104">
        <v>95.041421539200385</v>
      </c>
      <c r="I1820" s="104">
        <v>4.9585784607996164</v>
      </c>
      <c r="K1820" s="72">
        <f t="shared" si="143"/>
        <v>2.8307792839568327E-3</v>
      </c>
      <c r="M1820" s="72">
        <f t="shared" si="144"/>
        <v>3.3478644552725235E-3</v>
      </c>
      <c r="N1820" s="68"/>
      <c r="O1820" s="72"/>
    </row>
    <row r="1821" spans="1:15" x14ac:dyDescent="0.25">
      <c r="A1821" s="107" t="s">
        <v>2231</v>
      </c>
      <c r="B1821" s="108">
        <f t="shared" si="140"/>
        <v>43238</v>
      </c>
      <c r="C1821">
        <f t="shared" si="141"/>
        <v>2018</v>
      </c>
      <c r="D1821">
        <f t="shared" si="142"/>
        <v>5</v>
      </c>
      <c r="E1821" s="75">
        <v>63314</v>
      </c>
      <c r="F1821" s="75">
        <v>59169</v>
      </c>
      <c r="G1821" s="75">
        <v>4145</v>
      </c>
      <c r="H1821" s="104">
        <v>93.45326468079729</v>
      </c>
      <c r="I1821" s="104">
        <v>6.5467353192027042</v>
      </c>
      <c r="K1821" s="72">
        <f t="shared" si="143"/>
        <v>3.5864241322376218E-3</v>
      </c>
      <c r="M1821" s="72">
        <f t="shared" si="144"/>
        <v>3.3478644552725235E-3</v>
      </c>
      <c r="N1821" s="68"/>
      <c r="O1821" s="72"/>
    </row>
    <row r="1822" spans="1:15" x14ac:dyDescent="0.25">
      <c r="A1822" s="107" t="s">
        <v>2232</v>
      </c>
      <c r="B1822" s="108">
        <f t="shared" si="140"/>
        <v>43239</v>
      </c>
      <c r="C1822">
        <f t="shared" si="141"/>
        <v>2018</v>
      </c>
      <c r="D1822">
        <f t="shared" si="142"/>
        <v>5</v>
      </c>
      <c r="E1822" s="75">
        <v>18073</v>
      </c>
      <c r="F1822" s="75">
        <v>17038</v>
      </c>
      <c r="G1822" s="75">
        <v>1035</v>
      </c>
      <c r="H1822" s="104">
        <v>94.273225253140041</v>
      </c>
      <c r="I1822" s="104">
        <v>5.7267747468599568</v>
      </c>
      <c r="K1822" s="72">
        <f t="shared" si="143"/>
        <v>1.0237458278094978E-3</v>
      </c>
      <c r="M1822" s="72">
        <f t="shared" si="144"/>
        <v>3.3478644552725235E-3</v>
      </c>
      <c r="N1822" s="68"/>
      <c r="O1822" s="72"/>
    </row>
    <row r="1823" spans="1:15" x14ac:dyDescent="0.25">
      <c r="A1823" s="107" t="s">
        <v>2233</v>
      </c>
      <c r="B1823" s="108">
        <f t="shared" si="140"/>
        <v>43240</v>
      </c>
      <c r="C1823">
        <f t="shared" si="141"/>
        <v>2018</v>
      </c>
      <c r="D1823">
        <f t="shared" si="142"/>
        <v>5</v>
      </c>
      <c r="E1823" s="75">
        <v>57280</v>
      </c>
      <c r="F1823" s="75">
        <v>47890</v>
      </c>
      <c r="G1823" s="75">
        <v>9389</v>
      </c>
      <c r="H1823" s="104">
        <v>83.606843575418992</v>
      </c>
      <c r="I1823" s="104">
        <v>16.391410614525139</v>
      </c>
      <c r="K1823" s="72">
        <f t="shared" si="143"/>
        <v>3.244627954237151E-3</v>
      </c>
      <c r="M1823" s="72">
        <f t="shared" si="144"/>
        <v>3.3478644552725235E-3</v>
      </c>
      <c r="N1823" s="68"/>
      <c r="O1823" s="72"/>
    </row>
    <row r="1824" spans="1:15" x14ac:dyDescent="0.25">
      <c r="A1824" s="107" t="s">
        <v>2234</v>
      </c>
      <c r="B1824" s="108">
        <f t="shared" si="140"/>
        <v>43241</v>
      </c>
      <c r="C1824">
        <f t="shared" si="141"/>
        <v>2018</v>
      </c>
      <c r="D1824">
        <f t="shared" si="142"/>
        <v>5</v>
      </c>
      <c r="E1824" s="75">
        <v>71587</v>
      </c>
      <c r="F1824" s="75">
        <v>65077</v>
      </c>
      <c r="G1824" s="75">
        <v>6510</v>
      </c>
      <c r="H1824" s="104">
        <v>90.906170114685622</v>
      </c>
      <c r="I1824" s="104">
        <v>9.0938298853143724</v>
      </c>
      <c r="K1824" s="72">
        <f t="shared" si="143"/>
        <v>4.0550485572621326E-3</v>
      </c>
      <c r="M1824" s="72">
        <f t="shared" si="144"/>
        <v>3.3478644552725235E-3</v>
      </c>
      <c r="N1824" s="68"/>
      <c r="O1824" s="72"/>
    </row>
    <row r="1825" spans="1:15" x14ac:dyDescent="0.25">
      <c r="A1825" s="107" t="s">
        <v>2235</v>
      </c>
      <c r="B1825" s="108">
        <f t="shared" si="140"/>
        <v>43242</v>
      </c>
      <c r="C1825">
        <f t="shared" si="141"/>
        <v>2018</v>
      </c>
      <c r="D1825">
        <f t="shared" si="142"/>
        <v>5</v>
      </c>
      <c r="E1825" s="75">
        <v>48662</v>
      </c>
      <c r="F1825" s="75">
        <v>46765</v>
      </c>
      <c r="G1825" s="75">
        <v>1897</v>
      </c>
      <c r="H1825" s="104">
        <v>96.101680983107968</v>
      </c>
      <c r="I1825" s="104">
        <v>3.8983190168920312</v>
      </c>
      <c r="K1825" s="72">
        <f t="shared" si="143"/>
        <v>2.756460990032965E-3</v>
      </c>
      <c r="M1825" s="72">
        <f t="shared" si="144"/>
        <v>3.3478644552725235E-3</v>
      </c>
      <c r="N1825" s="68"/>
      <c r="O1825" s="72"/>
    </row>
    <row r="1826" spans="1:15" x14ac:dyDescent="0.25">
      <c r="A1826" s="107" t="s">
        <v>2236</v>
      </c>
      <c r="B1826" s="108">
        <f t="shared" si="140"/>
        <v>43243</v>
      </c>
      <c r="C1826">
        <f t="shared" si="141"/>
        <v>2018</v>
      </c>
      <c r="D1826">
        <f t="shared" si="142"/>
        <v>5</v>
      </c>
      <c r="E1826" s="75">
        <v>72955</v>
      </c>
      <c r="F1826" s="75">
        <v>68377</v>
      </c>
      <c r="G1826" s="75">
        <v>4578</v>
      </c>
      <c r="H1826" s="104">
        <v>93.724898910287166</v>
      </c>
      <c r="I1826" s="104">
        <v>6.2751010897128374</v>
      </c>
      <c r="K1826" s="72">
        <f t="shared" si="143"/>
        <v>4.132538973487628E-3</v>
      </c>
      <c r="M1826" s="72">
        <f t="shared" si="144"/>
        <v>3.3478644552725235E-3</v>
      </c>
      <c r="N1826" s="68"/>
      <c r="O1826" s="72"/>
    </row>
    <row r="1827" spans="1:15" x14ac:dyDescent="0.25">
      <c r="A1827" s="107" t="s">
        <v>2237</v>
      </c>
      <c r="B1827" s="108">
        <f t="shared" si="140"/>
        <v>43244</v>
      </c>
      <c r="C1827">
        <f t="shared" si="141"/>
        <v>2018</v>
      </c>
      <c r="D1827">
        <f t="shared" si="142"/>
        <v>5</v>
      </c>
      <c r="E1827" s="75">
        <v>75111</v>
      </c>
      <c r="F1827" s="75">
        <v>69580</v>
      </c>
      <c r="G1827" s="75">
        <v>5531</v>
      </c>
      <c r="H1827" s="104">
        <v>92.636231710401944</v>
      </c>
      <c r="I1827" s="104">
        <v>7.3637682895980614</v>
      </c>
      <c r="K1827" s="72">
        <f t="shared" si="143"/>
        <v>4.2546656821003254E-3</v>
      </c>
      <c r="M1827" s="72">
        <f t="shared" si="144"/>
        <v>3.3478644552725235E-3</v>
      </c>
      <c r="N1827" s="68"/>
      <c r="O1827" s="72"/>
    </row>
    <row r="1828" spans="1:15" x14ac:dyDescent="0.25">
      <c r="A1828" s="107" t="s">
        <v>2238</v>
      </c>
      <c r="B1828" s="108">
        <f t="shared" si="140"/>
        <v>43245</v>
      </c>
      <c r="C1828">
        <f t="shared" si="141"/>
        <v>2018</v>
      </c>
      <c r="D1828">
        <f t="shared" si="142"/>
        <v>5</v>
      </c>
      <c r="E1828" s="75">
        <v>69688</v>
      </c>
      <c r="F1828" s="75">
        <v>62594</v>
      </c>
      <c r="G1828" s="75">
        <v>7094</v>
      </c>
      <c r="H1828" s="104">
        <v>89.820342096200207</v>
      </c>
      <c r="I1828" s="104">
        <v>10.179657903799789</v>
      </c>
      <c r="K1828" s="72">
        <f t="shared" si="143"/>
        <v>3.9474796242122655E-3</v>
      </c>
      <c r="M1828" s="72">
        <f t="shared" si="144"/>
        <v>3.3478644552725235E-3</v>
      </c>
      <c r="N1828" s="68"/>
      <c r="O1828" s="72"/>
    </row>
    <row r="1829" spans="1:15" x14ac:dyDescent="0.25">
      <c r="A1829" s="107" t="s">
        <v>2239</v>
      </c>
      <c r="B1829" s="108">
        <f t="shared" si="140"/>
        <v>43246</v>
      </c>
      <c r="C1829">
        <f t="shared" si="141"/>
        <v>2018</v>
      </c>
      <c r="D1829">
        <f t="shared" si="142"/>
        <v>5</v>
      </c>
      <c r="E1829" s="75">
        <v>51899</v>
      </c>
      <c r="F1829" s="75">
        <v>40967</v>
      </c>
      <c r="G1829" s="75">
        <v>10931</v>
      </c>
      <c r="H1829" s="104">
        <v>78.936010327751987</v>
      </c>
      <c r="I1829" s="104">
        <v>21.062062852848801</v>
      </c>
      <c r="K1829" s="72">
        <f t="shared" si="143"/>
        <v>2.9398209880753126E-3</v>
      </c>
      <c r="M1829" s="72">
        <f t="shared" si="144"/>
        <v>3.3478644552725235E-3</v>
      </c>
      <c r="N1829" s="68"/>
      <c r="O1829" s="72"/>
    </row>
    <row r="1830" spans="1:15" x14ac:dyDescent="0.25">
      <c r="A1830" s="107" t="s">
        <v>2240</v>
      </c>
      <c r="B1830" s="108">
        <f t="shared" si="140"/>
        <v>43247</v>
      </c>
      <c r="C1830">
        <f t="shared" si="141"/>
        <v>2018</v>
      </c>
      <c r="D1830">
        <f t="shared" si="142"/>
        <v>5</v>
      </c>
      <c r="E1830" s="75">
        <v>25910</v>
      </c>
      <c r="F1830" s="75">
        <v>22658</v>
      </c>
      <c r="G1830" s="75">
        <v>3252</v>
      </c>
      <c r="H1830" s="104">
        <v>87.448861443458128</v>
      </c>
      <c r="I1830" s="104">
        <v>12.551138556541879</v>
      </c>
      <c r="K1830" s="72">
        <f t="shared" si="143"/>
        <v>1.4676730149141861E-3</v>
      </c>
      <c r="M1830" s="72">
        <f t="shared" si="144"/>
        <v>3.3478644552725235E-3</v>
      </c>
      <c r="N1830" s="68"/>
      <c r="O1830" s="72"/>
    </row>
    <row r="1831" spans="1:15" x14ac:dyDescent="0.25">
      <c r="A1831" s="107" t="s">
        <v>2241</v>
      </c>
      <c r="B1831" s="108">
        <f t="shared" si="140"/>
        <v>43248</v>
      </c>
      <c r="C1831">
        <f t="shared" si="141"/>
        <v>2018</v>
      </c>
      <c r="D1831">
        <f t="shared" si="142"/>
        <v>5</v>
      </c>
      <c r="E1831" s="75">
        <v>49283</v>
      </c>
      <c r="F1831" s="75">
        <v>40561</v>
      </c>
      <c r="G1831" s="75">
        <v>8722</v>
      </c>
      <c r="H1831" s="104">
        <v>82.302213745104808</v>
      </c>
      <c r="I1831" s="104">
        <v>17.697786254895199</v>
      </c>
      <c r="K1831" s="72">
        <f t="shared" si="143"/>
        <v>2.7916375605563813E-3</v>
      </c>
      <c r="M1831" s="72">
        <f t="shared" si="144"/>
        <v>3.3478644552725235E-3</v>
      </c>
      <c r="N1831" s="68"/>
      <c r="O1831" s="72"/>
    </row>
    <row r="1832" spans="1:15" x14ac:dyDescent="0.25">
      <c r="A1832" s="107" t="s">
        <v>2242</v>
      </c>
      <c r="B1832" s="108">
        <f t="shared" si="140"/>
        <v>43249</v>
      </c>
      <c r="C1832">
        <f t="shared" si="141"/>
        <v>2018</v>
      </c>
      <c r="D1832">
        <f t="shared" si="142"/>
        <v>5</v>
      </c>
      <c r="E1832" s="75">
        <v>69404</v>
      </c>
      <c r="F1832" s="75">
        <v>64821</v>
      </c>
      <c r="G1832" s="75">
        <v>4582</v>
      </c>
      <c r="H1832" s="104">
        <v>93.396634199757941</v>
      </c>
      <c r="I1832" s="104">
        <v>6.6019249610973434</v>
      </c>
      <c r="K1832" s="72">
        <f t="shared" si="143"/>
        <v>3.9313924325397216E-3</v>
      </c>
      <c r="M1832" s="72">
        <f t="shared" si="144"/>
        <v>3.3478644552725235E-3</v>
      </c>
      <c r="N1832" s="68"/>
      <c r="O1832" s="72"/>
    </row>
    <row r="1833" spans="1:15" x14ac:dyDescent="0.25">
      <c r="A1833" s="107" t="s">
        <v>2243</v>
      </c>
      <c r="B1833" s="108">
        <f t="shared" si="140"/>
        <v>43250</v>
      </c>
      <c r="C1833">
        <f t="shared" si="141"/>
        <v>2018</v>
      </c>
      <c r="D1833">
        <f t="shared" si="142"/>
        <v>5</v>
      </c>
      <c r="E1833" s="75">
        <v>72568</v>
      </c>
      <c r="F1833" s="75">
        <v>68160</v>
      </c>
      <c r="G1833" s="75">
        <v>4408</v>
      </c>
      <c r="H1833" s="104">
        <v>93.925697277036704</v>
      </c>
      <c r="I1833" s="104">
        <v>6.0743027229632904</v>
      </c>
      <c r="K1833" s="72">
        <f t="shared" si="143"/>
        <v>4.1106173425817316E-3</v>
      </c>
      <c r="M1833" s="72">
        <f t="shared" si="144"/>
        <v>3.3478644552725235E-3</v>
      </c>
      <c r="N1833" s="68"/>
      <c r="O1833" s="72"/>
    </row>
    <row r="1834" spans="1:15" x14ac:dyDescent="0.25">
      <c r="A1834" s="107" t="s">
        <v>2244</v>
      </c>
      <c r="B1834" s="108">
        <f t="shared" si="140"/>
        <v>43251</v>
      </c>
      <c r="C1834">
        <f t="shared" si="141"/>
        <v>2018</v>
      </c>
      <c r="D1834">
        <f t="shared" si="142"/>
        <v>5</v>
      </c>
      <c r="E1834" s="75">
        <v>55964</v>
      </c>
      <c r="F1834" s="75">
        <v>54044</v>
      </c>
      <c r="G1834" s="75">
        <v>1920</v>
      </c>
      <c r="H1834" s="104">
        <v>96.569223071974847</v>
      </c>
      <c r="I1834" s="104">
        <v>3.4307769280251592</v>
      </c>
      <c r="K1834" s="72">
        <f t="shared" si="143"/>
        <v>3.1700830801488812E-3</v>
      </c>
      <c r="M1834" s="72">
        <f t="shared" si="144"/>
        <v>3.3478644552725235E-3</v>
      </c>
      <c r="N1834" s="68"/>
      <c r="O1834" s="72"/>
    </row>
    <row r="1835" spans="1:15" x14ac:dyDescent="0.25">
      <c r="A1835" s="107" t="s">
        <v>2245</v>
      </c>
      <c r="B1835" s="108">
        <f t="shared" si="140"/>
        <v>43252</v>
      </c>
      <c r="C1835">
        <f t="shared" si="141"/>
        <v>2018</v>
      </c>
      <c r="D1835">
        <f t="shared" si="142"/>
        <v>6</v>
      </c>
      <c r="E1835" s="75">
        <v>63191</v>
      </c>
      <c r="F1835" s="75">
        <v>58575</v>
      </c>
      <c r="G1835" s="75">
        <v>4616</v>
      </c>
      <c r="H1835" s="104">
        <v>92.695162285768546</v>
      </c>
      <c r="I1835" s="104">
        <v>7.3048377142314571</v>
      </c>
      <c r="K1835" s="72">
        <f t="shared" si="143"/>
        <v>3.5794567921822594E-3</v>
      </c>
      <c r="M1835" s="72">
        <f t="shared" si="144"/>
        <v>3.7015211912497462E-3</v>
      </c>
      <c r="N1835" s="68"/>
      <c r="O1835" s="72"/>
    </row>
    <row r="1836" spans="1:15" x14ac:dyDescent="0.25">
      <c r="A1836" s="107" t="s">
        <v>2246</v>
      </c>
      <c r="B1836" s="108">
        <f t="shared" si="140"/>
        <v>43253</v>
      </c>
      <c r="C1836">
        <f t="shared" si="141"/>
        <v>2018</v>
      </c>
      <c r="D1836">
        <f t="shared" si="142"/>
        <v>6</v>
      </c>
      <c r="E1836" s="75">
        <v>60623</v>
      </c>
      <c r="F1836" s="75">
        <v>51450</v>
      </c>
      <c r="G1836" s="75">
        <v>9171</v>
      </c>
      <c r="H1836" s="104">
        <v>84.868779176220244</v>
      </c>
      <c r="I1836" s="104">
        <v>15.12792174587203</v>
      </c>
      <c r="K1836" s="72">
        <f t="shared" si="143"/>
        <v>3.4339923266361524E-3</v>
      </c>
      <c r="M1836" s="72">
        <f t="shared" si="144"/>
        <v>3.7015211912497462E-3</v>
      </c>
      <c r="N1836" s="68"/>
      <c r="O1836" s="72"/>
    </row>
    <row r="1837" spans="1:15" x14ac:dyDescent="0.25">
      <c r="A1837" s="107" t="s">
        <v>2247</v>
      </c>
      <c r="B1837" s="108">
        <f t="shared" si="140"/>
        <v>43254</v>
      </c>
      <c r="C1837">
        <f t="shared" si="141"/>
        <v>2018</v>
      </c>
      <c r="D1837">
        <f t="shared" si="142"/>
        <v>6</v>
      </c>
      <c r="E1837" s="75">
        <v>50260</v>
      </c>
      <c r="F1837" s="75">
        <v>43516</v>
      </c>
      <c r="G1837" s="75">
        <v>6743</v>
      </c>
      <c r="H1837" s="104">
        <v>86.581774771189814</v>
      </c>
      <c r="I1837" s="104">
        <v>13.416235575009949</v>
      </c>
      <c r="K1837" s="72">
        <f t="shared" si="143"/>
        <v>2.8469797657115783E-3</v>
      </c>
      <c r="M1837" s="72">
        <f t="shared" si="144"/>
        <v>3.7015211912497462E-3</v>
      </c>
      <c r="N1837" s="68"/>
      <c r="O1837" s="72"/>
    </row>
    <row r="1838" spans="1:15" x14ac:dyDescent="0.25">
      <c r="A1838" s="107" t="s">
        <v>2248</v>
      </c>
      <c r="B1838" s="108">
        <f t="shared" si="140"/>
        <v>43255</v>
      </c>
      <c r="C1838">
        <f t="shared" si="141"/>
        <v>2018</v>
      </c>
      <c r="D1838">
        <f t="shared" si="142"/>
        <v>6</v>
      </c>
      <c r="E1838" s="75">
        <v>59114</v>
      </c>
      <c r="F1838" s="75">
        <v>55458</v>
      </c>
      <c r="G1838" s="75">
        <v>3656</v>
      </c>
      <c r="H1838" s="104">
        <v>93.815339851811757</v>
      </c>
      <c r="I1838" s="104">
        <v>6.1846601481882466</v>
      </c>
      <c r="K1838" s="72">
        <f t="shared" si="143"/>
        <v>3.3485149596154842E-3</v>
      </c>
      <c r="M1838" s="72">
        <f t="shared" si="144"/>
        <v>3.7015211912497462E-3</v>
      </c>
      <c r="N1838" s="68"/>
      <c r="O1838" s="72"/>
    </row>
    <row r="1839" spans="1:15" x14ac:dyDescent="0.25">
      <c r="A1839" s="107" t="s">
        <v>2249</v>
      </c>
      <c r="B1839" s="108">
        <f t="shared" si="140"/>
        <v>43256</v>
      </c>
      <c r="C1839">
        <f t="shared" si="141"/>
        <v>2018</v>
      </c>
      <c r="D1839">
        <f t="shared" si="142"/>
        <v>6</v>
      </c>
      <c r="E1839" s="75">
        <v>72172</v>
      </c>
      <c r="F1839" s="75">
        <v>68307</v>
      </c>
      <c r="G1839" s="75">
        <v>3865</v>
      </c>
      <c r="H1839" s="104">
        <v>94.644737571357311</v>
      </c>
      <c r="I1839" s="104">
        <v>5.3552624286426873</v>
      </c>
      <c r="K1839" s="72">
        <f t="shared" si="143"/>
        <v>4.0881859063059299E-3</v>
      </c>
      <c r="M1839" s="72">
        <f t="shared" si="144"/>
        <v>3.7015211912497462E-3</v>
      </c>
      <c r="N1839" s="68"/>
      <c r="O1839" s="72"/>
    </row>
    <row r="1840" spans="1:15" x14ac:dyDescent="0.25">
      <c r="A1840" s="107" t="s">
        <v>2250</v>
      </c>
      <c r="B1840" s="108">
        <f t="shared" si="140"/>
        <v>43257</v>
      </c>
      <c r="C1840">
        <f t="shared" si="141"/>
        <v>2018</v>
      </c>
      <c r="D1840">
        <f t="shared" si="142"/>
        <v>6</v>
      </c>
      <c r="E1840" s="75">
        <v>70063</v>
      </c>
      <c r="F1840" s="75">
        <v>66601</v>
      </c>
      <c r="G1840" s="75">
        <v>3462</v>
      </c>
      <c r="H1840" s="104">
        <v>95.058732854716467</v>
      </c>
      <c r="I1840" s="104">
        <v>4.9412671452835308</v>
      </c>
      <c r="K1840" s="72">
        <f t="shared" si="143"/>
        <v>3.9687215146249569E-3</v>
      </c>
      <c r="M1840" s="72">
        <f t="shared" si="144"/>
        <v>3.7015211912497462E-3</v>
      </c>
      <c r="N1840" s="68"/>
      <c r="O1840" s="72"/>
    </row>
    <row r="1841" spans="1:15" x14ac:dyDescent="0.25">
      <c r="A1841" s="107" t="s">
        <v>2251</v>
      </c>
      <c r="B1841" s="108">
        <f t="shared" si="140"/>
        <v>43258</v>
      </c>
      <c r="C1841">
        <f t="shared" si="141"/>
        <v>2018</v>
      </c>
      <c r="D1841">
        <f t="shared" si="142"/>
        <v>6</v>
      </c>
      <c r="E1841" s="75">
        <v>70792</v>
      </c>
      <c r="F1841" s="75">
        <v>66728</v>
      </c>
      <c r="G1841" s="75">
        <v>4063</v>
      </c>
      <c r="H1841" s="104">
        <v>94.259238332014917</v>
      </c>
      <c r="I1841" s="104">
        <v>5.7393490789919763</v>
      </c>
      <c r="K1841" s="72">
        <f t="shared" si="143"/>
        <v>4.0100157495872278E-3</v>
      </c>
      <c r="M1841" s="72">
        <f t="shared" si="144"/>
        <v>3.7015211912497462E-3</v>
      </c>
      <c r="N1841" s="68"/>
      <c r="O1841" s="72"/>
    </row>
    <row r="1842" spans="1:15" x14ac:dyDescent="0.25">
      <c r="A1842" s="107" t="s">
        <v>2252</v>
      </c>
      <c r="B1842" s="108">
        <f t="shared" si="140"/>
        <v>43259</v>
      </c>
      <c r="C1842">
        <f t="shared" si="141"/>
        <v>2018</v>
      </c>
      <c r="D1842">
        <f t="shared" si="142"/>
        <v>6</v>
      </c>
      <c r="E1842" s="75">
        <v>72979</v>
      </c>
      <c r="F1842" s="75">
        <v>67233</v>
      </c>
      <c r="G1842" s="75">
        <v>5746</v>
      </c>
      <c r="H1842" s="104">
        <v>92.126502144452516</v>
      </c>
      <c r="I1842" s="104">
        <v>7.8734978555474866</v>
      </c>
      <c r="K1842" s="72">
        <f t="shared" si="143"/>
        <v>4.1338984544740404E-3</v>
      </c>
      <c r="M1842" s="72">
        <f t="shared" si="144"/>
        <v>3.7015211912497462E-3</v>
      </c>
      <c r="N1842" s="68"/>
      <c r="O1842" s="72"/>
    </row>
    <row r="1843" spans="1:15" x14ac:dyDescent="0.25">
      <c r="A1843" s="107" t="s">
        <v>2253</v>
      </c>
      <c r="B1843" s="108">
        <f t="shared" si="140"/>
        <v>43260</v>
      </c>
      <c r="C1843">
        <f t="shared" si="141"/>
        <v>2018</v>
      </c>
      <c r="D1843">
        <f t="shared" si="142"/>
        <v>6</v>
      </c>
      <c r="E1843" s="75">
        <v>65560</v>
      </c>
      <c r="F1843" s="75">
        <v>54887</v>
      </c>
      <c r="G1843" s="75">
        <v>10673</v>
      </c>
      <c r="H1843" s="104">
        <v>83.720256253813304</v>
      </c>
      <c r="I1843" s="104">
        <v>16.2797437461867</v>
      </c>
      <c r="K1843" s="72">
        <f t="shared" si="143"/>
        <v>3.7136488945493651E-3</v>
      </c>
      <c r="M1843" s="72">
        <f t="shared" si="144"/>
        <v>3.7015211912497462E-3</v>
      </c>
      <c r="N1843" s="68"/>
      <c r="O1843" s="72"/>
    </row>
    <row r="1844" spans="1:15" x14ac:dyDescent="0.25">
      <c r="A1844" s="107" t="s">
        <v>2254</v>
      </c>
      <c r="B1844" s="108">
        <f t="shared" si="140"/>
        <v>43261</v>
      </c>
      <c r="C1844">
        <f t="shared" si="141"/>
        <v>2018</v>
      </c>
      <c r="D1844">
        <f t="shared" si="142"/>
        <v>6</v>
      </c>
      <c r="E1844" s="75">
        <v>41837</v>
      </c>
      <c r="F1844" s="75">
        <v>36295</v>
      </c>
      <c r="G1844" s="75">
        <v>5541</v>
      </c>
      <c r="H1844" s="104">
        <v>86.753352295814707</v>
      </c>
      <c r="I1844" s="104">
        <v>13.244257475440399</v>
      </c>
      <c r="K1844" s="72">
        <f t="shared" si="143"/>
        <v>2.3698585845219919E-3</v>
      </c>
      <c r="M1844" s="72">
        <f t="shared" si="144"/>
        <v>3.7015211912497462E-3</v>
      </c>
      <c r="N1844" s="68"/>
      <c r="O1844" s="72"/>
    </row>
    <row r="1845" spans="1:15" x14ac:dyDescent="0.25">
      <c r="A1845" s="107" t="s">
        <v>2255</v>
      </c>
      <c r="B1845" s="108">
        <f t="shared" si="140"/>
        <v>43262</v>
      </c>
      <c r="C1845">
        <f t="shared" si="141"/>
        <v>2018</v>
      </c>
      <c r="D1845">
        <f t="shared" si="142"/>
        <v>6</v>
      </c>
      <c r="E1845" s="75">
        <v>68302</v>
      </c>
      <c r="F1845" s="75">
        <v>63799</v>
      </c>
      <c r="G1845" s="75">
        <v>4503</v>
      </c>
      <c r="H1845" s="104">
        <v>93.407220872009603</v>
      </c>
      <c r="I1845" s="104">
        <v>6.5927791279903953</v>
      </c>
      <c r="K1845" s="72">
        <f t="shared" si="143"/>
        <v>3.8689695972469605E-3</v>
      </c>
      <c r="M1845" s="72">
        <f t="shared" si="144"/>
        <v>3.7015211912497462E-3</v>
      </c>
      <c r="N1845" s="68"/>
      <c r="O1845" s="72"/>
    </row>
    <row r="1846" spans="1:15" x14ac:dyDescent="0.25">
      <c r="A1846" s="107" t="s">
        <v>2256</v>
      </c>
      <c r="B1846" s="108">
        <f t="shared" si="140"/>
        <v>43263</v>
      </c>
      <c r="C1846">
        <f t="shared" si="141"/>
        <v>2018</v>
      </c>
      <c r="D1846">
        <f t="shared" si="142"/>
        <v>6</v>
      </c>
      <c r="E1846" s="75">
        <v>76486</v>
      </c>
      <c r="F1846" s="75">
        <v>71753</v>
      </c>
      <c r="G1846" s="75">
        <v>4733</v>
      </c>
      <c r="H1846" s="104">
        <v>93.8119394398975</v>
      </c>
      <c r="I1846" s="104">
        <v>6.1880605601025023</v>
      </c>
      <c r="K1846" s="72">
        <f t="shared" si="143"/>
        <v>4.3325526136135254E-3</v>
      </c>
      <c r="M1846" s="72">
        <f t="shared" si="144"/>
        <v>3.7015211912497462E-3</v>
      </c>
      <c r="N1846" s="68"/>
      <c r="O1846" s="72"/>
    </row>
    <row r="1847" spans="1:15" x14ac:dyDescent="0.25">
      <c r="A1847" s="107" t="s">
        <v>2257</v>
      </c>
      <c r="B1847" s="108">
        <f t="shared" si="140"/>
        <v>43264</v>
      </c>
      <c r="C1847">
        <f t="shared" si="141"/>
        <v>2018</v>
      </c>
      <c r="D1847">
        <f t="shared" si="142"/>
        <v>6</v>
      </c>
      <c r="E1847" s="75">
        <v>64502</v>
      </c>
      <c r="F1847" s="75">
        <v>61751</v>
      </c>
      <c r="G1847" s="75">
        <v>2751</v>
      </c>
      <c r="H1847" s="104">
        <v>95.735015968497095</v>
      </c>
      <c r="I1847" s="104">
        <v>4.2649840315028991</v>
      </c>
      <c r="K1847" s="72">
        <f t="shared" si="143"/>
        <v>3.6537184410650263E-3</v>
      </c>
      <c r="M1847" s="72">
        <f t="shared" si="144"/>
        <v>3.7015211912497462E-3</v>
      </c>
      <c r="N1847" s="68"/>
      <c r="O1847" s="72"/>
    </row>
    <row r="1848" spans="1:15" x14ac:dyDescent="0.25">
      <c r="A1848" s="107" t="s">
        <v>2258</v>
      </c>
      <c r="B1848" s="108">
        <f t="shared" si="140"/>
        <v>43265</v>
      </c>
      <c r="C1848">
        <f t="shared" si="141"/>
        <v>2018</v>
      </c>
      <c r="D1848">
        <f t="shared" si="142"/>
        <v>6</v>
      </c>
      <c r="E1848" s="75">
        <v>76027</v>
      </c>
      <c r="F1848" s="75">
        <v>71539</v>
      </c>
      <c r="G1848" s="75">
        <v>4488</v>
      </c>
      <c r="H1848" s="104">
        <v>94.096834019493073</v>
      </c>
      <c r="I1848" s="104">
        <v>5.903165980506925</v>
      </c>
      <c r="K1848" s="72">
        <f t="shared" si="143"/>
        <v>4.3065525397483918E-3</v>
      </c>
      <c r="M1848" s="72">
        <f t="shared" si="144"/>
        <v>3.7015211912497462E-3</v>
      </c>
      <c r="N1848" s="68"/>
      <c r="O1848" s="72"/>
    </row>
    <row r="1849" spans="1:15" x14ac:dyDescent="0.25">
      <c r="A1849" s="107" t="s">
        <v>2259</v>
      </c>
      <c r="B1849" s="108">
        <f t="shared" si="140"/>
        <v>43266</v>
      </c>
      <c r="C1849">
        <f t="shared" si="141"/>
        <v>2018</v>
      </c>
      <c r="D1849">
        <f t="shared" si="142"/>
        <v>6</v>
      </c>
      <c r="E1849" s="75">
        <v>72604</v>
      </c>
      <c r="F1849" s="75">
        <v>67006</v>
      </c>
      <c r="G1849" s="75">
        <v>5598</v>
      </c>
      <c r="H1849" s="104">
        <v>92.289681009310783</v>
      </c>
      <c r="I1849" s="104">
        <v>7.7103189906892187</v>
      </c>
      <c r="K1849" s="72">
        <f t="shared" si="143"/>
        <v>4.1126565640613498E-3</v>
      </c>
      <c r="M1849" s="72">
        <f t="shared" si="144"/>
        <v>3.7015211912497462E-3</v>
      </c>
      <c r="N1849" s="68"/>
      <c r="O1849" s="72"/>
    </row>
    <row r="1850" spans="1:15" x14ac:dyDescent="0.25">
      <c r="A1850" s="107" t="s">
        <v>2260</v>
      </c>
      <c r="B1850" s="108">
        <f t="shared" si="140"/>
        <v>43267</v>
      </c>
      <c r="C1850">
        <f t="shared" si="141"/>
        <v>2018</v>
      </c>
      <c r="D1850">
        <f t="shared" si="142"/>
        <v>6</v>
      </c>
      <c r="E1850" s="75">
        <v>63486</v>
      </c>
      <c r="F1850" s="75">
        <v>53081</v>
      </c>
      <c r="G1850" s="75">
        <v>10405</v>
      </c>
      <c r="H1850" s="104">
        <v>83.610559808461701</v>
      </c>
      <c r="I1850" s="104">
        <v>16.389440191538291</v>
      </c>
      <c r="K1850" s="72">
        <f t="shared" si="143"/>
        <v>3.5961670793069095E-3</v>
      </c>
      <c r="M1850" s="72">
        <f t="shared" si="144"/>
        <v>3.7015211912497462E-3</v>
      </c>
      <c r="N1850" s="68"/>
      <c r="O1850" s="72"/>
    </row>
    <row r="1851" spans="1:15" x14ac:dyDescent="0.25">
      <c r="A1851" s="107" t="s">
        <v>2261</v>
      </c>
      <c r="B1851" s="108">
        <f t="shared" si="140"/>
        <v>43268</v>
      </c>
      <c r="C1851">
        <f t="shared" si="141"/>
        <v>2018</v>
      </c>
      <c r="D1851">
        <f t="shared" si="142"/>
        <v>6</v>
      </c>
      <c r="E1851" s="75">
        <v>56442</v>
      </c>
      <c r="F1851" s="75">
        <v>47338</v>
      </c>
      <c r="G1851" s="75">
        <v>9104</v>
      </c>
      <c r="H1851" s="104">
        <v>83.870167605683704</v>
      </c>
      <c r="I1851" s="104">
        <v>16.129832394316288</v>
      </c>
      <c r="K1851" s="72">
        <f t="shared" si="143"/>
        <v>3.1971594097949248E-3</v>
      </c>
      <c r="M1851" s="72">
        <f t="shared" si="144"/>
        <v>3.7015211912497462E-3</v>
      </c>
      <c r="N1851" s="68"/>
      <c r="O1851" s="72"/>
    </row>
    <row r="1852" spans="1:15" x14ac:dyDescent="0.25">
      <c r="A1852" s="107" t="s">
        <v>2262</v>
      </c>
      <c r="B1852" s="108">
        <f t="shared" si="140"/>
        <v>43269</v>
      </c>
      <c r="C1852">
        <f t="shared" si="141"/>
        <v>2018</v>
      </c>
      <c r="D1852">
        <f t="shared" si="142"/>
        <v>6</v>
      </c>
      <c r="E1852" s="75">
        <v>63779</v>
      </c>
      <c r="F1852" s="75">
        <v>59678</v>
      </c>
      <c r="G1852" s="75">
        <v>4097</v>
      </c>
      <c r="H1852" s="104">
        <v>93.569983850483695</v>
      </c>
      <c r="I1852" s="104">
        <v>6.4237444927013589</v>
      </c>
      <c r="K1852" s="72">
        <f t="shared" si="143"/>
        <v>3.6127640763493583E-3</v>
      </c>
      <c r="M1852" s="72">
        <f t="shared" si="144"/>
        <v>3.7015211912497462E-3</v>
      </c>
      <c r="N1852" s="68"/>
      <c r="O1852" s="72"/>
    </row>
    <row r="1853" spans="1:15" x14ac:dyDescent="0.25">
      <c r="A1853" s="107" t="s">
        <v>2263</v>
      </c>
      <c r="B1853" s="108">
        <f t="shared" si="140"/>
        <v>43270</v>
      </c>
      <c r="C1853">
        <f t="shared" si="141"/>
        <v>2018</v>
      </c>
      <c r="D1853">
        <f t="shared" si="142"/>
        <v>6</v>
      </c>
      <c r="E1853" s="75">
        <v>72413</v>
      </c>
      <c r="F1853" s="75">
        <v>68694</v>
      </c>
      <c r="G1853" s="75">
        <v>3719</v>
      </c>
      <c r="H1853" s="104">
        <v>94.86418184580117</v>
      </c>
      <c r="I1853" s="104">
        <v>5.1358181541988319</v>
      </c>
      <c r="K1853" s="72">
        <f t="shared" si="143"/>
        <v>4.1018373612111527E-3</v>
      </c>
      <c r="M1853" s="72">
        <f t="shared" si="144"/>
        <v>3.7015211912497462E-3</v>
      </c>
      <c r="N1853" s="68"/>
      <c r="O1853" s="72"/>
    </row>
    <row r="1854" spans="1:15" x14ac:dyDescent="0.25">
      <c r="A1854" s="107" t="s">
        <v>2264</v>
      </c>
      <c r="B1854" s="108">
        <f t="shared" si="140"/>
        <v>43271</v>
      </c>
      <c r="C1854">
        <f t="shared" si="141"/>
        <v>2018</v>
      </c>
      <c r="D1854">
        <f t="shared" si="142"/>
        <v>6</v>
      </c>
      <c r="E1854" s="75">
        <v>74316</v>
      </c>
      <c r="F1854" s="75">
        <v>70449</v>
      </c>
      <c r="G1854" s="75">
        <v>3866</v>
      </c>
      <c r="H1854" s="104">
        <v>94.796544485709674</v>
      </c>
      <c r="I1854" s="104">
        <v>5.2021099090370848</v>
      </c>
      <c r="K1854" s="72">
        <f t="shared" si="143"/>
        <v>4.2096328744254214E-3</v>
      </c>
      <c r="M1854" s="72">
        <f t="shared" si="144"/>
        <v>3.7015211912497462E-3</v>
      </c>
      <c r="N1854" s="68"/>
      <c r="O1854" s="72"/>
    </row>
    <row r="1855" spans="1:15" x14ac:dyDescent="0.25">
      <c r="A1855" s="107" t="s">
        <v>2265</v>
      </c>
      <c r="B1855" s="108">
        <f t="shared" si="140"/>
        <v>43272</v>
      </c>
      <c r="C1855">
        <f t="shared" si="141"/>
        <v>2018</v>
      </c>
      <c r="D1855">
        <f t="shared" si="142"/>
        <v>6</v>
      </c>
      <c r="E1855" s="75">
        <v>70322</v>
      </c>
      <c r="F1855" s="75">
        <v>66021</v>
      </c>
      <c r="G1855" s="75">
        <v>4301</v>
      </c>
      <c r="H1855" s="104">
        <v>93.883848582235998</v>
      </c>
      <c r="I1855" s="104">
        <v>6.1161514177639997</v>
      </c>
      <c r="K1855" s="72">
        <f t="shared" si="143"/>
        <v>3.983392580269988E-3</v>
      </c>
      <c r="M1855" s="72">
        <f t="shared" si="144"/>
        <v>3.7015211912497462E-3</v>
      </c>
      <c r="N1855" s="68"/>
      <c r="O1855" s="72"/>
    </row>
    <row r="1856" spans="1:15" x14ac:dyDescent="0.25">
      <c r="A1856" s="107" t="s">
        <v>2266</v>
      </c>
      <c r="B1856" s="108">
        <f t="shared" si="140"/>
        <v>43273</v>
      </c>
      <c r="C1856">
        <f t="shared" si="141"/>
        <v>2018</v>
      </c>
      <c r="D1856">
        <f t="shared" si="142"/>
        <v>6</v>
      </c>
      <c r="E1856" s="75">
        <v>71329</v>
      </c>
      <c r="F1856" s="75">
        <v>65997</v>
      </c>
      <c r="G1856" s="75">
        <v>5331</v>
      </c>
      <c r="H1856" s="104">
        <v>92.524779542682495</v>
      </c>
      <c r="I1856" s="104">
        <v>7.4738185029931721</v>
      </c>
      <c r="K1856" s="72">
        <f t="shared" si="143"/>
        <v>4.0404341366582011E-3</v>
      </c>
      <c r="M1856" s="72">
        <f t="shared" si="144"/>
        <v>3.7015211912497462E-3</v>
      </c>
      <c r="N1856" s="68"/>
      <c r="O1856" s="72"/>
    </row>
    <row r="1857" spans="1:15" x14ac:dyDescent="0.25">
      <c r="A1857" s="107" t="s">
        <v>2267</v>
      </c>
      <c r="B1857" s="108">
        <f t="shared" si="140"/>
        <v>43274</v>
      </c>
      <c r="C1857">
        <f t="shared" si="141"/>
        <v>2018</v>
      </c>
      <c r="D1857">
        <f t="shared" si="142"/>
        <v>6</v>
      </c>
      <c r="E1857" s="75">
        <v>51213</v>
      </c>
      <c r="F1857" s="75">
        <v>45241</v>
      </c>
      <c r="G1857" s="75">
        <v>5972</v>
      </c>
      <c r="H1857" s="104">
        <v>88.338898326596762</v>
      </c>
      <c r="I1857" s="104">
        <v>11.661101673403239</v>
      </c>
      <c r="K1857" s="72">
        <f t="shared" si="143"/>
        <v>2.9009624898803633E-3</v>
      </c>
      <c r="M1857" s="72">
        <f t="shared" si="144"/>
        <v>3.7015211912497462E-3</v>
      </c>
      <c r="N1857" s="68"/>
      <c r="O1857" s="72"/>
    </row>
    <row r="1858" spans="1:15" x14ac:dyDescent="0.25">
      <c r="A1858" s="107" t="s">
        <v>2268</v>
      </c>
      <c r="B1858" s="108">
        <f t="shared" si="140"/>
        <v>43275</v>
      </c>
      <c r="C1858">
        <f t="shared" si="141"/>
        <v>2018</v>
      </c>
      <c r="D1858">
        <f t="shared" si="142"/>
        <v>6</v>
      </c>
      <c r="E1858" s="75">
        <v>56002</v>
      </c>
      <c r="F1858" s="75">
        <v>47284</v>
      </c>
      <c r="G1858" s="75">
        <v>8714</v>
      </c>
      <c r="H1858" s="104">
        <v>84.43269883218457</v>
      </c>
      <c r="I1858" s="104">
        <v>15.56015856576551</v>
      </c>
      <c r="K1858" s="72">
        <f t="shared" si="143"/>
        <v>3.1722355917107006E-3</v>
      </c>
      <c r="M1858" s="72">
        <f t="shared" si="144"/>
        <v>3.7015211912497462E-3</v>
      </c>
      <c r="N1858" s="68"/>
      <c r="O1858" s="72"/>
    </row>
    <row r="1859" spans="1:15" x14ac:dyDescent="0.25">
      <c r="A1859" s="107" t="s">
        <v>2269</v>
      </c>
      <c r="B1859" s="108">
        <f t="shared" si="140"/>
        <v>43276</v>
      </c>
      <c r="C1859">
        <f t="shared" si="141"/>
        <v>2018</v>
      </c>
      <c r="D1859">
        <f t="shared" si="142"/>
        <v>6</v>
      </c>
      <c r="E1859" s="75">
        <v>72032</v>
      </c>
      <c r="F1859" s="75">
        <v>66889</v>
      </c>
      <c r="G1859" s="75">
        <v>5143</v>
      </c>
      <c r="H1859" s="104">
        <v>92.860117725455353</v>
      </c>
      <c r="I1859" s="104">
        <v>7.1398822745446466</v>
      </c>
      <c r="K1859" s="72">
        <f t="shared" si="143"/>
        <v>4.0802556005518588E-3</v>
      </c>
      <c r="M1859" s="72">
        <f t="shared" si="144"/>
        <v>3.7015211912497462E-3</v>
      </c>
      <c r="N1859" s="68"/>
      <c r="O1859" s="72"/>
    </row>
    <row r="1860" spans="1:15" x14ac:dyDescent="0.25">
      <c r="A1860" s="107" t="s">
        <v>2270</v>
      </c>
      <c r="B1860" s="108">
        <f t="shared" si="140"/>
        <v>43277</v>
      </c>
      <c r="C1860">
        <f t="shared" si="141"/>
        <v>2018</v>
      </c>
      <c r="D1860">
        <f t="shared" si="142"/>
        <v>6</v>
      </c>
      <c r="E1860" s="75">
        <v>80909</v>
      </c>
      <c r="F1860" s="75">
        <v>76294</v>
      </c>
      <c r="G1860" s="75">
        <v>4615</v>
      </c>
      <c r="H1860" s="104">
        <v>94.29606100681012</v>
      </c>
      <c r="I1860" s="104">
        <v>5.7039389931898796</v>
      </c>
      <c r="K1860" s="72">
        <f t="shared" si="143"/>
        <v>4.5830936304010767E-3</v>
      </c>
      <c r="M1860" s="72">
        <f t="shared" si="144"/>
        <v>3.7015211912497462E-3</v>
      </c>
      <c r="N1860" s="68"/>
      <c r="O1860" s="72"/>
    </row>
    <row r="1861" spans="1:15" x14ac:dyDescent="0.25">
      <c r="A1861" s="107" t="s">
        <v>2271</v>
      </c>
      <c r="B1861" s="108">
        <f t="shared" si="140"/>
        <v>43278</v>
      </c>
      <c r="C1861">
        <f t="shared" si="141"/>
        <v>2018</v>
      </c>
      <c r="D1861">
        <f t="shared" si="142"/>
        <v>6</v>
      </c>
      <c r="E1861" s="75">
        <v>67933</v>
      </c>
      <c r="F1861" s="75">
        <v>64765</v>
      </c>
      <c r="G1861" s="75">
        <v>3168</v>
      </c>
      <c r="H1861" s="104">
        <v>95.336581631902021</v>
      </c>
      <c r="I1861" s="104">
        <v>4.6634183680979788</v>
      </c>
      <c r="K1861" s="72">
        <f t="shared" si="143"/>
        <v>3.8480675770808724E-3</v>
      </c>
      <c r="M1861" s="72">
        <f t="shared" si="144"/>
        <v>3.7015211912497462E-3</v>
      </c>
      <c r="N1861" s="68"/>
      <c r="O1861" s="72"/>
    </row>
    <row r="1862" spans="1:15" x14ac:dyDescent="0.25">
      <c r="A1862" s="107" t="s">
        <v>2272</v>
      </c>
      <c r="B1862" s="108">
        <f t="shared" si="140"/>
        <v>43279</v>
      </c>
      <c r="C1862">
        <f t="shared" si="141"/>
        <v>2018</v>
      </c>
      <c r="D1862">
        <f t="shared" si="142"/>
        <v>6</v>
      </c>
      <c r="E1862" s="75">
        <v>50628</v>
      </c>
      <c r="F1862" s="75">
        <v>48115</v>
      </c>
      <c r="G1862" s="75">
        <v>2513</v>
      </c>
      <c r="H1862" s="104">
        <v>95.036343525321954</v>
      </c>
      <c r="I1862" s="104">
        <v>4.9636564746780438</v>
      </c>
      <c r="K1862" s="72">
        <f t="shared" si="143"/>
        <v>2.8678251408365656E-3</v>
      </c>
      <c r="M1862" s="72">
        <f t="shared" si="144"/>
        <v>3.7015211912497462E-3</v>
      </c>
      <c r="N1862" s="68"/>
      <c r="O1862" s="72"/>
    </row>
    <row r="1863" spans="1:15" x14ac:dyDescent="0.25">
      <c r="A1863" s="107" t="s">
        <v>2273</v>
      </c>
      <c r="B1863" s="108">
        <f t="shared" si="140"/>
        <v>43280</v>
      </c>
      <c r="C1863">
        <f t="shared" si="141"/>
        <v>2018</v>
      </c>
      <c r="D1863">
        <f t="shared" si="142"/>
        <v>6</v>
      </c>
      <c r="E1863" s="75">
        <v>70114</v>
      </c>
      <c r="F1863" s="75">
        <v>64878</v>
      </c>
      <c r="G1863" s="75">
        <v>5236</v>
      </c>
      <c r="H1863" s="104">
        <v>92.532161907750236</v>
      </c>
      <c r="I1863" s="104">
        <v>7.4678380922497647</v>
      </c>
      <c r="K1863" s="72">
        <f t="shared" si="143"/>
        <v>3.9716104117210821E-3</v>
      </c>
      <c r="M1863" s="72">
        <f t="shared" si="144"/>
        <v>3.7015211912497462E-3</v>
      </c>
      <c r="N1863" s="68"/>
      <c r="O1863" s="72"/>
    </row>
    <row r="1864" spans="1:15" x14ac:dyDescent="0.25">
      <c r="A1864" s="107" t="s">
        <v>2274</v>
      </c>
      <c r="B1864" s="108">
        <f t="shared" si="140"/>
        <v>43281</v>
      </c>
      <c r="C1864">
        <f t="shared" si="141"/>
        <v>2018</v>
      </c>
      <c r="D1864">
        <f t="shared" si="142"/>
        <v>6</v>
      </c>
      <c r="E1864" s="75">
        <v>54947</v>
      </c>
      <c r="F1864" s="75">
        <v>46913</v>
      </c>
      <c r="G1864" s="75">
        <v>8034</v>
      </c>
      <c r="H1864" s="104">
        <v>85.378637596229098</v>
      </c>
      <c r="I1864" s="104">
        <v>14.62136240377091</v>
      </c>
      <c r="K1864" s="72">
        <f t="shared" si="143"/>
        <v>3.1124750733496635E-3</v>
      </c>
      <c r="M1864" s="72">
        <f t="shared" si="144"/>
        <v>3.7015211912497462E-3</v>
      </c>
      <c r="N1864" s="68"/>
      <c r="O1864" s="72"/>
    </row>
    <row r="1865" spans="1:15" x14ac:dyDescent="0.25">
      <c r="A1865" s="107" t="s">
        <v>2275</v>
      </c>
      <c r="B1865" s="108">
        <f t="shared" si="140"/>
        <v>43282</v>
      </c>
      <c r="C1865">
        <f t="shared" si="141"/>
        <v>2018</v>
      </c>
      <c r="D1865">
        <f t="shared" si="142"/>
        <v>7</v>
      </c>
      <c r="E1865" s="75">
        <v>45478</v>
      </c>
      <c r="F1865" s="75">
        <v>38784</v>
      </c>
      <c r="G1865" s="75">
        <v>6694</v>
      </c>
      <c r="H1865" s="104">
        <v>85.280795109723385</v>
      </c>
      <c r="I1865" s="104">
        <v>14.71920489027662</v>
      </c>
      <c r="K1865" s="72">
        <f t="shared" si="143"/>
        <v>2.5761031791689446E-3</v>
      </c>
      <c r="M1865" s="72">
        <f t="shared" si="144"/>
        <v>3.5087528173324825E-3</v>
      </c>
      <c r="N1865" s="68"/>
      <c r="O1865" s="72"/>
    </row>
    <row r="1866" spans="1:15" x14ac:dyDescent="0.25">
      <c r="A1866" s="107" t="s">
        <v>2276</v>
      </c>
      <c r="B1866" s="108">
        <f t="shared" si="140"/>
        <v>43283</v>
      </c>
      <c r="C1866">
        <f t="shared" si="141"/>
        <v>2018</v>
      </c>
      <c r="D1866">
        <f t="shared" si="142"/>
        <v>7</v>
      </c>
      <c r="E1866" s="75">
        <v>58875</v>
      </c>
      <c r="F1866" s="75">
        <v>54838</v>
      </c>
      <c r="G1866" s="75">
        <v>4037</v>
      </c>
      <c r="H1866" s="104">
        <v>93.14309978768577</v>
      </c>
      <c r="I1866" s="104">
        <v>6.8569002123142253</v>
      </c>
      <c r="K1866" s="72">
        <f t="shared" si="143"/>
        <v>3.3349767947924627E-3</v>
      </c>
      <c r="M1866" s="72">
        <f t="shared" si="144"/>
        <v>3.5087528173324825E-3</v>
      </c>
      <c r="N1866" s="68"/>
      <c r="O1866" s="72"/>
    </row>
    <row r="1867" spans="1:15" x14ac:dyDescent="0.25">
      <c r="A1867" s="107" t="s">
        <v>2277</v>
      </c>
      <c r="B1867" s="108">
        <f t="shared" si="140"/>
        <v>43284</v>
      </c>
      <c r="C1867">
        <f t="shared" si="141"/>
        <v>2018</v>
      </c>
      <c r="D1867">
        <f t="shared" si="142"/>
        <v>7</v>
      </c>
      <c r="E1867" s="75">
        <v>55057</v>
      </c>
      <c r="F1867" s="75">
        <v>51545</v>
      </c>
      <c r="G1867" s="75">
        <v>3512</v>
      </c>
      <c r="H1867" s="104">
        <v>93.621156256243523</v>
      </c>
      <c r="I1867" s="104">
        <v>6.3788437437564696</v>
      </c>
      <c r="K1867" s="72">
        <f t="shared" si="143"/>
        <v>3.1187060278707198E-3</v>
      </c>
      <c r="M1867" s="72">
        <f t="shared" si="144"/>
        <v>3.5087528173324825E-3</v>
      </c>
      <c r="N1867" s="68"/>
      <c r="O1867" s="72"/>
    </row>
    <row r="1868" spans="1:15" x14ac:dyDescent="0.25">
      <c r="A1868" s="107" t="s">
        <v>2278</v>
      </c>
      <c r="B1868" s="108">
        <f t="shared" si="140"/>
        <v>43285</v>
      </c>
      <c r="C1868">
        <f t="shared" si="141"/>
        <v>2018</v>
      </c>
      <c r="D1868">
        <f t="shared" si="142"/>
        <v>7</v>
      </c>
      <c r="E1868" s="75">
        <v>48578</v>
      </c>
      <c r="F1868" s="75">
        <v>40265</v>
      </c>
      <c r="G1868" s="75">
        <v>8313</v>
      </c>
      <c r="H1868" s="104">
        <v>82.887315245584418</v>
      </c>
      <c r="I1868" s="104">
        <v>17.112684754415579</v>
      </c>
      <c r="K1868" s="72">
        <f t="shared" si="143"/>
        <v>2.7517028065805224E-3</v>
      </c>
      <c r="M1868" s="72">
        <f t="shared" si="144"/>
        <v>3.5087528173324825E-3</v>
      </c>
      <c r="N1868" s="68"/>
      <c r="O1868" s="72"/>
    </row>
    <row r="1869" spans="1:15" x14ac:dyDescent="0.25">
      <c r="A1869" s="107" t="s">
        <v>2279</v>
      </c>
      <c r="B1869" s="108">
        <f t="shared" ref="B1869:B1932" si="145">DATE(YEAR(A1869),MONTH(A1869),DAY(A1869))</f>
        <v>43286</v>
      </c>
      <c r="C1869">
        <f t="shared" ref="C1869:C1932" si="146">+YEAR(A1869)</f>
        <v>2018</v>
      </c>
      <c r="D1869">
        <f t="shared" ref="D1869:D1932" si="147">MONTH(A1869)</f>
        <v>7</v>
      </c>
      <c r="E1869" s="75">
        <v>59664</v>
      </c>
      <c r="F1869" s="75">
        <v>54625</v>
      </c>
      <c r="G1869" s="75">
        <v>5039</v>
      </c>
      <c r="H1869" s="104">
        <v>91.554371145079116</v>
      </c>
      <c r="I1869" s="104">
        <v>8.4456288549208907</v>
      </c>
      <c r="K1869" s="72">
        <f t="shared" ref="K1869:K1932" si="148">+E1869/SUMIF($C$12:$C$2321,C1869,$E$12:$E$2321)</f>
        <v>3.3796697322207641E-3</v>
      </c>
      <c r="M1869" s="72">
        <f t="shared" ref="M1869:M1932" si="149">AVERAGEIFS($K$12:$K$2321,$C$12:$C$2321,C1869,$D$12:$D$2321,D1869)</f>
        <v>3.5087528173324825E-3</v>
      </c>
      <c r="N1869" s="68"/>
      <c r="O1869" s="72"/>
    </row>
    <row r="1870" spans="1:15" x14ac:dyDescent="0.25">
      <c r="A1870" s="107" t="s">
        <v>2280</v>
      </c>
      <c r="B1870" s="108">
        <f t="shared" si="145"/>
        <v>43287</v>
      </c>
      <c r="C1870">
        <f t="shared" si="146"/>
        <v>2018</v>
      </c>
      <c r="D1870">
        <f t="shared" si="147"/>
        <v>7</v>
      </c>
      <c r="E1870" s="75">
        <v>49717</v>
      </c>
      <c r="F1870" s="75">
        <v>46201</v>
      </c>
      <c r="G1870" s="75">
        <v>3516</v>
      </c>
      <c r="H1870" s="104">
        <v>92.927972323350161</v>
      </c>
      <c r="I1870" s="104">
        <v>7.0720276766498378</v>
      </c>
      <c r="K1870" s="72">
        <f t="shared" si="148"/>
        <v>2.8162215083940021E-3</v>
      </c>
      <c r="M1870" s="72">
        <f t="shared" si="149"/>
        <v>3.5087528173324825E-3</v>
      </c>
      <c r="N1870" s="68"/>
      <c r="O1870" s="72"/>
    </row>
    <row r="1871" spans="1:15" x14ac:dyDescent="0.25">
      <c r="A1871" s="107" t="s">
        <v>2281</v>
      </c>
      <c r="B1871" s="108">
        <f t="shared" si="145"/>
        <v>43288</v>
      </c>
      <c r="C1871">
        <f t="shared" si="146"/>
        <v>2018</v>
      </c>
      <c r="D1871">
        <f t="shared" si="147"/>
        <v>7</v>
      </c>
      <c r="E1871" s="75">
        <v>61165</v>
      </c>
      <c r="F1871" s="75">
        <v>50771</v>
      </c>
      <c r="G1871" s="75">
        <v>10394</v>
      </c>
      <c r="H1871" s="104">
        <v>83.006621433826538</v>
      </c>
      <c r="I1871" s="104">
        <v>16.993378566173469</v>
      </c>
      <c r="K1871" s="72">
        <f t="shared" si="148"/>
        <v>3.4646939389126282E-3</v>
      </c>
      <c r="M1871" s="72">
        <f t="shared" si="149"/>
        <v>3.5087528173324825E-3</v>
      </c>
      <c r="N1871" s="68"/>
      <c r="O1871" s="72"/>
    </row>
    <row r="1872" spans="1:15" x14ac:dyDescent="0.25">
      <c r="A1872" s="107" t="s">
        <v>2282</v>
      </c>
      <c r="B1872" s="108">
        <f t="shared" si="145"/>
        <v>43289</v>
      </c>
      <c r="C1872">
        <f t="shared" si="146"/>
        <v>2018</v>
      </c>
      <c r="D1872">
        <f t="shared" si="147"/>
        <v>7</v>
      </c>
      <c r="E1872" s="75">
        <v>60738</v>
      </c>
      <c r="F1872" s="75">
        <v>50117</v>
      </c>
      <c r="G1872" s="75">
        <v>10621</v>
      </c>
      <c r="H1872" s="104">
        <v>82.513418288386177</v>
      </c>
      <c r="I1872" s="104">
        <v>17.48658171161382</v>
      </c>
      <c r="K1872" s="72">
        <f t="shared" si="148"/>
        <v>3.4405065063627107E-3</v>
      </c>
      <c r="M1872" s="72">
        <f t="shared" si="149"/>
        <v>3.5087528173324825E-3</v>
      </c>
      <c r="N1872" s="68"/>
      <c r="O1872" s="72"/>
    </row>
    <row r="1873" spans="1:15" x14ac:dyDescent="0.25">
      <c r="A1873" s="107" t="s">
        <v>2283</v>
      </c>
      <c r="B1873" s="108">
        <f t="shared" si="145"/>
        <v>43290</v>
      </c>
      <c r="C1873">
        <f t="shared" si="146"/>
        <v>2018</v>
      </c>
      <c r="D1873">
        <f t="shared" si="147"/>
        <v>7</v>
      </c>
      <c r="E1873" s="75">
        <v>70309</v>
      </c>
      <c r="F1873" s="75">
        <v>65860</v>
      </c>
      <c r="G1873" s="75">
        <v>4447</v>
      </c>
      <c r="H1873" s="104">
        <v>93.672218350424558</v>
      </c>
      <c r="I1873" s="104">
        <v>6.3249370635338291</v>
      </c>
      <c r="K1873" s="72">
        <f t="shared" si="148"/>
        <v>3.9826561947356818E-3</v>
      </c>
      <c r="M1873" s="72">
        <f t="shared" si="149"/>
        <v>3.5087528173324825E-3</v>
      </c>
      <c r="N1873" s="68"/>
      <c r="O1873" s="72"/>
    </row>
    <row r="1874" spans="1:15" x14ac:dyDescent="0.25">
      <c r="A1874" s="107" t="s">
        <v>2284</v>
      </c>
      <c r="B1874" s="108">
        <f t="shared" si="145"/>
        <v>43291</v>
      </c>
      <c r="C1874">
        <f t="shared" si="146"/>
        <v>2018</v>
      </c>
      <c r="D1874">
        <f t="shared" si="147"/>
        <v>7</v>
      </c>
      <c r="E1874" s="75">
        <v>72757</v>
      </c>
      <c r="F1874" s="75">
        <v>69028</v>
      </c>
      <c r="G1874" s="75">
        <v>3728</v>
      </c>
      <c r="H1874" s="104">
        <v>94.874719958217085</v>
      </c>
      <c r="I1874" s="104">
        <v>5.123905603584535</v>
      </c>
      <c r="K1874" s="72">
        <f t="shared" si="148"/>
        <v>4.121323255349728E-3</v>
      </c>
      <c r="M1874" s="72">
        <f t="shared" si="149"/>
        <v>3.5087528173324825E-3</v>
      </c>
      <c r="N1874" s="68"/>
      <c r="O1874" s="72"/>
    </row>
    <row r="1875" spans="1:15" x14ac:dyDescent="0.25">
      <c r="A1875" s="107" t="s">
        <v>2285</v>
      </c>
      <c r="B1875" s="108">
        <f t="shared" si="145"/>
        <v>43292</v>
      </c>
      <c r="C1875">
        <f t="shared" si="146"/>
        <v>2018</v>
      </c>
      <c r="D1875">
        <f t="shared" si="147"/>
        <v>7</v>
      </c>
      <c r="E1875" s="75">
        <v>73275</v>
      </c>
      <c r="F1875" s="75">
        <v>69417</v>
      </c>
      <c r="G1875" s="75">
        <v>3858</v>
      </c>
      <c r="H1875" s="104">
        <v>94.734902763561919</v>
      </c>
      <c r="I1875" s="104">
        <v>5.2650972364380761</v>
      </c>
      <c r="K1875" s="72">
        <f t="shared" si="148"/>
        <v>4.1506653866397909E-3</v>
      </c>
      <c r="M1875" s="72">
        <f t="shared" si="149"/>
        <v>3.5087528173324825E-3</v>
      </c>
      <c r="N1875" s="68"/>
      <c r="O1875" s="72"/>
    </row>
    <row r="1876" spans="1:15" x14ac:dyDescent="0.25">
      <c r="A1876" s="107" t="s">
        <v>2286</v>
      </c>
      <c r="B1876" s="108">
        <f t="shared" si="145"/>
        <v>43293</v>
      </c>
      <c r="C1876">
        <f t="shared" si="146"/>
        <v>2018</v>
      </c>
      <c r="D1876">
        <f t="shared" si="147"/>
        <v>7</v>
      </c>
      <c r="E1876" s="75">
        <v>75046</v>
      </c>
      <c r="F1876" s="75">
        <v>70705</v>
      </c>
      <c r="G1876" s="75">
        <v>4341</v>
      </c>
      <c r="H1876" s="104">
        <v>94.215547797350965</v>
      </c>
      <c r="I1876" s="104">
        <v>5.7844522026490424</v>
      </c>
      <c r="K1876" s="72">
        <f t="shared" si="148"/>
        <v>4.2509837544287927E-3</v>
      </c>
      <c r="M1876" s="72">
        <f t="shared" si="149"/>
        <v>3.5087528173324825E-3</v>
      </c>
      <c r="N1876" s="68"/>
      <c r="O1876" s="72"/>
    </row>
    <row r="1877" spans="1:15" x14ac:dyDescent="0.25">
      <c r="A1877" s="107" t="s">
        <v>2287</v>
      </c>
      <c r="B1877" s="108">
        <f t="shared" si="145"/>
        <v>43294</v>
      </c>
      <c r="C1877">
        <f t="shared" si="146"/>
        <v>2018</v>
      </c>
      <c r="D1877">
        <f t="shared" si="147"/>
        <v>7</v>
      </c>
      <c r="E1877" s="75">
        <v>72488</v>
      </c>
      <c r="F1877" s="75">
        <v>67402</v>
      </c>
      <c r="G1877" s="75">
        <v>5085</v>
      </c>
      <c r="H1877" s="104">
        <v>92.983666262001989</v>
      </c>
      <c r="I1877" s="104">
        <v>7.0149541993157492</v>
      </c>
      <c r="K1877" s="72">
        <f t="shared" si="148"/>
        <v>4.1060857392936911E-3</v>
      </c>
      <c r="M1877" s="72">
        <f t="shared" si="149"/>
        <v>3.5087528173324825E-3</v>
      </c>
      <c r="N1877" s="68"/>
      <c r="O1877" s="72"/>
    </row>
    <row r="1878" spans="1:15" x14ac:dyDescent="0.25">
      <c r="A1878" s="107" t="s">
        <v>2288</v>
      </c>
      <c r="B1878" s="108">
        <f t="shared" si="145"/>
        <v>43295</v>
      </c>
      <c r="C1878">
        <f t="shared" si="146"/>
        <v>2018</v>
      </c>
      <c r="D1878">
        <f t="shared" si="147"/>
        <v>7</v>
      </c>
      <c r="E1878" s="75">
        <v>62795</v>
      </c>
      <c r="F1878" s="75">
        <v>52893</v>
      </c>
      <c r="G1878" s="75">
        <v>9901</v>
      </c>
      <c r="H1878" s="104">
        <v>84.231228601003266</v>
      </c>
      <c r="I1878" s="104">
        <v>15.76717891551875</v>
      </c>
      <c r="K1878" s="72">
        <f t="shared" si="148"/>
        <v>3.5570253559064576E-3</v>
      </c>
      <c r="M1878" s="72">
        <f t="shared" si="149"/>
        <v>3.5087528173324825E-3</v>
      </c>
      <c r="N1878" s="68"/>
      <c r="O1878" s="72"/>
    </row>
    <row r="1879" spans="1:15" x14ac:dyDescent="0.25">
      <c r="A1879" s="107" t="s">
        <v>2289</v>
      </c>
      <c r="B1879" s="108">
        <f t="shared" si="145"/>
        <v>43296</v>
      </c>
      <c r="C1879">
        <f t="shared" si="146"/>
        <v>2018</v>
      </c>
      <c r="D1879">
        <f t="shared" si="147"/>
        <v>7</v>
      </c>
      <c r="E1879" s="75">
        <v>52482</v>
      </c>
      <c r="F1879" s="75">
        <v>45280</v>
      </c>
      <c r="G1879" s="75">
        <v>7202</v>
      </c>
      <c r="H1879" s="104">
        <v>86.277199801836815</v>
      </c>
      <c r="I1879" s="104">
        <v>13.72280019816318</v>
      </c>
      <c r="K1879" s="72">
        <f t="shared" si="148"/>
        <v>2.9728450470369091E-3</v>
      </c>
      <c r="M1879" s="72">
        <f t="shared" si="149"/>
        <v>3.5087528173324825E-3</v>
      </c>
      <c r="N1879" s="68"/>
      <c r="O1879" s="72"/>
    </row>
    <row r="1880" spans="1:15" x14ac:dyDescent="0.25">
      <c r="A1880" s="107" t="s">
        <v>2290</v>
      </c>
      <c r="B1880" s="108">
        <f t="shared" si="145"/>
        <v>43297</v>
      </c>
      <c r="C1880">
        <f t="shared" si="146"/>
        <v>2018</v>
      </c>
      <c r="D1880">
        <f t="shared" si="147"/>
        <v>7</v>
      </c>
      <c r="E1880" s="75">
        <v>67324</v>
      </c>
      <c r="F1880" s="75">
        <v>62943</v>
      </c>
      <c r="G1880" s="75">
        <v>4379</v>
      </c>
      <c r="H1880" s="104">
        <v>93.492662349236525</v>
      </c>
      <c r="I1880" s="104">
        <v>6.50436694195235</v>
      </c>
      <c r="K1880" s="72">
        <f t="shared" si="148"/>
        <v>3.8135707470506627E-3</v>
      </c>
      <c r="M1880" s="72">
        <f t="shared" si="149"/>
        <v>3.5087528173324825E-3</v>
      </c>
      <c r="N1880" s="68"/>
      <c r="O1880" s="72"/>
    </row>
    <row r="1881" spans="1:15" x14ac:dyDescent="0.25">
      <c r="A1881" s="107" t="s">
        <v>2291</v>
      </c>
      <c r="B1881" s="108">
        <f t="shared" si="145"/>
        <v>43298</v>
      </c>
      <c r="C1881">
        <f t="shared" si="146"/>
        <v>2018</v>
      </c>
      <c r="D1881">
        <f t="shared" si="147"/>
        <v>7</v>
      </c>
      <c r="E1881" s="75">
        <v>48614</v>
      </c>
      <c r="F1881" s="75">
        <v>46410</v>
      </c>
      <c r="G1881" s="75">
        <v>2204</v>
      </c>
      <c r="H1881" s="104">
        <v>95.466326572592251</v>
      </c>
      <c r="I1881" s="104">
        <v>4.5336734274077424</v>
      </c>
      <c r="K1881" s="72">
        <f t="shared" si="148"/>
        <v>2.7537420280601406E-3</v>
      </c>
      <c r="M1881" s="72">
        <f t="shared" si="149"/>
        <v>3.5087528173324825E-3</v>
      </c>
      <c r="N1881" s="68"/>
      <c r="O1881" s="72"/>
    </row>
    <row r="1882" spans="1:15" x14ac:dyDescent="0.25">
      <c r="A1882" s="107" t="s">
        <v>2292</v>
      </c>
      <c r="B1882" s="108">
        <f t="shared" si="145"/>
        <v>43299</v>
      </c>
      <c r="C1882">
        <f t="shared" si="146"/>
        <v>2018</v>
      </c>
      <c r="D1882">
        <f t="shared" si="147"/>
        <v>7</v>
      </c>
      <c r="E1882" s="75">
        <v>75996</v>
      </c>
      <c r="F1882" s="75">
        <v>71790</v>
      </c>
      <c r="G1882" s="75">
        <v>4206</v>
      </c>
      <c r="H1882" s="104">
        <v>94.465498184114949</v>
      </c>
      <c r="I1882" s="104">
        <v>5.5345018158850463</v>
      </c>
      <c r="K1882" s="72">
        <f t="shared" si="148"/>
        <v>4.3047965434742756E-3</v>
      </c>
      <c r="M1882" s="72">
        <f t="shared" si="149"/>
        <v>3.5087528173324825E-3</v>
      </c>
      <c r="N1882" s="68"/>
      <c r="O1882" s="72"/>
    </row>
    <row r="1883" spans="1:15" x14ac:dyDescent="0.25">
      <c r="A1883" s="107" t="s">
        <v>2293</v>
      </c>
      <c r="B1883" s="108">
        <f t="shared" si="145"/>
        <v>43300</v>
      </c>
      <c r="C1883">
        <f t="shared" si="146"/>
        <v>2018</v>
      </c>
      <c r="D1883">
        <f t="shared" si="147"/>
        <v>7</v>
      </c>
      <c r="E1883" s="75">
        <v>78213</v>
      </c>
      <c r="F1883" s="75">
        <v>73467</v>
      </c>
      <c r="G1883" s="75">
        <v>4746</v>
      </c>
      <c r="H1883" s="104">
        <v>93.931955045836375</v>
      </c>
      <c r="I1883" s="104">
        <v>6.0680449541636303</v>
      </c>
      <c r="K1883" s="72">
        <f t="shared" si="148"/>
        <v>4.430378599594104E-3</v>
      </c>
      <c r="M1883" s="72">
        <f t="shared" si="149"/>
        <v>3.5087528173324825E-3</v>
      </c>
      <c r="N1883" s="68"/>
      <c r="O1883" s="72"/>
    </row>
    <row r="1884" spans="1:15" x14ac:dyDescent="0.25">
      <c r="A1884" s="107" t="s">
        <v>2294</v>
      </c>
      <c r="B1884" s="108">
        <f t="shared" si="145"/>
        <v>43301</v>
      </c>
      <c r="C1884">
        <f t="shared" si="146"/>
        <v>2018</v>
      </c>
      <c r="D1884">
        <f t="shared" si="147"/>
        <v>7</v>
      </c>
      <c r="E1884" s="75">
        <v>74729</v>
      </c>
      <c r="F1884" s="75">
        <v>68921</v>
      </c>
      <c r="G1884" s="75">
        <v>5808</v>
      </c>
      <c r="H1884" s="104">
        <v>92.227916872967654</v>
      </c>
      <c r="I1884" s="104">
        <v>7.7720831270323432</v>
      </c>
      <c r="K1884" s="72">
        <f t="shared" si="148"/>
        <v>4.233027276399931E-3</v>
      </c>
      <c r="M1884" s="72">
        <f t="shared" si="149"/>
        <v>3.5087528173324825E-3</v>
      </c>
      <c r="N1884" s="68"/>
      <c r="O1884" s="72"/>
    </row>
    <row r="1885" spans="1:15" x14ac:dyDescent="0.25">
      <c r="A1885" s="107" t="s">
        <v>2295</v>
      </c>
      <c r="B1885" s="108">
        <f t="shared" si="145"/>
        <v>43302</v>
      </c>
      <c r="C1885">
        <f t="shared" si="146"/>
        <v>2018</v>
      </c>
      <c r="D1885">
        <f t="shared" si="147"/>
        <v>7</v>
      </c>
      <c r="E1885" s="75">
        <v>53817</v>
      </c>
      <c r="F1885" s="75">
        <v>45481</v>
      </c>
      <c r="G1885" s="75">
        <v>8336</v>
      </c>
      <c r="H1885" s="104">
        <v>84.510470669119428</v>
      </c>
      <c r="I1885" s="104">
        <v>15.489529330880581</v>
      </c>
      <c r="K1885" s="72">
        <f t="shared" si="148"/>
        <v>3.0484661769060888E-3</v>
      </c>
      <c r="M1885" s="72">
        <f t="shared" si="149"/>
        <v>3.5087528173324825E-3</v>
      </c>
      <c r="N1885" s="68"/>
      <c r="O1885" s="72"/>
    </row>
    <row r="1886" spans="1:15" x14ac:dyDescent="0.25">
      <c r="A1886" s="107" t="s">
        <v>2296</v>
      </c>
      <c r="B1886" s="108">
        <f t="shared" si="145"/>
        <v>43303</v>
      </c>
      <c r="C1886">
        <f t="shared" si="146"/>
        <v>2018</v>
      </c>
      <c r="D1886">
        <f t="shared" si="147"/>
        <v>7</v>
      </c>
      <c r="E1886" s="75">
        <v>44460</v>
      </c>
      <c r="F1886" s="75">
        <v>38426</v>
      </c>
      <c r="G1886" s="75">
        <v>6032</v>
      </c>
      <c r="H1886" s="104">
        <v>86.428250112460645</v>
      </c>
      <c r="I1886" s="104">
        <v>13.567251461988301</v>
      </c>
      <c r="K1886" s="72">
        <f t="shared" si="148"/>
        <v>2.5184385273286265E-3</v>
      </c>
      <c r="M1886" s="72">
        <f t="shared" si="149"/>
        <v>3.5087528173324825E-3</v>
      </c>
      <c r="N1886" s="68"/>
      <c r="O1886" s="72"/>
    </row>
    <row r="1887" spans="1:15" x14ac:dyDescent="0.25">
      <c r="A1887" s="107" t="s">
        <v>2297</v>
      </c>
      <c r="B1887" s="108">
        <f t="shared" si="145"/>
        <v>43304</v>
      </c>
      <c r="C1887">
        <f t="shared" si="146"/>
        <v>2018</v>
      </c>
      <c r="D1887">
        <f t="shared" si="147"/>
        <v>7</v>
      </c>
      <c r="E1887" s="75">
        <v>53350</v>
      </c>
      <c r="F1887" s="75">
        <v>50211</v>
      </c>
      <c r="G1887" s="75">
        <v>3138</v>
      </c>
      <c r="H1887" s="104">
        <v>94.11621368322399</v>
      </c>
      <c r="I1887" s="104">
        <v>5.8819119025304589</v>
      </c>
      <c r="K1887" s="72">
        <f t="shared" si="148"/>
        <v>3.0220129427121511E-3</v>
      </c>
      <c r="M1887" s="72">
        <f t="shared" si="149"/>
        <v>3.5087528173324825E-3</v>
      </c>
      <c r="N1887" s="68"/>
      <c r="O1887" s="72"/>
    </row>
    <row r="1888" spans="1:15" x14ac:dyDescent="0.25">
      <c r="A1888" s="107" t="s">
        <v>2298</v>
      </c>
      <c r="B1888" s="108">
        <f t="shared" si="145"/>
        <v>43305</v>
      </c>
      <c r="C1888">
        <f t="shared" si="146"/>
        <v>2018</v>
      </c>
      <c r="D1888">
        <f t="shared" si="147"/>
        <v>7</v>
      </c>
      <c r="E1888" s="75">
        <v>69949</v>
      </c>
      <c r="F1888" s="75">
        <v>66495</v>
      </c>
      <c r="G1888" s="75">
        <v>3454</v>
      </c>
      <c r="H1888" s="104">
        <v>95.062116685013365</v>
      </c>
      <c r="I1888" s="104">
        <v>4.9378833149866326</v>
      </c>
      <c r="K1888" s="72">
        <f t="shared" si="148"/>
        <v>3.9622639799394982E-3</v>
      </c>
      <c r="M1888" s="72">
        <f t="shared" si="149"/>
        <v>3.5087528173324825E-3</v>
      </c>
      <c r="N1888" s="68"/>
      <c r="O1888" s="72"/>
    </row>
    <row r="1889" spans="1:15" x14ac:dyDescent="0.25">
      <c r="A1889" s="107" t="s">
        <v>2299</v>
      </c>
      <c r="B1889" s="108">
        <f t="shared" si="145"/>
        <v>43306</v>
      </c>
      <c r="C1889">
        <f t="shared" si="146"/>
        <v>2018</v>
      </c>
      <c r="D1889">
        <f t="shared" si="147"/>
        <v>7</v>
      </c>
      <c r="E1889" s="75">
        <v>43093</v>
      </c>
      <c r="F1889" s="75">
        <v>41089</v>
      </c>
      <c r="G1889" s="75">
        <v>2004</v>
      </c>
      <c r="H1889" s="104">
        <v>95.349592741280489</v>
      </c>
      <c r="I1889" s="104">
        <v>4.6504072587195138</v>
      </c>
      <c r="K1889" s="72">
        <f t="shared" si="148"/>
        <v>2.4410047561442311E-3</v>
      </c>
      <c r="M1889" s="72">
        <f t="shared" si="149"/>
        <v>3.5087528173324825E-3</v>
      </c>
      <c r="N1889" s="68"/>
      <c r="O1889" s="72"/>
    </row>
    <row r="1890" spans="1:15" x14ac:dyDescent="0.25">
      <c r="A1890" s="107" t="s">
        <v>2300</v>
      </c>
      <c r="B1890" s="108">
        <f t="shared" si="145"/>
        <v>43307</v>
      </c>
      <c r="C1890">
        <f t="shared" si="146"/>
        <v>2018</v>
      </c>
      <c r="D1890">
        <f t="shared" si="147"/>
        <v>7</v>
      </c>
      <c r="E1890" s="75">
        <v>71230</v>
      </c>
      <c r="F1890" s="75">
        <v>67191</v>
      </c>
      <c r="G1890" s="75">
        <v>4038</v>
      </c>
      <c r="H1890" s="104">
        <v>94.329636389161877</v>
      </c>
      <c r="I1890" s="104">
        <v>5.6689597079882068</v>
      </c>
      <c r="K1890" s="72">
        <f t="shared" si="148"/>
        <v>4.0348262775892502E-3</v>
      </c>
      <c r="M1890" s="72">
        <f t="shared" si="149"/>
        <v>3.5087528173324825E-3</v>
      </c>
      <c r="N1890" s="68"/>
      <c r="O1890" s="72"/>
    </row>
    <row r="1891" spans="1:15" x14ac:dyDescent="0.25">
      <c r="A1891" s="107" t="s">
        <v>2301</v>
      </c>
      <c r="B1891" s="108">
        <f t="shared" si="145"/>
        <v>43308</v>
      </c>
      <c r="C1891">
        <f t="shared" si="146"/>
        <v>2018</v>
      </c>
      <c r="D1891">
        <f t="shared" si="147"/>
        <v>7</v>
      </c>
      <c r="E1891" s="75">
        <v>49372</v>
      </c>
      <c r="F1891" s="75">
        <v>45789</v>
      </c>
      <c r="G1891" s="75">
        <v>3583</v>
      </c>
      <c r="H1891" s="104">
        <v>92.742850198493073</v>
      </c>
      <c r="I1891" s="104">
        <v>7.2571498015069267</v>
      </c>
      <c r="K1891" s="72">
        <f t="shared" si="148"/>
        <v>2.7966789692143263E-3</v>
      </c>
      <c r="M1891" s="72">
        <f t="shared" si="149"/>
        <v>3.5087528173324825E-3</v>
      </c>
      <c r="N1891" s="68"/>
      <c r="O1891" s="72"/>
    </row>
    <row r="1892" spans="1:15" x14ac:dyDescent="0.25">
      <c r="A1892" s="107" t="s">
        <v>2302</v>
      </c>
      <c r="B1892" s="108">
        <f t="shared" si="145"/>
        <v>43309</v>
      </c>
      <c r="C1892">
        <f t="shared" si="146"/>
        <v>2018</v>
      </c>
      <c r="D1892">
        <f t="shared" si="147"/>
        <v>7</v>
      </c>
      <c r="E1892" s="75">
        <v>61751</v>
      </c>
      <c r="F1892" s="75">
        <v>52270</v>
      </c>
      <c r="G1892" s="75">
        <v>9481</v>
      </c>
      <c r="H1892" s="104">
        <v>84.646402487409105</v>
      </c>
      <c r="I1892" s="104">
        <v>15.353597512590889</v>
      </c>
      <c r="K1892" s="72">
        <f t="shared" si="148"/>
        <v>3.4978879329975263E-3</v>
      </c>
      <c r="M1892" s="72">
        <f t="shared" si="149"/>
        <v>3.5087528173324825E-3</v>
      </c>
      <c r="N1892" s="68"/>
      <c r="O1892" s="72"/>
    </row>
    <row r="1893" spans="1:15" x14ac:dyDescent="0.25">
      <c r="A1893" s="107" t="s">
        <v>2303</v>
      </c>
      <c r="B1893" s="108">
        <f t="shared" si="145"/>
        <v>43310</v>
      </c>
      <c r="C1893">
        <f t="shared" si="146"/>
        <v>2018</v>
      </c>
      <c r="D1893">
        <f t="shared" si="147"/>
        <v>7</v>
      </c>
      <c r="E1893" s="75">
        <v>63686</v>
      </c>
      <c r="F1893" s="75">
        <v>53394</v>
      </c>
      <c r="G1893" s="75">
        <v>10291</v>
      </c>
      <c r="H1893" s="104">
        <v>83.839462362214618</v>
      </c>
      <c r="I1893" s="104">
        <v>16.158967433972929</v>
      </c>
      <c r="K1893" s="72">
        <f t="shared" si="148"/>
        <v>3.6074960875270112E-3</v>
      </c>
      <c r="M1893" s="72">
        <f t="shared" si="149"/>
        <v>3.5087528173324825E-3</v>
      </c>
      <c r="N1893" s="68"/>
      <c r="O1893" s="72"/>
    </row>
    <row r="1894" spans="1:15" x14ac:dyDescent="0.25">
      <c r="A1894" s="107" t="s">
        <v>2304</v>
      </c>
      <c r="B1894" s="108">
        <f t="shared" si="145"/>
        <v>43311</v>
      </c>
      <c r="C1894">
        <f t="shared" si="146"/>
        <v>2018</v>
      </c>
      <c r="D1894">
        <f t="shared" si="147"/>
        <v>7</v>
      </c>
      <c r="E1894" s="75">
        <v>69689</v>
      </c>
      <c r="F1894" s="75">
        <v>64642</v>
      </c>
      <c r="G1894" s="75">
        <v>5047</v>
      </c>
      <c r="H1894" s="104">
        <v>92.75782404683666</v>
      </c>
      <c r="I1894" s="104">
        <v>7.2421759531633398</v>
      </c>
      <c r="K1894" s="72">
        <f t="shared" si="148"/>
        <v>3.9475362692533659E-3</v>
      </c>
      <c r="M1894" s="72">
        <f t="shared" si="149"/>
        <v>3.5087528173324825E-3</v>
      </c>
      <c r="N1894" s="68"/>
      <c r="O1894" s="72"/>
    </row>
    <row r="1895" spans="1:15" x14ac:dyDescent="0.25">
      <c r="A1895" s="107" t="s">
        <v>2305</v>
      </c>
      <c r="B1895" s="108">
        <f t="shared" si="145"/>
        <v>43312</v>
      </c>
      <c r="C1895">
        <f t="shared" si="146"/>
        <v>2018</v>
      </c>
      <c r="D1895">
        <f t="shared" si="147"/>
        <v>7</v>
      </c>
      <c r="E1895" s="75">
        <v>76530</v>
      </c>
      <c r="F1895" s="75">
        <v>72008</v>
      </c>
      <c r="G1895" s="75">
        <v>4521</v>
      </c>
      <c r="H1895" s="104">
        <v>94.09120606298184</v>
      </c>
      <c r="I1895" s="104">
        <v>5.9074872598980788</v>
      </c>
      <c r="K1895" s="72">
        <f t="shared" si="148"/>
        <v>4.3350449954219477E-3</v>
      </c>
      <c r="M1895" s="72">
        <f t="shared" si="149"/>
        <v>3.5087528173324825E-3</v>
      </c>
      <c r="N1895" s="68"/>
      <c r="O1895" s="72"/>
    </row>
    <row r="1896" spans="1:15" x14ac:dyDescent="0.25">
      <c r="A1896" s="107" t="s">
        <v>2306</v>
      </c>
      <c r="B1896" s="108">
        <f t="shared" si="145"/>
        <v>43313</v>
      </c>
      <c r="C1896">
        <f t="shared" si="146"/>
        <v>2018</v>
      </c>
      <c r="D1896">
        <f t="shared" si="147"/>
        <v>8</v>
      </c>
      <c r="E1896" s="75">
        <v>64663</v>
      </c>
      <c r="F1896" s="75">
        <v>61418</v>
      </c>
      <c r="G1896" s="75">
        <v>3245</v>
      </c>
      <c r="H1896" s="104">
        <v>94.98167421864126</v>
      </c>
      <c r="I1896" s="104">
        <v>5.0183257813587367</v>
      </c>
      <c r="K1896" s="72">
        <f t="shared" si="148"/>
        <v>3.6628382926822082E-3</v>
      </c>
      <c r="M1896" s="72">
        <f t="shared" si="149"/>
        <v>3.6218894097447113E-3</v>
      </c>
      <c r="N1896" s="68"/>
      <c r="O1896" s="72"/>
    </row>
    <row r="1897" spans="1:15" x14ac:dyDescent="0.25">
      <c r="A1897" s="107" t="s">
        <v>2307</v>
      </c>
      <c r="B1897" s="108">
        <f t="shared" si="145"/>
        <v>43314</v>
      </c>
      <c r="C1897">
        <f t="shared" si="146"/>
        <v>2018</v>
      </c>
      <c r="D1897">
        <f t="shared" si="147"/>
        <v>8</v>
      </c>
      <c r="E1897" s="75">
        <v>69899</v>
      </c>
      <c r="F1897" s="75">
        <v>65731</v>
      </c>
      <c r="G1897" s="75">
        <v>4167</v>
      </c>
      <c r="H1897" s="104">
        <v>94.037110688278801</v>
      </c>
      <c r="I1897" s="104">
        <v>5.9614586760897863</v>
      </c>
      <c r="K1897" s="72">
        <f t="shared" si="148"/>
        <v>3.9594317278844734E-3</v>
      </c>
      <c r="M1897" s="72">
        <f t="shared" si="149"/>
        <v>3.6218894097447113E-3</v>
      </c>
      <c r="N1897" s="68"/>
      <c r="O1897" s="72"/>
    </row>
    <row r="1898" spans="1:15" x14ac:dyDescent="0.25">
      <c r="A1898" s="107" t="s">
        <v>2308</v>
      </c>
      <c r="B1898" s="108">
        <f t="shared" si="145"/>
        <v>43315</v>
      </c>
      <c r="C1898">
        <f t="shared" si="146"/>
        <v>2018</v>
      </c>
      <c r="D1898">
        <f t="shared" si="147"/>
        <v>8</v>
      </c>
      <c r="E1898" s="75">
        <v>62137</v>
      </c>
      <c r="F1898" s="75">
        <v>57885</v>
      </c>
      <c r="G1898" s="75">
        <v>4252</v>
      </c>
      <c r="H1898" s="104">
        <v>93.157056182306832</v>
      </c>
      <c r="I1898" s="104">
        <v>6.8429438176931621</v>
      </c>
      <c r="K1898" s="72">
        <f t="shared" si="148"/>
        <v>3.5197529188623227E-3</v>
      </c>
      <c r="M1898" s="72">
        <f t="shared" si="149"/>
        <v>3.6218894097447113E-3</v>
      </c>
      <c r="N1898" s="68"/>
      <c r="O1898" s="72"/>
    </row>
    <row r="1899" spans="1:15" x14ac:dyDescent="0.25">
      <c r="A1899" s="107" t="s">
        <v>2309</v>
      </c>
      <c r="B1899" s="108">
        <f t="shared" si="145"/>
        <v>43316</v>
      </c>
      <c r="C1899">
        <f t="shared" si="146"/>
        <v>2018</v>
      </c>
      <c r="D1899">
        <f t="shared" si="147"/>
        <v>8</v>
      </c>
      <c r="E1899" s="75">
        <v>51428</v>
      </c>
      <c r="F1899" s="75">
        <v>43563</v>
      </c>
      <c r="G1899" s="75">
        <v>7864</v>
      </c>
      <c r="H1899" s="104">
        <v>84.706774519716888</v>
      </c>
      <c r="I1899" s="104">
        <v>15.291281014233491</v>
      </c>
      <c r="K1899" s="72">
        <f t="shared" si="148"/>
        <v>2.9131411737169728E-3</v>
      </c>
      <c r="M1899" s="72">
        <f t="shared" si="149"/>
        <v>3.6218894097447113E-3</v>
      </c>
      <c r="N1899" s="68"/>
      <c r="O1899" s="72"/>
    </row>
    <row r="1900" spans="1:15" x14ac:dyDescent="0.25">
      <c r="A1900" s="107" t="s">
        <v>2310</v>
      </c>
      <c r="B1900" s="108">
        <f t="shared" si="145"/>
        <v>43317</v>
      </c>
      <c r="C1900">
        <f t="shared" si="146"/>
        <v>2018</v>
      </c>
      <c r="D1900">
        <f t="shared" si="147"/>
        <v>8</v>
      </c>
      <c r="E1900" s="75">
        <v>58630</v>
      </c>
      <c r="F1900" s="75">
        <v>48637</v>
      </c>
      <c r="G1900" s="75">
        <v>9991</v>
      </c>
      <c r="H1900" s="104">
        <v>82.95582466314174</v>
      </c>
      <c r="I1900" s="104">
        <v>17.040764113934841</v>
      </c>
      <c r="K1900" s="72">
        <f t="shared" si="148"/>
        <v>3.3210987597228382E-3</v>
      </c>
      <c r="M1900" s="72">
        <f t="shared" si="149"/>
        <v>3.6218894097447113E-3</v>
      </c>
      <c r="N1900" s="68"/>
      <c r="O1900" s="72"/>
    </row>
    <row r="1901" spans="1:15" x14ac:dyDescent="0.25">
      <c r="A1901" s="107" t="s">
        <v>2311</v>
      </c>
      <c r="B1901" s="108">
        <f t="shared" si="145"/>
        <v>43318</v>
      </c>
      <c r="C1901">
        <f t="shared" si="146"/>
        <v>2018</v>
      </c>
      <c r="D1901">
        <f t="shared" si="147"/>
        <v>8</v>
      </c>
      <c r="E1901" s="75">
        <v>65894</v>
      </c>
      <c r="F1901" s="75">
        <v>60736</v>
      </c>
      <c r="G1901" s="75">
        <v>5158</v>
      </c>
      <c r="H1901" s="104">
        <v>92.172276686800018</v>
      </c>
      <c r="I1901" s="104">
        <v>7.8277233131999866</v>
      </c>
      <c r="K1901" s="72">
        <f t="shared" si="148"/>
        <v>3.732568338276935E-3</v>
      </c>
      <c r="M1901" s="72">
        <f t="shared" si="149"/>
        <v>3.6218894097447113E-3</v>
      </c>
      <c r="N1901" s="68"/>
      <c r="O1901" s="72"/>
    </row>
    <row r="1902" spans="1:15" x14ac:dyDescent="0.25">
      <c r="A1902" s="107" t="s">
        <v>2312</v>
      </c>
      <c r="B1902" s="108">
        <f t="shared" si="145"/>
        <v>43319</v>
      </c>
      <c r="C1902">
        <f t="shared" si="146"/>
        <v>2018</v>
      </c>
      <c r="D1902">
        <f t="shared" si="147"/>
        <v>8</v>
      </c>
      <c r="E1902" s="75">
        <v>64530</v>
      </c>
      <c r="F1902" s="75">
        <v>60717</v>
      </c>
      <c r="G1902" s="75">
        <v>3813</v>
      </c>
      <c r="H1902" s="104">
        <v>94.091120409112037</v>
      </c>
      <c r="I1902" s="104">
        <v>5.9088795908879588</v>
      </c>
      <c r="K1902" s="72">
        <f t="shared" si="148"/>
        <v>3.6553045022158408E-3</v>
      </c>
      <c r="M1902" s="72">
        <f t="shared" si="149"/>
        <v>3.6218894097447113E-3</v>
      </c>
      <c r="N1902" s="68"/>
      <c r="O1902" s="72"/>
    </row>
    <row r="1903" spans="1:15" x14ac:dyDescent="0.25">
      <c r="A1903" s="107" t="s">
        <v>2313</v>
      </c>
      <c r="B1903" s="108">
        <f t="shared" si="145"/>
        <v>43320</v>
      </c>
      <c r="C1903">
        <f t="shared" si="146"/>
        <v>2018</v>
      </c>
      <c r="D1903">
        <f t="shared" si="147"/>
        <v>8</v>
      </c>
      <c r="E1903" s="75">
        <v>70808</v>
      </c>
      <c r="F1903" s="75">
        <v>66279</v>
      </c>
      <c r="G1903" s="75">
        <v>4528</v>
      </c>
      <c r="H1903" s="104">
        <v>93.603830075697658</v>
      </c>
      <c r="I1903" s="104">
        <v>6.3947576545023157</v>
      </c>
      <c r="K1903" s="72">
        <f t="shared" si="148"/>
        <v>4.0109220702448361E-3</v>
      </c>
      <c r="M1903" s="72">
        <f t="shared" si="149"/>
        <v>3.6218894097447113E-3</v>
      </c>
      <c r="N1903" s="68"/>
      <c r="O1903" s="72"/>
    </row>
    <row r="1904" spans="1:15" x14ac:dyDescent="0.25">
      <c r="A1904" s="107" t="s">
        <v>2314</v>
      </c>
      <c r="B1904" s="108">
        <f t="shared" si="145"/>
        <v>43321</v>
      </c>
      <c r="C1904">
        <f t="shared" si="146"/>
        <v>2018</v>
      </c>
      <c r="D1904">
        <f t="shared" si="147"/>
        <v>8</v>
      </c>
      <c r="E1904" s="75">
        <v>72146</v>
      </c>
      <c r="F1904" s="75">
        <v>67672</v>
      </c>
      <c r="G1904" s="75">
        <v>4474</v>
      </c>
      <c r="H1904" s="104">
        <v>93.798685997837723</v>
      </c>
      <c r="I1904" s="104">
        <v>6.2013140021622819</v>
      </c>
      <c r="K1904" s="72">
        <f t="shared" si="148"/>
        <v>4.0867131352373166E-3</v>
      </c>
      <c r="M1904" s="72">
        <f t="shared" si="149"/>
        <v>3.6218894097447113E-3</v>
      </c>
      <c r="N1904" s="68"/>
      <c r="O1904" s="72"/>
    </row>
    <row r="1905" spans="1:15" x14ac:dyDescent="0.25">
      <c r="A1905" s="107" t="s">
        <v>2315</v>
      </c>
      <c r="B1905" s="108">
        <f t="shared" si="145"/>
        <v>43322</v>
      </c>
      <c r="C1905">
        <f t="shared" si="146"/>
        <v>2018</v>
      </c>
      <c r="D1905">
        <f t="shared" si="147"/>
        <v>8</v>
      </c>
      <c r="E1905" s="75">
        <v>69859</v>
      </c>
      <c r="F1905" s="75">
        <v>63961</v>
      </c>
      <c r="G1905" s="75">
        <v>5897</v>
      </c>
      <c r="H1905" s="104">
        <v>91.557279663321836</v>
      </c>
      <c r="I1905" s="104">
        <v>8.4412888818906655</v>
      </c>
      <c r="K1905" s="72">
        <f t="shared" si="148"/>
        <v>3.9571659262404527E-3</v>
      </c>
      <c r="M1905" s="72">
        <f t="shared" si="149"/>
        <v>3.6218894097447113E-3</v>
      </c>
      <c r="N1905" s="68"/>
      <c r="O1905" s="72"/>
    </row>
    <row r="1906" spans="1:15" x14ac:dyDescent="0.25">
      <c r="A1906" s="107" t="s">
        <v>2316</v>
      </c>
      <c r="B1906" s="108">
        <f t="shared" si="145"/>
        <v>43323</v>
      </c>
      <c r="C1906">
        <f t="shared" si="146"/>
        <v>2018</v>
      </c>
      <c r="D1906">
        <f t="shared" si="147"/>
        <v>8</v>
      </c>
      <c r="E1906" s="75">
        <v>36765</v>
      </c>
      <c r="F1906" s="75">
        <v>32384</v>
      </c>
      <c r="G1906" s="75">
        <v>4380</v>
      </c>
      <c r="H1906" s="104">
        <v>88.083775329797362</v>
      </c>
      <c r="I1906" s="104">
        <v>11.91350469196246</v>
      </c>
      <c r="K1906" s="72">
        <f t="shared" si="148"/>
        <v>2.0825549360602106E-3</v>
      </c>
      <c r="M1906" s="72">
        <f t="shared" si="149"/>
        <v>3.6218894097447113E-3</v>
      </c>
      <c r="N1906" s="68"/>
      <c r="O1906" s="72"/>
    </row>
    <row r="1907" spans="1:15" x14ac:dyDescent="0.25">
      <c r="A1907" s="107" t="s">
        <v>2317</v>
      </c>
      <c r="B1907" s="108">
        <f t="shared" si="145"/>
        <v>43324</v>
      </c>
      <c r="C1907">
        <f t="shared" si="146"/>
        <v>2018</v>
      </c>
      <c r="D1907">
        <f t="shared" si="147"/>
        <v>8</v>
      </c>
      <c r="E1907" s="75">
        <v>60113</v>
      </c>
      <c r="F1907" s="75">
        <v>50952</v>
      </c>
      <c r="G1907" s="75">
        <v>9158</v>
      </c>
      <c r="H1907" s="104">
        <v>84.760367973649622</v>
      </c>
      <c r="I1907" s="104">
        <v>15.23464142531566</v>
      </c>
      <c r="K1907" s="72">
        <f t="shared" si="148"/>
        <v>3.4051033556748928E-3</v>
      </c>
      <c r="M1907" s="72">
        <f t="shared" si="149"/>
        <v>3.6218894097447113E-3</v>
      </c>
      <c r="N1907" s="68"/>
      <c r="O1907" s="72"/>
    </row>
    <row r="1908" spans="1:15" x14ac:dyDescent="0.25">
      <c r="A1908" s="107" t="s">
        <v>2318</v>
      </c>
      <c r="B1908" s="108">
        <f t="shared" si="145"/>
        <v>43325</v>
      </c>
      <c r="C1908">
        <f t="shared" si="146"/>
        <v>2018</v>
      </c>
      <c r="D1908">
        <f t="shared" si="147"/>
        <v>8</v>
      </c>
      <c r="E1908" s="75">
        <v>44387</v>
      </c>
      <c r="F1908" s="75">
        <v>42527</v>
      </c>
      <c r="G1908" s="75">
        <v>1860</v>
      </c>
      <c r="H1908" s="104">
        <v>95.809583887174171</v>
      </c>
      <c r="I1908" s="104">
        <v>4.1904161128258277</v>
      </c>
      <c r="K1908" s="72">
        <f t="shared" si="148"/>
        <v>2.5143034393282893E-3</v>
      </c>
      <c r="M1908" s="72">
        <f t="shared" si="149"/>
        <v>3.6218894097447113E-3</v>
      </c>
      <c r="N1908" s="68"/>
      <c r="O1908" s="72"/>
    </row>
    <row r="1909" spans="1:15" x14ac:dyDescent="0.25">
      <c r="A1909" s="107" t="s">
        <v>2319</v>
      </c>
      <c r="B1909" s="108">
        <f t="shared" si="145"/>
        <v>43326</v>
      </c>
      <c r="C1909">
        <f t="shared" si="146"/>
        <v>2018</v>
      </c>
      <c r="D1909">
        <f t="shared" si="147"/>
        <v>8</v>
      </c>
      <c r="E1909" s="75">
        <v>63844</v>
      </c>
      <c r="F1909" s="75">
        <v>60309</v>
      </c>
      <c r="G1909" s="75">
        <v>3535</v>
      </c>
      <c r="H1909" s="104">
        <v>94.463066223920805</v>
      </c>
      <c r="I1909" s="104">
        <v>5.5369337760791932</v>
      </c>
      <c r="K1909" s="72">
        <f t="shared" si="148"/>
        <v>3.6164460040208914E-3</v>
      </c>
      <c r="M1909" s="72">
        <f t="shared" si="149"/>
        <v>3.6218894097447113E-3</v>
      </c>
      <c r="N1909" s="68"/>
      <c r="O1909" s="72"/>
    </row>
    <row r="1910" spans="1:15" x14ac:dyDescent="0.25">
      <c r="A1910" s="107" t="s">
        <v>2320</v>
      </c>
      <c r="B1910" s="108">
        <f t="shared" si="145"/>
        <v>43327</v>
      </c>
      <c r="C1910">
        <f t="shared" si="146"/>
        <v>2018</v>
      </c>
      <c r="D1910">
        <f t="shared" si="147"/>
        <v>8</v>
      </c>
      <c r="E1910" s="75">
        <v>73377</v>
      </c>
      <c r="F1910" s="75">
        <v>68823</v>
      </c>
      <c r="G1910" s="75">
        <v>4554</v>
      </c>
      <c r="H1910" s="104">
        <v>93.793695572182017</v>
      </c>
      <c r="I1910" s="104">
        <v>6.2063044278179813</v>
      </c>
      <c r="K1910" s="72">
        <f t="shared" si="148"/>
        <v>4.156443180832043E-3</v>
      </c>
      <c r="M1910" s="72">
        <f t="shared" si="149"/>
        <v>3.6218894097447113E-3</v>
      </c>
      <c r="N1910" s="68"/>
      <c r="O1910" s="72"/>
    </row>
    <row r="1911" spans="1:15" x14ac:dyDescent="0.25">
      <c r="A1911" s="107" t="s">
        <v>2321</v>
      </c>
      <c r="B1911" s="108">
        <f t="shared" si="145"/>
        <v>43328</v>
      </c>
      <c r="C1911">
        <f t="shared" si="146"/>
        <v>2018</v>
      </c>
      <c r="D1911">
        <f t="shared" si="147"/>
        <v>8</v>
      </c>
      <c r="E1911" s="75">
        <v>70976</v>
      </c>
      <c r="F1911" s="75">
        <v>66401</v>
      </c>
      <c r="G1911" s="75">
        <v>4575</v>
      </c>
      <c r="H1911" s="104">
        <v>93.554159152389545</v>
      </c>
      <c r="I1911" s="104">
        <v>6.4458408476104596</v>
      </c>
      <c r="K1911" s="72">
        <f t="shared" si="148"/>
        <v>4.0204384371497212E-3</v>
      </c>
      <c r="M1911" s="72">
        <f t="shared" si="149"/>
        <v>3.6218894097447113E-3</v>
      </c>
      <c r="N1911" s="68"/>
      <c r="O1911" s="72"/>
    </row>
    <row r="1912" spans="1:15" x14ac:dyDescent="0.25">
      <c r="A1912" s="107" t="s">
        <v>2322</v>
      </c>
      <c r="B1912" s="108">
        <f t="shared" si="145"/>
        <v>43329</v>
      </c>
      <c r="C1912">
        <f t="shared" si="146"/>
        <v>2018</v>
      </c>
      <c r="D1912">
        <f t="shared" si="147"/>
        <v>8</v>
      </c>
      <c r="E1912" s="75">
        <v>63461</v>
      </c>
      <c r="F1912" s="75">
        <v>58854</v>
      </c>
      <c r="G1912" s="75">
        <v>4607</v>
      </c>
      <c r="H1912" s="104">
        <v>92.740423252076084</v>
      </c>
      <c r="I1912" s="104">
        <v>7.2595767479239219</v>
      </c>
      <c r="K1912" s="72">
        <f t="shared" si="148"/>
        <v>3.5947509532793967E-3</v>
      </c>
      <c r="M1912" s="72">
        <f t="shared" si="149"/>
        <v>3.6218894097447113E-3</v>
      </c>
      <c r="N1912" s="68"/>
      <c r="O1912" s="72"/>
    </row>
    <row r="1913" spans="1:15" x14ac:dyDescent="0.25">
      <c r="A1913" s="107" t="s">
        <v>2323</v>
      </c>
      <c r="B1913" s="108">
        <f t="shared" si="145"/>
        <v>43330</v>
      </c>
      <c r="C1913">
        <f t="shared" si="146"/>
        <v>2018</v>
      </c>
      <c r="D1913">
        <f t="shared" si="147"/>
        <v>8</v>
      </c>
      <c r="E1913" s="75">
        <v>57446</v>
      </c>
      <c r="F1913" s="75">
        <v>48233</v>
      </c>
      <c r="G1913" s="75">
        <v>9213</v>
      </c>
      <c r="H1913" s="104">
        <v>83.962329840197754</v>
      </c>
      <c r="I1913" s="104">
        <v>16.03767015980225</v>
      </c>
      <c r="K1913" s="72">
        <f t="shared" si="148"/>
        <v>3.2540310310598354E-3</v>
      </c>
      <c r="M1913" s="72">
        <f t="shared" si="149"/>
        <v>3.6218894097447113E-3</v>
      </c>
      <c r="N1913" s="68"/>
      <c r="O1913" s="72"/>
    </row>
    <row r="1914" spans="1:15" x14ac:dyDescent="0.25">
      <c r="A1914" s="107" t="s">
        <v>2324</v>
      </c>
      <c r="B1914" s="108">
        <f t="shared" si="145"/>
        <v>43331</v>
      </c>
      <c r="C1914">
        <f t="shared" si="146"/>
        <v>2018</v>
      </c>
      <c r="D1914">
        <f t="shared" si="147"/>
        <v>8</v>
      </c>
      <c r="E1914" s="75">
        <v>46013</v>
      </c>
      <c r="F1914" s="75">
        <v>40594</v>
      </c>
      <c r="G1914" s="75">
        <v>5419</v>
      </c>
      <c r="H1914" s="104">
        <v>88.222893530089323</v>
      </c>
      <c r="I1914" s="104">
        <v>11.777106469910681</v>
      </c>
      <c r="K1914" s="72">
        <f t="shared" si="148"/>
        <v>2.6064082761577171E-3</v>
      </c>
      <c r="M1914" s="72">
        <f t="shared" si="149"/>
        <v>3.6218894097447113E-3</v>
      </c>
      <c r="N1914" s="68"/>
      <c r="O1914" s="72"/>
    </row>
    <row r="1915" spans="1:15" x14ac:dyDescent="0.25">
      <c r="A1915" s="107" t="s">
        <v>2325</v>
      </c>
      <c r="B1915" s="108">
        <f t="shared" si="145"/>
        <v>43332</v>
      </c>
      <c r="C1915">
        <f t="shared" si="146"/>
        <v>2018</v>
      </c>
      <c r="D1915">
        <f t="shared" si="147"/>
        <v>8</v>
      </c>
      <c r="E1915" s="75">
        <v>67640</v>
      </c>
      <c r="F1915" s="75">
        <v>62970</v>
      </c>
      <c r="G1915" s="75">
        <v>4670</v>
      </c>
      <c r="H1915" s="104">
        <v>93.095801301005324</v>
      </c>
      <c r="I1915" s="104">
        <v>6.9041986989946773</v>
      </c>
      <c r="K1915" s="72">
        <f t="shared" si="148"/>
        <v>3.8314705800384236E-3</v>
      </c>
      <c r="M1915" s="72">
        <f t="shared" si="149"/>
        <v>3.6218894097447113E-3</v>
      </c>
      <c r="N1915" s="68"/>
      <c r="O1915" s="72"/>
    </row>
    <row r="1916" spans="1:15" x14ac:dyDescent="0.25">
      <c r="A1916" s="107" t="s">
        <v>2326</v>
      </c>
      <c r="B1916" s="108">
        <f t="shared" si="145"/>
        <v>43333</v>
      </c>
      <c r="C1916">
        <f t="shared" si="146"/>
        <v>2018</v>
      </c>
      <c r="D1916">
        <f t="shared" si="147"/>
        <v>8</v>
      </c>
      <c r="E1916" s="75">
        <v>75353</v>
      </c>
      <c r="F1916" s="75">
        <v>70335</v>
      </c>
      <c r="G1916" s="75">
        <v>5018</v>
      </c>
      <c r="H1916" s="104">
        <v>93.340676549042513</v>
      </c>
      <c r="I1916" s="104">
        <v>6.6593234509574932</v>
      </c>
      <c r="K1916" s="72">
        <f t="shared" si="148"/>
        <v>4.2683737820466486E-3</v>
      </c>
      <c r="M1916" s="72">
        <f t="shared" si="149"/>
        <v>3.6218894097447113E-3</v>
      </c>
      <c r="N1916" s="68"/>
      <c r="O1916" s="72"/>
    </row>
    <row r="1917" spans="1:15" x14ac:dyDescent="0.25">
      <c r="A1917" s="107" t="s">
        <v>2327</v>
      </c>
      <c r="B1917" s="108">
        <f t="shared" si="145"/>
        <v>43334</v>
      </c>
      <c r="C1917">
        <f t="shared" si="146"/>
        <v>2018</v>
      </c>
      <c r="D1917">
        <f t="shared" si="147"/>
        <v>8</v>
      </c>
      <c r="E1917" s="75">
        <v>72734</v>
      </c>
      <c r="F1917" s="75">
        <v>68553</v>
      </c>
      <c r="G1917" s="75">
        <v>4180</v>
      </c>
      <c r="H1917" s="104">
        <v>94.251656721753236</v>
      </c>
      <c r="I1917" s="104">
        <v>5.7469684054224981</v>
      </c>
      <c r="K1917" s="72">
        <f t="shared" si="148"/>
        <v>4.120020419404416E-3</v>
      </c>
      <c r="M1917" s="72">
        <f t="shared" si="149"/>
        <v>3.6218894097447113E-3</v>
      </c>
      <c r="N1917" s="68"/>
      <c r="O1917" s="72"/>
    </row>
    <row r="1918" spans="1:15" x14ac:dyDescent="0.25">
      <c r="A1918" s="107" t="s">
        <v>2328</v>
      </c>
      <c r="B1918" s="108">
        <f t="shared" si="145"/>
        <v>43335</v>
      </c>
      <c r="C1918">
        <f t="shared" si="146"/>
        <v>2018</v>
      </c>
      <c r="D1918">
        <f t="shared" si="147"/>
        <v>8</v>
      </c>
      <c r="E1918" s="75">
        <v>73911</v>
      </c>
      <c r="F1918" s="75">
        <v>69113</v>
      </c>
      <c r="G1918" s="75">
        <v>4798</v>
      </c>
      <c r="H1918" s="104">
        <v>93.508408761889299</v>
      </c>
      <c r="I1918" s="104">
        <v>6.4915912381107006</v>
      </c>
      <c r="K1918" s="72">
        <f t="shared" si="148"/>
        <v>4.1866916327797151E-3</v>
      </c>
      <c r="M1918" s="72">
        <f t="shared" si="149"/>
        <v>3.6218894097447113E-3</v>
      </c>
      <c r="N1918" s="68"/>
      <c r="O1918" s="72"/>
    </row>
    <row r="1919" spans="1:15" x14ac:dyDescent="0.25">
      <c r="A1919" s="107" t="s">
        <v>2329</v>
      </c>
      <c r="B1919" s="108">
        <f t="shared" si="145"/>
        <v>43336</v>
      </c>
      <c r="C1919">
        <f t="shared" si="146"/>
        <v>2018</v>
      </c>
      <c r="D1919">
        <f t="shared" si="147"/>
        <v>8</v>
      </c>
      <c r="E1919" s="75">
        <v>72934</v>
      </c>
      <c r="F1919" s="75">
        <v>66898</v>
      </c>
      <c r="G1919" s="75">
        <v>6036</v>
      </c>
      <c r="H1919" s="104">
        <v>91.724024460471114</v>
      </c>
      <c r="I1919" s="104">
        <v>8.2759755395288899</v>
      </c>
      <c r="K1919" s="72">
        <f t="shared" si="148"/>
        <v>4.1313494276245177E-3</v>
      </c>
      <c r="M1919" s="72">
        <f t="shared" si="149"/>
        <v>3.6218894097447113E-3</v>
      </c>
      <c r="N1919" s="68"/>
      <c r="O1919" s="72"/>
    </row>
    <row r="1920" spans="1:15" x14ac:dyDescent="0.25">
      <c r="A1920" s="107" t="s">
        <v>2330</v>
      </c>
      <c r="B1920" s="108">
        <f t="shared" si="145"/>
        <v>43337</v>
      </c>
      <c r="C1920">
        <f t="shared" si="146"/>
        <v>2018</v>
      </c>
      <c r="D1920">
        <f t="shared" si="147"/>
        <v>8</v>
      </c>
      <c r="E1920" s="75">
        <v>64772</v>
      </c>
      <c r="F1920" s="75">
        <v>53964</v>
      </c>
      <c r="G1920" s="75">
        <v>10808</v>
      </c>
      <c r="H1920" s="104">
        <v>83.313777558204166</v>
      </c>
      <c r="I1920" s="104">
        <v>16.686222441795842</v>
      </c>
      <c r="K1920" s="72">
        <f t="shared" si="148"/>
        <v>3.669012602162164E-3</v>
      </c>
      <c r="M1920" s="72">
        <f t="shared" si="149"/>
        <v>3.6218894097447113E-3</v>
      </c>
      <c r="N1920" s="68"/>
      <c r="O1920" s="72"/>
    </row>
    <row r="1921" spans="1:15" x14ac:dyDescent="0.25">
      <c r="A1921" s="107" t="s">
        <v>2331</v>
      </c>
      <c r="B1921" s="108">
        <f t="shared" si="145"/>
        <v>43338</v>
      </c>
      <c r="C1921">
        <f t="shared" si="146"/>
        <v>2018</v>
      </c>
      <c r="D1921">
        <f t="shared" si="147"/>
        <v>8</v>
      </c>
      <c r="E1921" s="75">
        <v>60982</v>
      </c>
      <c r="F1921" s="75">
        <v>51108</v>
      </c>
      <c r="G1921" s="75">
        <v>9874</v>
      </c>
      <c r="H1921" s="104">
        <v>83.808336886294313</v>
      </c>
      <c r="I1921" s="104">
        <v>16.19166311370568</v>
      </c>
      <c r="K1921" s="72">
        <f t="shared" si="148"/>
        <v>3.4543278963912352E-3</v>
      </c>
      <c r="M1921" s="72">
        <f t="shared" si="149"/>
        <v>3.6218894097447113E-3</v>
      </c>
      <c r="N1921" s="68"/>
      <c r="O1921" s="72"/>
    </row>
    <row r="1922" spans="1:15" x14ac:dyDescent="0.25">
      <c r="A1922" s="107" t="s">
        <v>2332</v>
      </c>
      <c r="B1922" s="108">
        <f t="shared" si="145"/>
        <v>43339</v>
      </c>
      <c r="C1922">
        <f t="shared" si="146"/>
        <v>2018</v>
      </c>
      <c r="D1922">
        <f t="shared" si="147"/>
        <v>8</v>
      </c>
      <c r="E1922" s="75">
        <v>67695</v>
      </c>
      <c r="F1922" s="75">
        <v>63415</v>
      </c>
      <c r="G1922" s="75">
        <v>4280</v>
      </c>
      <c r="H1922" s="104">
        <v>93.677524189378829</v>
      </c>
      <c r="I1922" s="104">
        <v>6.3224758106211683</v>
      </c>
      <c r="K1922" s="72">
        <f t="shared" si="148"/>
        <v>3.8345860572989512E-3</v>
      </c>
      <c r="M1922" s="72">
        <f t="shared" si="149"/>
        <v>3.6218894097447113E-3</v>
      </c>
      <c r="N1922" s="68"/>
      <c r="O1922" s="72"/>
    </row>
    <row r="1923" spans="1:15" x14ac:dyDescent="0.25">
      <c r="A1923" s="107" t="s">
        <v>2333</v>
      </c>
      <c r="B1923" s="108">
        <f t="shared" si="145"/>
        <v>43340</v>
      </c>
      <c r="C1923">
        <f t="shared" si="146"/>
        <v>2018</v>
      </c>
      <c r="D1923">
        <f t="shared" si="147"/>
        <v>8</v>
      </c>
      <c r="E1923" s="75">
        <v>66759</v>
      </c>
      <c r="F1923" s="75">
        <v>63227</v>
      </c>
      <c r="G1923" s="75">
        <v>3532</v>
      </c>
      <c r="H1923" s="104">
        <v>94.709327581299902</v>
      </c>
      <c r="I1923" s="104">
        <v>5.2906724187001002</v>
      </c>
      <c r="K1923" s="72">
        <f t="shared" si="148"/>
        <v>3.7815662988288749E-3</v>
      </c>
      <c r="M1923" s="72">
        <f t="shared" si="149"/>
        <v>3.6218894097447113E-3</v>
      </c>
      <c r="N1923" s="68"/>
      <c r="O1923" s="72"/>
    </row>
    <row r="1924" spans="1:15" x14ac:dyDescent="0.25">
      <c r="A1924" s="107" t="s">
        <v>2334</v>
      </c>
      <c r="B1924" s="108">
        <f t="shared" si="145"/>
        <v>43341</v>
      </c>
      <c r="C1924">
        <f t="shared" si="146"/>
        <v>2018</v>
      </c>
      <c r="D1924">
        <f t="shared" si="147"/>
        <v>8</v>
      </c>
      <c r="E1924" s="75">
        <v>65992</v>
      </c>
      <c r="F1924" s="75">
        <v>62658</v>
      </c>
      <c r="G1924" s="75">
        <v>3334</v>
      </c>
      <c r="H1924" s="104">
        <v>94.947872469390234</v>
      </c>
      <c r="I1924" s="104">
        <v>5.0521275306097708</v>
      </c>
      <c r="K1924" s="72">
        <f t="shared" si="148"/>
        <v>3.7381195523047846E-3</v>
      </c>
      <c r="M1924" s="72">
        <f t="shared" si="149"/>
        <v>3.6218894097447113E-3</v>
      </c>
      <c r="N1924" s="68"/>
      <c r="O1924" s="72"/>
    </row>
    <row r="1925" spans="1:15" x14ac:dyDescent="0.25">
      <c r="A1925" s="107" t="s">
        <v>2335</v>
      </c>
      <c r="B1925" s="108">
        <f t="shared" si="145"/>
        <v>43342</v>
      </c>
      <c r="C1925">
        <f t="shared" si="146"/>
        <v>2018</v>
      </c>
      <c r="D1925">
        <f t="shared" si="147"/>
        <v>8</v>
      </c>
      <c r="E1925" s="75">
        <v>68039</v>
      </c>
      <c r="F1925" s="75">
        <v>64353</v>
      </c>
      <c r="G1925" s="75">
        <v>3685</v>
      </c>
      <c r="H1925" s="104">
        <v>94.582518849483378</v>
      </c>
      <c r="I1925" s="104">
        <v>5.4160114052234736</v>
      </c>
      <c r="K1925" s="72">
        <f t="shared" si="148"/>
        <v>3.8540719514375266E-3</v>
      </c>
      <c r="M1925" s="72">
        <f t="shared" si="149"/>
        <v>3.6218894097447113E-3</v>
      </c>
      <c r="N1925" s="68"/>
      <c r="O1925" s="72"/>
    </row>
    <row r="1926" spans="1:15" x14ac:dyDescent="0.25">
      <c r="A1926" s="107" t="s">
        <v>2336</v>
      </c>
      <c r="B1926" s="108">
        <f t="shared" si="145"/>
        <v>43343</v>
      </c>
      <c r="C1926">
        <f t="shared" si="146"/>
        <v>2018</v>
      </c>
      <c r="D1926">
        <f t="shared" si="147"/>
        <v>8</v>
      </c>
      <c r="E1926" s="75">
        <v>58956</v>
      </c>
      <c r="F1926" s="75">
        <v>55274</v>
      </c>
      <c r="G1926" s="75">
        <v>3682</v>
      </c>
      <c r="H1926" s="104">
        <v>93.754664495556014</v>
      </c>
      <c r="I1926" s="104">
        <v>6.2453355044439922</v>
      </c>
      <c r="K1926" s="72">
        <f t="shared" si="148"/>
        <v>3.339565043121604E-3</v>
      </c>
      <c r="M1926" s="72">
        <f t="shared" si="149"/>
        <v>3.6218894097447113E-3</v>
      </c>
      <c r="N1926" s="68"/>
      <c r="O1926" s="72"/>
    </row>
    <row r="1927" spans="1:15" x14ac:dyDescent="0.25">
      <c r="A1927" s="107" t="s">
        <v>2337</v>
      </c>
      <c r="B1927" s="108">
        <f t="shared" si="145"/>
        <v>43344</v>
      </c>
      <c r="C1927">
        <f t="shared" si="146"/>
        <v>2018</v>
      </c>
      <c r="D1927">
        <f t="shared" si="147"/>
        <v>9</v>
      </c>
      <c r="E1927" s="75">
        <v>54446</v>
      </c>
      <c r="F1927" s="75">
        <v>45038</v>
      </c>
      <c r="G1927" s="75">
        <v>9408</v>
      </c>
      <c r="H1927" s="104">
        <v>82.72049370018</v>
      </c>
      <c r="I1927" s="104">
        <v>17.27950629982001</v>
      </c>
      <c r="K1927" s="72">
        <f t="shared" si="148"/>
        <v>3.0840959077583089E-3</v>
      </c>
      <c r="M1927" s="72">
        <f t="shared" si="149"/>
        <v>3.5564872280160033E-3</v>
      </c>
      <c r="N1927" s="68"/>
      <c r="O1927" s="72"/>
    </row>
    <row r="1928" spans="1:15" x14ac:dyDescent="0.25">
      <c r="A1928" s="107" t="s">
        <v>2338</v>
      </c>
      <c r="B1928" s="108">
        <f t="shared" si="145"/>
        <v>43345</v>
      </c>
      <c r="C1928">
        <f t="shared" si="146"/>
        <v>2018</v>
      </c>
      <c r="D1928">
        <f t="shared" si="147"/>
        <v>9</v>
      </c>
      <c r="E1928" s="75">
        <v>60942</v>
      </c>
      <c r="F1928" s="75">
        <v>50687</v>
      </c>
      <c r="G1928" s="75">
        <v>10254</v>
      </c>
      <c r="H1928" s="104">
        <v>83.172524695612225</v>
      </c>
      <c r="I1928" s="104">
        <v>16.825834399921241</v>
      </c>
      <c r="K1928" s="72">
        <f t="shared" si="148"/>
        <v>3.4520620947472145E-3</v>
      </c>
      <c r="M1928" s="72">
        <f t="shared" si="149"/>
        <v>3.5564872280160033E-3</v>
      </c>
      <c r="N1928" s="68"/>
      <c r="O1928" s="72"/>
    </row>
    <row r="1929" spans="1:15" x14ac:dyDescent="0.25">
      <c r="A1929" s="107" t="s">
        <v>2339</v>
      </c>
      <c r="B1929" s="108">
        <f t="shared" si="145"/>
        <v>43346</v>
      </c>
      <c r="C1929">
        <f t="shared" si="146"/>
        <v>2018</v>
      </c>
      <c r="D1929">
        <f t="shared" si="147"/>
        <v>9</v>
      </c>
      <c r="E1929" s="75">
        <v>55191</v>
      </c>
      <c r="F1929" s="75">
        <v>46497</v>
      </c>
      <c r="G1929" s="75">
        <v>8694</v>
      </c>
      <c r="H1929" s="104">
        <v>84.247431646464094</v>
      </c>
      <c r="I1929" s="104">
        <v>15.752568353535899</v>
      </c>
      <c r="K1929" s="72">
        <f t="shared" si="148"/>
        <v>3.126296463378188E-3</v>
      </c>
      <c r="M1929" s="72">
        <f t="shared" si="149"/>
        <v>3.5564872280160033E-3</v>
      </c>
      <c r="N1929" s="68"/>
      <c r="O1929" s="72"/>
    </row>
    <row r="1930" spans="1:15" x14ac:dyDescent="0.25">
      <c r="A1930" s="107" t="s">
        <v>2340</v>
      </c>
      <c r="B1930" s="108">
        <f t="shared" si="145"/>
        <v>43347</v>
      </c>
      <c r="C1930">
        <f t="shared" si="146"/>
        <v>2018</v>
      </c>
      <c r="D1930">
        <f t="shared" si="147"/>
        <v>9</v>
      </c>
      <c r="E1930" s="75">
        <v>68782</v>
      </c>
      <c r="F1930" s="75">
        <v>64875</v>
      </c>
      <c r="G1930" s="75">
        <v>3907</v>
      </c>
      <c r="H1930" s="104">
        <v>94.319734814340961</v>
      </c>
      <c r="I1930" s="104">
        <v>5.6802651856590387</v>
      </c>
      <c r="K1930" s="72">
        <f t="shared" si="148"/>
        <v>3.8961592169752045E-3</v>
      </c>
      <c r="M1930" s="72">
        <f t="shared" si="149"/>
        <v>3.5564872280160033E-3</v>
      </c>
      <c r="N1930" s="68"/>
      <c r="O1930" s="72"/>
    </row>
    <row r="1931" spans="1:15" x14ac:dyDescent="0.25">
      <c r="A1931" s="107" t="s">
        <v>2341</v>
      </c>
      <c r="B1931" s="108">
        <f t="shared" si="145"/>
        <v>43348</v>
      </c>
      <c r="C1931">
        <f t="shared" si="146"/>
        <v>2018</v>
      </c>
      <c r="D1931">
        <f t="shared" si="147"/>
        <v>9</v>
      </c>
      <c r="E1931" s="75">
        <v>75137</v>
      </c>
      <c r="F1931" s="75">
        <v>71561</v>
      </c>
      <c r="G1931" s="75">
        <v>3575</v>
      </c>
      <c r="H1931" s="104">
        <v>95.240693666236339</v>
      </c>
      <c r="I1931" s="104">
        <v>4.7579754315450442</v>
      </c>
      <c r="K1931" s="72">
        <f t="shared" si="148"/>
        <v>4.2561384531689386E-3</v>
      </c>
      <c r="M1931" s="72">
        <f t="shared" si="149"/>
        <v>3.5564872280160033E-3</v>
      </c>
      <c r="N1931" s="68"/>
      <c r="O1931" s="72"/>
    </row>
    <row r="1932" spans="1:15" x14ac:dyDescent="0.25">
      <c r="A1932" s="107" t="s">
        <v>2342</v>
      </c>
      <c r="B1932" s="108">
        <f t="shared" si="145"/>
        <v>43349</v>
      </c>
      <c r="C1932">
        <f t="shared" si="146"/>
        <v>2018</v>
      </c>
      <c r="D1932">
        <f t="shared" si="147"/>
        <v>9</v>
      </c>
      <c r="E1932" s="75">
        <v>70362</v>
      </c>
      <c r="F1932" s="75">
        <v>67209</v>
      </c>
      <c r="G1932" s="75">
        <v>3153</v>
      </c>
      <c r="H1932" s="104">
        <v>95.518888036155886</v>
      </c>
      <c r="I1932" s="104">
        <v>4.4811119638441204</v>
      </c>
      <c r="K1932" s="72">
        <f t="shared" si="148"/>
        <v>3.9856583819140087E-3</v>
      </c>
      <c r="M1932" s="72">
        <f t="shared" si="149"/>
        <v>3.5564872280160033E-3</v>
      </c>
      <c r="N1932" s="68"/>
      <c r="O1932" s="72"/>
    </row>
    <row r="1933" spans="1:15" x14ac:dyDescent="0.25">
      <c r="A1933" s="107" t="s">
        <v>2343</v>
      </c>
      <c r="B1933" s="108">
        <f t="shared" ref="B1933:B1996" si="150">DATE(YEAR(A1933),MONTH(A1933),DAY(A1933))</f>
        <v>43350</v>
      </c>
      <c r="C1933">
        <f t="shared" ref="C1933:C1996" si="151">+YEAR(A1933)</f>
        <v>2018</v>
      </c>
      <c r="D1933">
        <f t="shared" ref="D1933:D1996" si="152">MONTH(A1933)</f>
        <v>9</v>
      </c>
      <c r="E1933" s="75">
        <v>74784</v>
      </c>
      <c r="F1933" s="75">
        <v>70897</v>
      </c>
      <c r="G1933" s="75">
        <v>3887</v>
      </c>
      <c r="H1933" s="104">
        <v>94.802364142062473</v>
      </c>
      <c r="I1933" s="104">
        <v>5.1976358579375264</v>
      </c>
      <c r="K1933" s="72">
        <f t="shared" ref="K1933:K1996" si="153">+E1933/SUMIF($C$12:$C$2321,C1933,$E$12:$E$2321)</f>
        <v>4.2361427536604596E-3</v>
      </c>
      <c r="M1933" s="72">
        <f t="shared" ref="M1933:M1996" si="154">AVERAGEIFS($K$12:$K$2321,$C$12:$C$2321,C1933,$D$12:$D$2321,D1933)</f>
        <v>3.5564872280160033E-3</v>
      </c>
      <c r="N1933" s="68"/>
      <c r="O1933" s="72"/>
    </row>
    <row r="1934" spans="1:15" x14ac:dyDescent="0.25">
      <c r="A1934" s="107" t="s">
        <v>2344</v>
      </c>
      <c r="B1934" s="108">
        <f t="shared" si="150"/>
        <v>43351</v>
      </c>
      <c r="C1934">
        <f t="shared" si="151"/>
        <v>2018</v>
      </c>
      <c r="D1934">
        <f t="shared" si="152"/>
        <v>9</v>
      </c>
      <c r="E1934" s="75">
        <v>58426</v>
      </c>
      <c r="F1934" s="75">
        <v>51837</v>
      </c>
      <c r="G1934" s="75">
        <v>6589</v>
      </c>
      <c r="H1934" s="104">
        <v>88.722486564200864</v>
      </c>
      <c r="I1934" s="104">
        <v>11.277513435799129</v>
      </c>
      <c r="K1934" s="72">
        <f t="shared" si="153"/>
        <v>3.3095431713383344E-3</v>
      </c>
      <c r="M1934" s="72">
        <f t="shared" si="154"/>
        <v>3.5564872280160033E-3</v>
      </c>
      <c r="N1934" s="68"/>
      <c r="O1934" s="72"/>
    </row>
    <row r="1935" spans="1:15" x14ac:dyDescent="0.25">
      <c r="A1935" s="107" t="s">
        <v>2345</v>
      </c>
      <c r="B1935" s="108">
        <f t="shared" si="150"/>
        <v>43352</v>
      </c>
      <c r="C1935">
        <f t="shared" si="151"/>
        <v>2018</v>
      </c>
      <c r="D1935">
        <f t="shared" si="152"/>
        <v>9</v>
      </c>
      <c r="E1935" s="75">
        <v>19974</v>
      </c>
      <c r="F1935" s="75">
        <v>18943</v>
      </c>
      <c r="G1935" s="75">
        <v>1031</v>
      </c>
      <c r="H1935" s="104">
        <v>94.838289776709729</v>
      </c>
      <c r="I1935" s="104">
        <v>5.1617102232902772</v>
      </c>
      <c r="K1935" s="72">
        <f t="shared" si="153"/>
        <v>1.1314280509415653E-3</v>
      </c>
      <c r="M1935" s="72">
        <f t="shared" si="154"/>
        <v>3.5564872280160033E-3</v>
      </c>
      <c r="N1935" s="68"/>
      <c r="O1935" s="72"/>
    </row>
    <row r="1936" spans="1:15" x14ac:dyDescent="0.25">
      <c r="A1936" s="107" t="s">
        <v>2346</v>
      </c>
      <c r="B1936" s="108">
        <f t="shared" si="150"/>
        <v>43353</v>
      </c>
      <c r="C1936">
        <f t="shared" si="151"/>
        <v>2018</v>
      </c>
      <c r="D1936">
        <f t="shared" si="152"/>
        <v>9</v>
      </c>
      <c r="E1936" s="75">
        <v>23989</v>
      </c>
      <c r="F1936" s="75">
        <v>23584</v>
      </c>
      <c r="G1936" s="75">
        <v>405</v>
      </c>
      <c r="H1936" s="104">
        <v>98.311726207845268</v>
      </c>
      <c r="I1936" s="104">
        <v>1.6882737921547371</v>
      </c>
      <c r="K1936" s="72">
        <f t="shared" si="153"/>
        <v>1.3588578909601084E-3</v>
      </c>
      <c r="M1936" s="72">
        <f t="shared" si="154"/>
        <v>3.5564872280160033E-3</v>
      </c>
      <c r="N1936" s="68"/>
      <c r="O1936" s="72"/>
    </row>
    <row r="1937" spans="1:15" x14ac:dyDescent="0.25">
      <c r="A1937" s="107" t="s">
        <v>2347</v>
      </c>
      <c r="B1937" s="108">
        <f t="shared" si="150"/>
        <v>43354</v>
      </c>
      <c r="C1937">
        <f t="shared" si="151"/>
        <v>2018</v>
      </c>
      <c r="D1937">
        <f t="shared" si="152"/>
        <v>9</v>
      </c>
      <c r="E1937" s="75">
        <v>66709</v>
      </c>
      <c r="F1937" s="75">
        <v>64199</v>
      </c>
      <c r="G1937" s="75">
        <v>2510</v>
      </c>
      <c r="H1937" s="104">
        <v>96.237389257821278</v>
      </c>
      <c r="I1937" s="104">
        <v>3.7626107421787172</v>
      </c>
      <c r="K1937" s="72">
        <f t="shared" si="153"/>
        <v>3.7787340467738497E-3</v>
      </c>
      <c r="M1937" s="72">
        <f t="shared" si="154"/>
        <v>3.5564872280160033E-3</v>
      </c>
      <c r="N1937" s="68"/>
      <c r="O1937" s="72"/>
    </row>
    <row r="1938" spans="1:15" x14ac:dyDescent="0.25">
      <c r="A1938" s="107" t="s">
        <v>2348</v>
      </c>
      <c r="B1938" s="108">
        <f t="shared" si="150"/>
        <v>43355</v>
      </c>
      <c r="C1938">
        <f t="shared" si="151"/>
        <v>2018</v>
      </c>
      <c r="D1938">
        <f t="shared" si="152"/>
        <v>9</v>
      </c>
      <c r="E1938" s="75">
        <v>53335</v>
      </c>
      <c r="F1938" s="75">
        <v>51454</v>
      </c>
      <c r="G1938" s="75">
        <v>1881</v>
      </c>
      <c r="H1938" s="104">
        <v>96.47323521139964</v>
      </c>
      <c r="I1938" s="104">
        <v>3.5267647886003561</v>
      </c>
      <c r="K1938" s="72">
        <f t="shared" si="153"/>
        <v>3.0211632670956432E-3</v>
      </c>
      <c r="M1938" s="72">
        <f t="shared" si="154"/>
        <v>3.5564872280160033E-3</v>
      </c>
      <c r="N1938" s="68"/>
      <c r="O1938" s="72"/>
    </row>
    <row r="1939" spans="1:15" x14ac:dyDescent="0.25">
      <c r="A1939" s="107" t="s">
        <v>2349</v>
      </c>
      <c r="B1939" s="108">
        <f t="shared" si="150"/>
        <v>43356</v>
      </c>
      <c r="C1939">
        <f t="shared" si="151"/>
        <v>2018</v>
      </c>
      <c r="D1939">
        <f t="shared" si="152"/>
        <v>9</v>
      </c>
      <c r="E1939" s="75">
        <v>74274</v>
      </c>
      <c r="F1939" s="75">
        <v>71347</v>
      </c>
      <c r="G1939" s="75">
        <v>2926</v>
      </c>
      <c r="H1939" s="104">
        <v>96.059186256294268</v>
      </c>
      <c r="I1939" s="104">
        <v>3.9394673775479978</v>
      </c>
      <c r="K1939" s="72">
        <f t="shared" si="153"/>
        <v>4.2072537826991999E-3</v>
      </c>
      <c r="M1939" s="72">
        <f t="shared" si="154"/>
        <v>3.5564872280160033E-3</v>
      </c>
      <c r="N1939" s="68"/>
      <c r="O1939" s="72"/>
    </row>
    <row r="1940" spans="1:15" x14ac:dyDescent="0.25">
      <c r="A1940" s="107" t="s">
        <v>2350</v>
      </c>
      <c r="B1940" s="108">
        <f t="shared" si="150"/>
        <v>43357</v>
      </c>
      <c r="C1940">
        <f t="shared" si="151"/>
        <v>2018</v>
      </c>
      <c r="D1940">
        <f t="shared" si="152"/>
        <v>9</v>
      </c>
      <c r="E1940" s="75">
        <v>74567</v>
      </c>
      <c r="F1940" s="75">
        <v>70211</v>
      </c>
      <c r="G1940" s="75">
        <v>4355</v>
      </c>
      <c r="H1940" s="104">
        <v>94.158273767216059</v>
      </c>
      <c r="I1940" s="104">
        <v>5.8403851569729239</v>
      </c>
      <c r="K1940" s="72">
        <f t="shared" si="153"/>
        <v>4.2238507797416483E-3</v>
      </c>
      <c r="M1940" s="72">
        <f t="shared" si="154"/>
        <v>3.5564872280160033E-3</v>
      </c>
      <c r="N1940" s="68"/>
      <c r="O1940" s="72"/>
    </row>
    <row r="1941" spans="1:15" x14ac:dyDescent="0.25">
      <c r="A1941" s="107" t="s">
        <v>2351</v>
      </c>
      <c r="B1941" s="108">
        <f t="shared" si="150"/>
        <v>43358</v>
      </c>
      <c r="C1941">
        <f t="shared" si="151"/>
        <v>2018</v>
      </c>
      <c r="D1941">
        <f t="shared" si="152"/>
        <v>9</v>
      </c>
      <c r="E1941" s="75">
        <v>71459</v>
      </c>
      <c r="F1941" s="75">
        <v>62538</v>
      </c>
      <c r="G1941" s="75">
        <v>8920</v>
      </c>
      <c r="H1941" s="104">
        <v>87.515918218838777</v>
      </c>
      <c r="I1941" s="104">
        <v>12.48268237730727</v>
      </c>
      <c r="K1941" s="72">
        <f t="shared" si="153"/>
        <v>4.0477979920012673E-3</v>
      </c>
      <c r="M1941" s="72">
        <f t="shared" si="154"/>
        <v>3.5564872280160033E-3</v>
      </c>
      <c r="N1941" s="68"/>
      <c r="O1941" s="72"/>
    </row>
    <row r="1942" spans="1:15" x14ac:dyDescent="0.25">
      <c r="A1942" s="107" t="s">
        <v>2352</v>
      </c>
      <c r="B1942" s="108">
        <f t="shared" si="150"/>
        <v>43359</v>
      </c>
      <c r="C1942">
        <f t="shared" si="151"/>
        <v>2018</v>
      </c>
      <c r="D1942">
        <f t="shared" si="152"/>
        <v>9</v>
      </c>
      <c r="E1942" s="75">
        <v>69904</v>
      </c>
      <c r="F1942" s="75">
        <v>60906</v>
      </c>
      <c r="G1942" s="75">
        <v>8994</v>
      </c>
      <c r="H1942" s="104">
        <v>87.128061341268022</v>
      </c>
      <c r="I1942" s="104">
        <v>12.866216525520709</v>
      </c>
      <c r="K1942" s="72">
        <f t="shared" si="153"/>
        <v>3.9597149530899755E-3</v>
      </c>
      <c r="M1942" s="72">
        <f t="shared" si="154"/>
        <v>3.5564872280160033E-3</v>
      </c>
      <c r="N1942" s="68"/>
      <c r="O1942" s="72"/>
    </row>
    <row r="1943" spans="1:15" x14ac:dyDescent="0.25">
      <c r="A1943" s="107" t="s">
        <v>2353</v>
      </c>
      <c r="B1943" s="108">
        <f t="shared" si="150"/>
        <v>43360</v>
      </c>
      <c r="C1943">
        <f t="shared" si="151"/>
        <v>2018</v>
      </c>
      <c r="D1943">
        <f t="shared" si="152"/>
        <v>9</v>
      </c>
      <c r="E1943" s="75">
        <v>71556</v>
      </c>
      <c r="F1943" s="75">
        <v>68029</v>
      </c>
      <c r="G1943" s="75">
        <v>3526</v>
      </c>
      <c r="H1943" s="104">
        <v>95.0709933478674</v>
      </c>
      <c r="I1943" s="104">
        <v>4.9276091452848121</v>
      </c>
      <c r="K1943" s="72">
        <f t="shared" si="153"/>
        <v>4.0532925609880165E-3</v>
      </c>
      <c r="M1943" s="72">
        <f t="shared" si="154"/>
        <v>3.5564872280160033E-3</v>
      </c>
      <c r="N1943" s="68"/>
      <c r="O1943" s="72"/>
    </row>
    <row r="1944" spans="1:15" x14ac:dyDescent="0.25">
      <c r="A1944" s="107" t="s">
        <v>2354</v>
      </c>
      <c r="B1944" s="108">
        <f t="shared" si="150"/>
        <v>43361</v>
      </c>
      <c r="C1944">
        <f t="shared" si="151"/>
        <v>2018</v>
      </c>
      <c r="D1944">
        <f t="shared" si="152"/>
        <v>9</v>
      </c>
      <c r="E1944" s="75">
        <v>53232</v>
      </c>
      <c r="F1944" s="75">
        <v>52021</v>
      </c>
      <c r="G1944" s="75">
        <v>1211</v>
      </c>
      <c r="H1944" s="104">
        <v>97.725052599939886</v>
      </c>
      <c r="I1944" s="104">
        <v>2.274947400060114</v>
      </c>
      <c r="K1944" s="72">
        <f t="shared" si="153"/>
        <v>3.0153288278622907E-3</v>
      </c>
      <c r="M1944" s="72">
        <f t="shared" si="154"/>
        <v>3.5564872280160033E-3</v>
      </c>
      <c r="N1944" s="68"/>
      <c r="O1944" s="72"/>
    </row>
    <row r="1945" spans="1:15" x14ac:dyDescent="0.25">
      <c r="A1945" s="107" t="s">
        <v>2355</v>
      </c>
      <c r="B1945" s="108">
        <f t="shared" si="150"/>
        <v>43362</v>
      </c>
      <c r="C1945">
        <f t="shared" si="151"/>
        <v>2018</v>
      </c>
      <c r="D1945">
        <f t="shared" si="152"/>
        <v>9</v>
      </c>
      <c r="E1945" s="75">
        <v>74608</v>
      </c>
      <c r="F1945" s="75">
        <v>70884</v>
      </c>
      <c r="G1945" s="75">
        <v>3724</v>
      </c>
      <c r="H1945" s="104">
        <v>95.008578168561016</v>
      </c>
      <c r="I1945" s="104">
        <v>4.9914218314389878</v>
      </c>
      <c r="K1945" s="72">
        <f t="shared" si="153"/>
        <v>4.2261732264267694E-3</v>
      </c>
      <c r="M1945" s="72">
        <f t="shared" si="154"/>
        <v>3.5564872280160033E-3</v>
      </c>
      <c r="N1945" s="68"/>
      <c r="O1945" s="72"/>
    </row>
    <row r="1946" spans="1:15" x14ac:dyDescent="0.25">
      <c r="A1946" s="107" t="s">
        <v>2356</v>
      </c>
      <c r="B1946" s="108">
        <f t="shared" si="150"/>
        <v>43363</v>
      </c>
      <c r="C1946">
        <f t="shared" si="151"/>
        <v>2018</v>
      </c>
      <c r="D1946">
        <f t="shared" si="152"/>
        <v>9</v>
      </c>
      <c r="E1946" s="75">
        <v>77033</v>
      </c>
      <c r="F1946" s="75">
        <v>73702</v>
      </c>
      <c r="G1946" s="75">
        <v>3331</v>
      </c>
      <c r="H1946" s="104">
        <v>95.675879168667976</v>
      </c>
      <c r="I1946" s="104">
        <v>4.324120831332027</v>
      </c>
      <c r="K1946" s="72">
        <f t="shared" si="153"/>
        <v>4.3635374510955036E-3</v>
      </c>
      <c r="M1946" s="72">
        <f t="shared" si="154"/>
        <v>3.5564872280160033E-3</v>
      </c>
      <c r="N1946" s="68"/>
      <c r="O1946" s="72"/>
    </row>
    <row r="1947" spans="1:15" x14ac:dyDescent="0.25">
      <c r="A1947" s="107" t="s">
        <v>2357</v>
      </c>
      <c r="B1947" s="108">
        <f t="shared" si="150"/>
        <v>43364</v>
      </c>
      <c r="C1947">
        <f t="shared" si="151"/>
        <v>2018</v>
      </c>
      <c r="D1947">
        <f t="shared" si="152"/>
        <v>9</v>
      </c>
      <c r="E1947" s="75">
        <v>75180</v>
      </c>
      <c r="F1947" s="75">
        <v>71465</v>
      </c>
      <c r="G1947" s="75">
        <v>3714</v>
      </c>
      <c r="H1947" s="104">
        <v>95.058526203777603</v>
      </c>
      <c r="I1947" s="104">
        <v>4.9401436552274536</v>
      </c>
      <c r="K1947" s="72">
        <f t="shared" si="153"/>
        <v>4.2585741899362605E-3</v>
      </c>
      <c r="M1947" s="72">
        <f t="shared" si="154"/>
        <v>3.5564872280160033E-3</v>
      </c>
      <c r="N1947" s="68"/>
      <c r="O1947" s="72"/>
    </row>
    <row r="1948" spans="1:15" x14ac:dyDescent="0.25">
      <c r="A1948" s="107" t="s">
        <v>2358</v>
      </c>
      <c r="B1948" s="108">
        <f t="shared" si="150"/>
        <v>43365</v>
      </c>
      <c r="C1948">
        <f t="shared" si="151"/>
        <v>2018</v>
      </c>
      <c r="D1948">
        <f t="shared" si="152"/>
        <v>9</v>
      </c>
      <c r="E1948" s="75">
        <v>69429</v>
      </c>
      <c r="F1948" s="75">
        <v>61230</v>
      </c>
      <c r="G1948" s="75">
        <v>8199</v>
      </c>
      <c r="H1948" s="104">
        <v>88.190813636952853</v>
      </c>
      <c r="I1948" s="104">
        <v>11.809186363047139</v>
      </c>
      <c r="K1948" s="72">
        <f t="shared" si="153"/>
        <v>3.9328085585672336E-3</v>
      </c>
      <c r="M1948" s="72">
        <f t="shared" si="154"/>
        <v>3.5564872280160033E-3</v>
      </c>
      <c r="N1948" s="68"/>
      <c r="O1948" s="72"/>
    </row>
    <row r="1949" spans="1:15" x14ac:dyDescent="0.25">
      <c r="A1949" s="107" t="s">
        <v>2359</v>
      </c>
      <c r="B1949" s="108">
        <f t="shared" si="150"/>
        <v>43366</v>
      </c>
      <c r="C1949">
        <f t="shared" si="151"/>
        <v>2018</v>
      </c>
      <c r="D1949">
        <f t="shared" si="152"/>
        <v>9</v>
      </c>
      <c r="E1949" s="75">
        <v>55650</v>
      </c>
      <c r="F1949" s="75">
        <v>50217</v>
      </c>
      <c r="G1949" s="75">
        <v>5432</v>
      </c>
      <c r="H1949" s="104">
        <v>90.237196765498652</v>
      </c>
      <c r="I1949" s="104">
        <v>9.7610062893081757</v>
      </c>
      <c r="K1949" s="72">
        <f t="shared" si="153"/>
        <v>3.1522965372433216E-3</v>
      </c>
      <c r="M1949" s="72">
        <f t="shared" si="154"/>
        <v>3.5564872280160033E-3</v>
      </c>
      <c r="N1949" s="68"/>
      <c r="O1949" s="72"/>
    </row>
    <row r="1950" spans="1:15" x14ac:dyDescent="0.25">
      <c r="A1950" s="107" t="s">
        <v>2360</v>
      </c>
      <c r="B1950" s="108">
        <f t="shared" si="150"/>
        <v>43367</v>
      </c>
      <c r="C1950">
        <f t="shared" si="151"/>
        <v>2018</v>
      </c>
      <c r="D1950">
        <f t="shared" si="152"/>
        <v>9</v>
      </c>
      <c r="E1950" s="75">
        <v>71791</v>
      </c>
      <c r="F1950" s="75">
        <v>69134</v>
      </c>
      <c r="G1950" s="75">
        <v>2656</v>
      </c>
      <c r="H1950" s="104">
        <v>96.298978980652166</v>
      </c>
      <c r="I1950" s="104">
        <v>3.6996280870861251</v>
      </c>
      <c r="K1950" s="72">
        <f t="shared" si="153"/>
        <v>4.0666041456466359E-3</v>
      </c>
      <c r="M1950" s="72">
        <f t="shared" si="154"/>
        <v>3.5564872280160033E-3</v>
      </c>
      <c r="N1950" s="68"/>
      <c r="O1950" s="72"/>
    </row>
    <row r="1951" spans="1:15" x14ac:dyDescent="0.25">
      <c r="A1951" s="107" t="s">
        <v>2361</v>
      </c>
      <c r="B1951" s="108">
        <f t="shared" si="150"/>
        <v>43368</v>
      </c>
      <c r="C1951">
        <f t="shared" si="151"/>
        <v>2018</v>
      </c>
      <c r="D1951">
        <f t="shared" si="152"/>
        <v>9</v>
      </c>
      <c r="E1951" s="75">
        <v>25473</v>
      </c>
      <c r="F1951" s="75">
        <v>25057</v>
      </c>
      <c r="G1951" s="75">
        <v>415</v>
      </c>
      <c r="H1951" s="104">
        <v>98.36689828445806</v>
      </c>
      <c r="I1951" s="104">
        <v>1.6291759902642009</v>
      </c>
      <c r="K1951" s="72">
        <f t="shared" si="153"/>
        <v>1.4429191319532638E-3</v>
      </c>
      <c r="M1951" s="72">
        <f t="shared" si="154"/>
        <v>3.5564872280160033E-3</v>
      </c>
      <c r="N1951" s="68"/>
      <c r="O1951" s="72"/>
    </row>
    <row r="1952" spans="1:15" x14ac:dyDescent="0.25">
      <c r="A1952" s="107" t="s">
        <v>2362</v>
      </c>
      <c r="B1952" s="108">
        <f t="shared" si="150"/>
        <v>43369</v>
      </c>
      <c r="C1952">
        <f t="shared" si="151"/>
        <v>2018</v>
      </c>
      <c r="D1952">
        <f t="shared" si="152"/>
        <v>9</v>
      </c>
      <c r="E1952" s="75">
        <v>68238</v>
      </c>
      <c r="F1952" s="75">
        <v>66157</v>
      </c>
      <c r="G1952" s="75">
        <v>2081</v>
      </c>
      <c r="H1952" s="104">
        <v>96.950379553914246</v>
      </c>
      <c r="I1952" s="104">
        <v>3.049620446085759</v>
      </c>
      <c r="K1952" s="72">
        <f t="shared" si="153"/>
        <v>3.8653443146165279E-3</v>
      </c>
      <c r="M1952" s="72">
        <f t="shared" si="154"/>
        <v>3.5564872280160033E-3</v>
      </c>
      <c r="N1952" s="68"/>
      <c r="O1952" s="72"/>
    </row>
    <row r="1953" spans="1:15" x14ac:dyDescent="0.25">
      <c r="A1953" s="107" t="s">
        <v>2363</v>
      </c>
      <c r="B1953" s="108">
        <f t="shared" si="150"/>
        <v>43370</v>
      </c>
      <c r="C1953">
        <f t="shared" si="151"/>
        <v>2018</v>
      </c>
      <c r="D1953">
        <f t="shared" si="152"/>
        <v>9</v>
      </c>
      <c r="E1953" s="75">
        <v>75591</v>
      </c>
      <c r="F1953" s="75">
        <v>72276</v>
      </c>
      <c r="G1953" s="75">
        <v>3314</v>
      </c>
      <c r="H1953" s="104">
        <v>95.614557288566104</v>
      </c>
      <c r="I1953" s="104">
        <v>4.3841198026220054</v>
      </c>
      <c r="K1953" s="72">
        <f t="shared" si="153"/>
        <v>4.2818553018285702E-3</v>
      </c>
      <c r="M1953" s="72">
        <f t="shared" si="154"/>
        <v>3.5564872280160033E-3</v>
      </c>
      <c r="N1953" s="68"/>
      <c r="O1953" s="72"/>
    </row>
    <row r="1954" spans="1:15" x14ac:dyDescent="0.25">
      <c r="A1954" s="107" t="s">
        <v>2364</v>
      </c>
      <c r="B1954" s="108">
        <f t="shared" si="150"/>
        <v>43371</v>
      </c>
      <c r="C1954">
        <f t="shared" si="151"/>
        <v>2018</v>
      </c>
      <c r="D1954">
        <f t="shared" si="152"/>
        <v>9</v>
      </c>
      <c r="E1954" s="75">
        <v>57357</v>
      </c>
      <c r="F1954" s="75">
        <v>55471</v>
      </c>
      <c r="G1954" s="75">
        <v>1885</v>
      </c>
      <c r="H1954" s="104">
        <v>96.71182244538592</v>
      </c>
      <c r="I1954" s="104">
        <v>3.2864340882542669</v>
      </c>
      <c r="K1954" s="72">
        <f t="shared" si="153"/>
        <v>3.2489896224018903E-3</v>
      </c>
      <c r="M1954" s="72">
        <f t="shared" si="154"/>
        <v>3.5564872280160033E-3</v>
      </c>
      <c r="N1954" s="68"/>
      <c r="O1954" s="72"/>
    </row>
    <row r="1955" spans="1:15" x14ac:dyDescent="0.25">
      <c r="A1955" s="107" t="s">
        <v>2365</v>
      </c>
      <c r="B1955" s="108">
        <f t="shared" si="150"/>
        <v>43372</v>
      </c>
      <c r="C1955">
        <f t="shared" si="151"/>
        <v>2018</v>
      </c>
      <c r="D1955">
        <f t="shared" si="152"/>
        <v>9</v>
      </c>
      <c r="E1955" s="75">
        <v>69629</v>
      </c>
      <c r="F1955" s="75">
        <v>61920</v>
      </c>
      <c r="G1955" s="75">
        <v>7708</v>
      </c>
      <c r="H1955" s="104">
        <v>88.928463714831466</v>
      </c>
      <c r="I1955" s="104">
        <v>11.070100101969009</v>
      </c>
      <c r="K1955" s="72">
        <f t="shared" si="153"/>
        <v>3.9441375667873353E-3</v>
      </c>
      <c r="M1955" s="72">
        <f t="shared" si="154"/>
        <v>3.5564872280160033E-3</v>
      </c>
      <c r="N1955" s="68"/>
      <c r="O1955" s="72"/>
    </row>
    <row r="1956" spans="1:15" x14ac:dyDescent="0.25">
      <c r="A1956" s="107" t="s">
        <v>2366</v>
      </c>
      <c r="B1956" s="108">
        <f t="shared" si="150"/>
        <v>43373</v>
      </c>
      <c r="C1956">
        <f t="shared" si="151"/>
        <v>2018</v>
      </c>
      <c r="D1956">
        <f t="shared" si="152"/>
        <v>9</v>
      </c>
      <c r="E1956" s="75">
        <v>66517</v>
      </c>
      <c r="F1956" s="75">
        <v>59036</v>
      </c>
      <c r="G1956" s="75">
        <v>7481</v>
      </c>
      <c r="H1956" s="104">
        <v>88.753251048604113</v>
      </c>
      <c r="I1956" s="104">
        <v>11.24674895139588</v>
      </c>
      <c r="K1956" s="72">
        <f t="shared" si="153"/>
        <v>3.7678581988825522E-3</v>
      </c>
      <c r="M1956" s="72">
        <f t="shared" si="154"/>
        <v>3.5564872280160033E-3</v>
      </c>
      <c r="N1956" s="68"/>
      <c r="O1956" s="72"/>
    </row>
    <row r="1957" spans="1:15" x14ac:dyDescent="0.25">
      <c r="A1957" s="107" t="s">
        <v>2367</v>
      </c>
      <c r="B1957" s="108">
        <f t="shared" si="150"/>
        <v>43374</v>
      </c>
      <c r="C1957">
        <f t="shared" si="151"/>
        <v>2018</v>
      </c>
      <c r="D1957">
        <f t="shared" si="152"/>
        <v>10</v>
      </c>
      <c r="E1957" s="75">
        <v>71519</v>
      </c>
      <c r="F1957" s="75">
        <v>68299</v>
      </c>
      <c r="G1957" s="75">
        <v>3220</v>
      </c>
      <c r="H1957" s="104">
        <v>95.497699911911525</v>
      </c>
      <c r="I1957" s="104">
        <v>4.5023000880884796</v>
      </c>
      <c r="K1957" s="72">
        <f t="shared" si="153"/>
        <v>4.0511966944672979E-3</v>
      </c>
      <c r="M1957" s="72">
        <f t="shared" si="154"/>
        <v>3.4756355681419774E-3</v>
      </c>
      <c r="N1957" s="68"/>
      <c r="O1957" s="72"/>
    </row>
    <row r="1958" spans="1:15" x14ac:dyDescent="0.25">
      <c r="A1958" s="107" t="s">
        <v>2368</v>
      </c>
      <c r="B1958" s="108">
        <f t="shared" si="150"/>
        <v>43375</v>
      </c>
      <c r="C1958">
        <f t="shared" si="151"/>
        <v>2018</v>
      </c>
      <c r="D1958">
        <f t="shared" si="152"/>
        <v>10</v>
      </c>
      <c r="E1958" s="75">
        <v>73284</v>
      </c>
      <c r="F1958" s="75">
        <v>70768</v>
      </c>
      <c r="G1958" s="75">
        <v>2516</v>
      </c>
      <c r="H1958" s="104">
        <v>96.566781289230931</v>
      </c>
      <c r="I1958" s="104">
        <v>3.4332187107690628</v>
      </c>
      <c r="K1958" s="72">
        <f t="shared" si="153"/>
        <v>4.1511751920096955E-3</v>
      </c>
      <c r="M1958" s="72">
        <f t="shared" si="154"/>
        <v>3.4756355681419774E-3</v>
      </c>
      <c r="N1958" s="68"/>
      <c r="O1958" s="72"/>
    </row>
    <row r="1959" spans="1:15" x14ac:dyDescent="0.25">
      <c r="A1959" s="107" t="s">
        <v>2369</v>
      </c>
      <c r="B1959" s="108">
        <f t="shared" si="150"/>
        <v>43376</v>
      </c>
      <c r="C1959">
        <f t="shared" si="151"/>
        <v>2018</v>
      </c>
      <c r="D1959">
        <f t="shared" si="152"/>
        <v>10</v>
      </c>
      <c r="E1959" s="75">
        <v>76948</v>
      </c>
      <c r="F1959" s="75">
        <v>74244</v>
      </c>
      <c r="G1959" s="75">
        <v>2701</v>
      </c>
      <c r="H1959" s="104">
        <v>96.485938555907879</v>
      </c>
      <c r="I1959" s="104">
        <v>3.510162707282841</v>
      </c>
      <c r="K1959" s="72">
        <f t="shared" si="153"/>
        <v>4.3587226226019602E-3</v>
      </c>
      <c r="M1959" s="72">
        <f t="shared" si="154"/>
        <v>3.4756355681419774E-3</v>
      </c>
      <c r="N1959" s="68"/>
      <c r="O1959" s="72"/>
    </row>
    <row r="1960" spans="1:15" x14ac:dyDescent="0.25">
      <c r="A1960" s="107" t="s">
        <v>2370</v>
      </c>
      <c r="B1960" s="108">
        <f t="shared" si="150"/>
        <v>43377</v>
      </c>
      <c r="C1960">
        <f t="shared" si="151"/>
        <v>2018</v>
      </c>
      <c r="D1960">
        <f t="shared" si="152"/>
        <v>10</v>
      </c>
      <c r="E1960" s="75">
        <v>70992</v>
      </c>
      <c r="F1960" s="75">
        <v>68276</v>
      </c>
      <c r="G1960" s="75">
        <v>2716</v>
      </c>
      <c r="H1960" s="104">
        <v>96.174216813162047</v>
      </c>
      <c r="I1960" s="104">
        <v>3.825783186837953</v>
      </c>
      <c r="K1960" s="72">
        <f t="shared" si="153"/>
        <v>4.0213447578073295E-3</v>
      </c>
      <c r="M1960" s="72">
        <f t="shared" si="154"/>
        <v>3.4756355681419774E-3</v>
      </c>
      <c r="N1960" s="68"/>
      <c r="O1960" s="72"/>
    </row>
    <row r="1961" spans="1:15" x14ac:dyDescent="0.25">
      <c r="A1961" s="107" t="s">
        <v>2371</v>
      </c>
      <c r="B1961" s="108">
        <f t="shared" si="150"/>
        <v>43378</v>
      </c>
      <c r="C1961">
        <f t="shared" si="151"/>
        <v>2018</v>
      </c>
      <c r="D1961">
        <f t="shared" si="152"/>
        <v>10</v>
      </c>
      <c r="E1961" s="75">
        <v>74983</v>
      </c>
      <c r="F1961" s="75">
        <v>71333</v>
      </c>
      <c r="G1961" s="75">
        <v>3649</v>
      </c>
      <c r="H1961" s="104">
        <v>95.132229972127021</v>
      </c>
      <c r="I1961" s="104">
        <v>4.86643639224891</v>
      </c>
      <c r="K1961" s="72">
        <f t="shared" si="153"/>
        <v>4.2474151168394609E-3</v>
      </c>
      <c r="M1961" s="72">
        <f t="shared" si="154"/>
        <v>3.4756355681419774E-3</v>
      </c>
      <c r="N1961" s="68"/>
      <c r="O1961" s="72"/>
    </row>
    <row r="1962" spans="1:15" x14ac:dyDescent="0.25">
      <c r="A1962" s="107" t="s">
        <v>2372</v>
      </c>
      <c r="B1962" s="108">
        <f t="shared" si="150"/>
        <v>43379</v>
      </c>
      <c r="C1962">
        <f t="shared" si="151"/>
        <v>2018</v>
      </c>
      <c r="D1962">
        <f t="shared" si="152"/>
        <v>10</v>
      </c>
      <c r="E1962" s="75">
        <v>57802</v>
      </c>
      <c r="F1962" s="75">
        <v>52068</v>
      </c>
      <c r="G1962" s="75">
        <v>5733</v>
      </c>
      <c r="H1962" s="104">
        <v>90.07992803017197</v>
      </c>
      <c r="I1962" s="104">
        <v>9.918341925884917</v>
      </c>
      <c r="K1962" s="72">
        <f t="shared" si="153"/>
        <v>3.2741966656916169E-3</v>
      </c>
      <c r="M1962" s="72">
        <f t="shared" si="154"/>
        <v>3.4756355681419774E-3</v>
      </c>
      <c r="N1962" s="68"/>
      <c r="O1962" s="72"/>
    </row>
    <row r="1963" spans="1:15" x14ac:dyDescent="0.25">
      <c r="A1963" s="107" t="s">
        <v>2373</v>
      </c>
      <c r="B1963" s="108">
        <f t="shared" si="150"/>
        <v>43380</v>
      </c>
      <c r="C1963">
        <f t="shared" si="151"/>
        <v>2018</v>
      </c>
      <c r="D1963">
        <f t="shared" si="152"/>
        <v>10</v>
      </c>
      <c r="E1963" s="75">
        <v>60952</v>
      </c>
      <c r="F1963" s="75">
        <v>53521</v>
      </c>
      <c r="G1963" s="75">
        <v>7426</v>
      </c>
      <c r="H1963" s="104">
        <v>87.808439427746421</v>
      </c>
      <c r="I1963" s="104">
        <v>12.18335739598372</v>
      </c>
      <c r="K1963" s="72">
        <f t="shared" si="153"/>
        <v>3.4526285451582199E-3</v>
      </c>
      <c r="M1963" s="72">
        <f t="shared" si="154"/>
        <v>3.4756355681419774E-3</v>
      </c>
      <c r="N1963" s="68"/>
      <c r="O1963" s="72"/>
    </row>
    <row r="1964" spans="1:15" x14ac:dyDescent="0.25">
      <c r="A1964" s="107" t="s">
        <v>2374</v>
      </c>
      <c r="B1964" s="108">
        <f t="shared" si="150"/>
        <v>43381</v>
      </c>
      <c r="C1964">
        <f t="shared" si="151"/>
        <v>2018</v>
      </c>
      <c r="D1964">
        <f t="shared" si="152"/>
        <v>10</v>
      </c>
      <c r="E1964" s="75">
        <v>58401</v>
      </c>
      <c r="F1964" s="75">
        <v>55288</v>
      </c>
      <c r="G1964" s="75">
        <v>3111</v>
      </c>
      <c r="H1964" s="104">
        <v>94.669611821715378</v>
      </c>
      <c r="I1964" s="104">
        <v>5.3269635793907639</v>
      </c>
      <c r="K1964" s="72">
        <f t="shared" si="153"/>
        <v>3.3081270453108216E-3</v>
      </c>
      <c r="M1964" s="72">
        <f t="shared" si="154"/>
        <v>3.4756355681419774E-3</v>
      </c>
      <c r="N1964" s="68"/>
      <c r="O1964" s="72"/>
    </row>
    <row r="1965" spans="1:15" x14ac:dyDescent="0.25">
      <c r="A1965" s="107" t="s">
        <v>2375</v>
      </c>
      <c r="B1965" s="108">
        <f t="shared" si="150"/>
        <v>43382</v>
      </c>
      <c r="C1965">
        <f t="shared" si="151"/>
        <v>2018</v>
      </c>
      <c r="D1965">
        <f t="shared" si="152"/>
        <v>10</v>
      </c>
      <c r="E1965" s="75">
        <v>74467</v>
      </c>
      <c r="F1965" s="75">
        <v>71799</v>
      </c>
      <c r="G1965" s="75">
        <v>2668</v>
      </c>
      <c r="H1965" s="104">
        <v>96.417204936414791</v>
      </c>
      <c r="I1965" s="104">
        <v>3.5827950635852122</v>
      </c>
      <c r="K1965" s="72">
        <f t="shared" si="153"/>
        <v>4.2181862756315979E-3</v>
      </c>
      <c r="M1965" s="72">
        <f t="shared" si="154"/>
        <v>3.4756355681419774E-3</v>
      </c>
      <c r="N1965" s="68"/>
      <c r="O1965" s="72"/>
    </row>
    <row r="1966" spans="1:15" x14ac:dyDescent="0.25">
      <c r="A1966" s="107" t="s">
        <v>2376</v>
      </c>
      <c r="B1966" s="108">
        <f t="shared" si="150"/>
        <v>43383</v>
      </c>
      <c r="C1966">
        <f t="shared" si="151"/>
        <v>2018</v>
      </c>
      <c r="D1966">
        <f t="shared" si="152"/>
        <v>10</v>
      </c>
      <c r="E1966" s="75">
        <v>77579</v>
      </c>
      <c r="F1966" s="75">
        <v>74439</v>
      </c>
      <c r="G1966" s="75">
        <v>3138</v>
      </c>
      <c r="H1966" s="104">
        <v>95.952512922311456</v>
      </c>
      <c r="I1966" s="104">
        <v>4.044909060441614</v>
      </c>
      <c r="K1966" s="72">
        <f t="shared" si="153"/>
        <v>4.3944656435363815E-3</v>
      </c>
      <c r="M1966" s="72">
        <f t="shared" si="154"/>
        <v>3.4756355681419774E-3</v>
      </c>
      <c r="N1966" s="68"/>
      <c r="O1966" s="72"/>
    </row>
    <row r="1967" spans="1:15" x14ac:dyDescent="0.25">
      <c r="A1967" s="107" t="s">
        <v>2377</v>
      </c>
      <c r="B1967" s="108">
        <f t="shared" si="150"/>
        <v>43384</v>
      </c>
      <c r="C1967">
        <f t="shared" si="151"/>
        <v>2018</v>
      </c>
      <c r="D1967">
        <f t="shared" si="152"/>
        <v>10</v>
      </c>
      <c r="E1967" s="75">
        <v>47068</v>
      </c>
      <c r="F1967" s="75">
        <v>45890</v>
      </c>
      <c r="G1967" s="75">
        <v>1178</v>
      </c>
      <c r="H1967" s="104">
        <v>97.497238038582481</v>
      </c>
      <c r="I1967" s="104">
        <v>2.5027619614175229</v>
      </c>
      <c r="K1967" s="72">
        <f t="shared" si="153"/>
        <v>2.6661687945187537E-3</v>
      </c>
      <c r="M1967" s="72">
        <f t="shared" si="154"/>
        <v>3.4756355681419774E-3</v>
      </c>
      <c r="N1967" s="68"/>
      <c r="O1967" s="72"/>
    </row>
    <row r="1968" spans="1:15" x14ac:dyDescent="0.25">
      <c r="A1968" s="107" t="s">
        <v>2378</v>
      </c>
      <c r="B1968" s="108">
        <f t="shared" si="150"/>
        <v>43385</v>
      </c>
      <c r="C1968">
        <f t="shared" si="151"/>
        <v>2018</v>
      </c>
      <c r="D1968">
        <f t="shared" si="152"/>
        <v>10</v>
      </c>
      <c r="E1968" s="75">
        <v>67994</v>
      </c>
      <c r="F1968" s="75">
        <v>65053</v>
      </c>
      <c r="G1968" s="75">
        <v>2940</v>
      </c>
      <c r="H1968" s="104">
        <v>95.674618348677825</v>
      </c>
      <c r="I1968" s="104">
        <v>4.323910933317646</v>
      </c>
      <c r="K1968" s="72">
        <f t="shared" si="153"/>
        <v>3.8515229245880038E-3</v>
      </c>
      <c r="M1968" s="72">
        <f t="shared" si="154"/>
        <v>3.4756355681419774E-3</v>
      </c>
      <c r="N1968" s="68"/>
      <c r="O1968" s="72"/>
    </row>
    <row r="1969" spans="1:15" x14ac:dyDescent="0.25">
      <c r="A1969" s="107" t="s">
        <v>2379</v>
      </c>
      <c r="B1969" s="108">
        <f t="shared" si="150"/>
        <v>43386</v>
      </c>
      <c r="C1969">
        <f t="shared" si="151"/>
        <v>2018</v>
      </c>
      <c r="D1969">
        <f t="shared" si="152"/>
        <v>10</v>
      </c>
      <c r="E1969" s="75">
        <v>54954</v>
      </c>
      <c r="F1969" s="75">
        <v>51992</v>
      </c>
      <c r="G1969" s="75">
        <v>2959</v>
      </c>
      <c r="H1969" s="104">
        <v>94.610037485897294</v>
      </c>
      <c r="I1969" s="104">
        <v>5.3845034028460166</v>
      </c>
      <c r="K1969" s="72">
        <f t="shared" si="153"/>
        <v>3.1128715886373673E-3</v>
      </c>
      <c r="M1969" s="72">
        <f t="shared" si="154"/>
        <v>3.4756355681419774E-3</v>
      </c>
      <c r="N1969" s="68"/>
      <c r="O1969" s="72"/>
    </row>
    <row r="1970" spans="1:15" x14ac:dyDescent="0.25">
      <c r="A1970" s="107" t="s">
        <v>2380</v>
      </c>
      <c r="B1970" s="108">
        <f t="shared" si="150"/>
        <v>43387</v>
      </c>
      <c r="C1970">
        <f t="shared" si="151"/>
        <v>2018</v>
      </c>
      <c r="D1970">
        <f t="shared" si="152"/>
        <v>10</v>
      </c>
      <c r="E1970" s="75">
        <v>54483</v>
      </c>
      <c r="F1970" s="75">
        <v>49626</v>
      </c>
      <c r="G1970" s="75">
        <v>4856</v>
      </c>
      <c r="H1970" s="104">
        <v>91.085292660095803</v>
      </c>
      <c r="I1970" s="104">
        <v>8.9128719049978891</v>
      </c>
      <c r="K1970" s="72">
        <f t="shared" si="153"/>
        <v>3.0861917742790275E-3</v>
      </c>
      <c r="M1970" s="72">
        <f t="shared" si="154"/>
        <v>3.4756355681419774E-3</v>
      </c>
      <c r="N1970" s="68"/>
      <c r="O1970" s="72"/>
    </row>
    <row r="1971" spans="1:15" x14ac:dyDescent="0.25">
      <c r="A1971" s="107" t="s">
        <v>2381</v>
      </c>
      <c r="B1971" s="108">
        <f t="shared" si="150"/>
        <v>43388</v>
      </c>
      <c r="C1971">
        <f t="shared" si="151"/>
        <v>2018</v>
      </c>
      <c r="D1971">
        <f t="shared" si="152"/>
        <v>10</v>
      </c>
      <c r="E1971" s="75">
        <v>59368</v>
      </c>
      <c r="F1971" s="75">
        <v>57814</v>
      </c>
      <c r="G1971" s="75">
        <v>1554</v>
      </c>
      <c r="H1971" s="104">
        <v>97.382428244171948</v>
      </c>
      <c r="I1971" s="104">
        <v>2.617571755828056</v>
      </c>
      <c r="K1971" s="72">
        <f t="shared" si="153"/>
        <v>3.3629028000550136E-3</v>
      </c>
      <c r="M1971" s="72">
        <f t="shared" si="154"/>
        <v>3.4756355681419774E-3</v>
      </c>
      <c r="N1971" s="68"/>
      <c r="O1971" s="72"/>
    </row>
    <row r="1972" spans="1:15" x14ac:dyDescent="0.25">
      <c r="A1972" s="107" t="s">
        <v>2382</v>
      </c>
      <c r="B1972" s="108">
        <f t="shared" si="150"/>
        <v>43389</v>
      </c>
      <c r="C1972">
        <f t="shared" si="151"/>
        <v>2018</v>
      </c>
      <c r="D1972">
        <f t="shared" si="152"/>
        <v>10</v>
      </c>
      <c r="E1972" s="75">
        <v>66895</v>
      </c>
      <c r="F1972" s="75">
        <v>65015</v>
      </c>
      <c r="G1972" s="75">
        <v>1880</v>
      </c>
      <c r="H1972" s="104">
        <v>97.18962553255102</v>
      </c>
      <c r="I1972" s="104">
        <v>2.810374467448987</v>
      </c>
      <c r="K1972" s="72">
        <f t="shared" si="153"/>
        <v>3.7892700244185444E-3</v>
      </c>
      <c r="M1972" s="72">
        <f t="shared" si="154"/>
        <v>3.4756355681419774E-3</v>
      </c>
      <c r="N1972" s="68"/>
      <c r="O1972" s="72"/>
    </row>
    <row r="1973" spans="1:15" x14ac:dyDescent="0.25">
      <c r="A1973" s="107" t="s">
        <v>2383</v>
      </c>
      <c r="B1973" s="108">
        <f t="shared" si="150"/>
        <v>43390</v>
      </c>
      <c r="C1973">
        <f t="shared" si="151"/>
        <v>2018</v>
      </c>
      <c r="D1973">
        <f t="shared" si="152"/>
        <v>10</v>
      </c>
      <c r="E1973" s="75">
        <v>68019</v>
      </c>
      <c r="F1973" s="75">
        <v>65957</v>
      </c>
      <c r="G1973" s="75">
        <v>2060</v>
      </c>
      <c r="H1973" s="104">
        <v>96.968494097237539</v>
      </c>
      <c r="I1973" s="104">
        <v>3.0285655478616271</v>
      </c>
      <c r="K1973" s="72">
        <f t="shared" si="153"/>
        <v>3.8529390506155162E-3</v>
      </c>
      <c r="M1973" s="72">
        <f t="shared" si="154"/>
        <v>3.4756355681419774E-3</v>
      </c>
      <c r="N1973" s="68"/>
      <c r="O1973" s="72"/>
    </row>
    <row r="1974" spans="1:15" x14ac:dyDescent="0.25">
      <c r="A1974" s="107" t="s">
        <v>2384</v>
      </c>
      <c r="B1974" s="108">
        <f t="shared" si="150"/>
        <v>43391</v>
      </c>
      <c r="C1974">
        <f t="shared" si="151"/>
        <v>2018</v>
      </c>
      <c r="D1974">
        <f t="shared" si="152"/>
        <v>10</v>
      </c>
      <c r="E1974" s="75">
        <v>61920</v>
      </c>
      <c r="F1974" s="75">
        <v>60030</v>
      </c>
      <c r="G1974" s="75">
        <v>1887</v>
      </c>
      <c r="H1974" s="104">
        <v>96.947674418604649</v>
      </c>
      <c r="I1974" s="104">
        <v>3.0474806201550391</v>
      </c>
      <c r="K1974" s="72">
        <f t="shared" si="153"/>
        <v>3.5074609449435123E-3</v>
      </c>
      <c r="M1974" s="72">
        <f t="shared" si="154"/>
        <v>3.4756355681419774E-3</v>
      </c>
      <c r="N1974" s="68"/>
      <c r="O1974" s="72"/>
    </row>
    <row r="1975" spans="1:15" x14ac:dyDescent="0.25">
      <c r="A1975" s="107" t="s">
        <v>2385</v>
      </c>
      <c r="B1975" s="108">
        <f t="shared" si="150"/>
        <v>43392</v>
      </c>
      <c r="C1975">
        <f t="shared" si="151"/>
        <v>2018</v>
      </c>
      <c r="D1975">
        <f t="shared" si="152"/>
        <v>10</v>
      </c>
      <c r="E1975" s="75">
        <v>64912</v>
      </c>
      <c r="F1975" s="75">
        <v>61981</v>
      </c>
      <c r="G1975" s="75">
        <v>2931</v>
      </c>
      <c r="H1975" s="104">
        <v>95.484656149864435</v>
      </c>
      <c r="I1975" s="104">
        <v>4.5153438501355678</v>
      </c>
      <c r="K1975" s="72">
        <f t="shared" si="153"/>
        <v>3.6769429079162351E-3</v>
      </c>
      <c r="M1975" s="72">
        <f t="shared" si="154"/>
        <v>3.4756355681419774E-3</v>
      </c>
      <c r="N1975" s="68"/>
      <c r="O1975" s="72"/>
    </row>
    <row r="1976" spans="1:15" x14ac:dyDescent="0.25">
      <c r="A1976" s="107" t="s">
        <v>2386</v>
      </c>
      <c r="B1976" s="108">
        <f t="shared" si="150"/>
        <v>43393</v>
      </c>
      <c r="C1976">
        <f t="shared" si="151"/>
        <v>2018</v>
      </c>
      <c r="D1976">
        <f t="shared" si="152"/>
        <v>10</v>
      </c>
      <c r="E1976" s="75">
        <v>56459</v>
      </c>
      <c r="F1976" s="75">
        <v>51252</v>
      </c>
      <c r="G1976" s="75">
        <v>5203</v>
      </c>
      <c r="H1976" s="104">
        <v>90.77737827450008</v>
      </c>
      <c r="I1976" s="104">
        <v>9.2155369383092154</v>
      </c>
      <c r="K1976" s="72">
        <f t="shared" si="153"/>
        <v>3.198122375493633E-3</v>
      </c>
      <c r="M1976" s="72">
        <f t="shared" si="154"/>
        <v>3.4756355681419774E-3</v>
      </c>
      <c r="N1976" s="68"/>
      <c r="O1976" s="72"/>
    </row>
    <row r="1977" spans="1:15" x14ac:dyDescent="0.25">
      <c r="A1977" s="107" t="s">
        <v>2387</v>
      </c>
      <c r="B1977" s="108">
        <f t="shared" si="150"/>
        <v>43394</v>
      </c>
      <c r="C1977">
        <f t="shared" si="151"/>
        <v>2018</v>
      </c>
      <c r="D1977">
        <f t="shared" si="152"/>
        <v>10</v>
      </c>
      <c r="E1977" s="75">
        <v>39306</v>
      </c>
      <c r="F1977" s="75">
        <v>36723</v>
      </c>
      <c r="G1977" s="75">
        <v>2581</v>
      </c>
      <c r="H1977" s="104">
        <v>93.428484200885364</v>
      </c>
      <c r="I1977" s="104">
        <v>6.566427517427365</v>
      </c>
      <c r="K1977" s="72">
        <f t="shared" si="153"/>
        <v>2.2264899854966035E-3</v>
      </c>
      <c r="M1977" s="72">
        <f t="shared" si="154"/>
        <v>3.4756355681419774E-3</v>
      </c>
      <c r="N1977" s="68"/>
      <c r="O1977" s="72"/>
    </row>
    <row r="1978" spans="1:15" x14ac:dyDescent="0.25">
      <c r="A1978" s="107" t="s">
        <v>2388</v>
      </c>
      <c r="B1978" s="108">
        <f t="shared" si="150"/>
        <v>43395</v>
      </c>
      <c r="C1978">
        <f t="shared" si="151"/>
        <v>2018</v>
      </c>
      <c r="D1978">
        <f t="shared" si="152"/>
        <v>10</v>
      </c>
      <c r="E1978" s="75">
        <v>58095</v>
      </c>
      <c r="F1978" s="75">
        <v>56418</v>
      </c>
      <c r="G1978" s="75">
        <v>1675</v>
      </c>
      <c r="H1978" s="104">
        <v>97.113348825200106</v>
      </c>
      <c r="I1978" s="104">
        <v>2.8832085377399088</v>
      </c>
      <c r="K1978" s="72">
        <f t="shared" si="153"/>
        <v>3.2907936627340657E-3</v>
      </c>
      <c r="M1978" s="72">
        <f t="shared" si="154"/>
        <v>3.4756355681419774E-3</v>
      </c>
      <c r="N1978" s="68"/>
      <c r="O1978" s="72"/>
    </row>
    <row r="1979" spans="1:15" x14ac:dyDescent="0.25">
      <c r="A1979" s="107" t="s">
        <v>2389</v>
      </c>
      <c r="B1979" s="108">
        <f t="shared" si="150"/>
        <v>43396</v>
      </c>
      <c r="C1979">
        <f t="shared" si="151"/>
        <v>2018</v>
      </c>
      <c r="D1979">
        <f t="shared" si="152"/>
        <v>10</v>
      </c>
      <c r="E1979" s="75">
        <v>68268</v>
      </c>
      <c r="F1979" s="75">
        <v>66109</v>
      </c>
      <c r="G1979" s="75">
        <v>2158</v>
      </c>
      <c r="H1979" s="104">
        <v>96.837464112029068</v>
      </c>
      <c r="I1979" s="104">
        <v>3.1610710728306088</v>
      </c>
      <c r="K1979" s="72">
        <f t="shared" si="153"/>
        <v>3.8670436658495432E-3</v>
      </c>
      <c r="M1979" s="72">
        <f t="shared" si="154"/>
        <v>3.4756355681419774E-3</v>
      </c>
      <c r="N1979" s="68"/>
      <c r="O1979" s="72"/>
    </row>
    <row r="1980" spans="1:15" x14ac:dyDescent="0.25">
      <c r="A1980" s="107" t="s">
        <v>2390</v>
      </c>
      <c r="B1980" s="108">
        <f t="shared" si="150"/>
        <v>43397</v>
      </c>
      <c r="C1980">
        <f t="shared" si="151"/>
        <v>2018</v>
      </c>
      <c r="D1980">
        <f t="shared" si="152"/>
        <v>10</v>
      </c>
      <c r="E1980" s="75">
        <v>64346</v>
      </c>
      <c r="F1980" s="75">
        <v>62481</v>
      </c>
      <c r="G1980" s="75">
        <v>1865</v>
      </c>
      <c r="H1980" s="104">
        <v>97.101606937494168</v>
      </c>
      <c r="I1980" s="104">
        <v>2.8983930625058281</v>
      </c>
      <c r="K1980" s="72">
        <f t="shared" si="153"/>
        <v>3.6448818146533469E-3</v>
      </c>
      <c r="M1980" s="72">
        <f t="shared" si="154"/>
        <v>3.4756355681419774E-3</v>
      </c>
      <c r="N1980" s="68"/>
      <c r="O1980" s="72"/>
    </row>
    <row r="1981" spans="1:15" x14ac:dyDescent="0.25">
      <c r="A1981" s="107" t="s">
        <v>2391</v>
      </c>
      <c r="B1981" s="108">
        <f t="shared" si="150"/>
        <v>43398</v>
      </c>
      <c r="C1981">
        <f t="shared" si="151"/>
        <v>2018</v>
      </c>
      <c r="D1981">
        <f t="shared" si="152"/>
        <v>10</v>
      </c>
      <c r="E1981" s="75">
        <v>61859</v>
      </c>
      <c r="F1981" s="75">
        <v>59926</v>
      </c>
      <c r="G1981" s="75">
        <v>1930</v>
      </c>
      <c r="H1981" s="104">
        <v>96.875151554341329</v>
      </c>
      <c r="I1981" s="104">
        <v>3.119998706736288</v>
      </c>
      <c r="K1981" s="72">
        <f t="shared" si="153"/>
        <v>3.5040055974363813E-3</v>
      </c>
      <c r="M1981" s="72">
        <f t="shared" si="154"/>
        <v>3.4756355681419774E-3</v>
      </c>
      <c r="N1981" s="68"/>
      <c r="O1981" s="72"/>
    </row>
    <row r="1982" spans="1:15" x14ac:dyDescent="0.25">
      <c r="A1982" s="107" t="s">
        <v>2392</v>
      </c>
      <c r="B1982" s="108">
        <f t="shared" si="150"/>
        <v>43399</v>
      </c>
      <c r="C1982">
        <f t="shared" si="151"/>
        <v>2018</v>
      </c>
      <c r="D1982">
        <f t="shared" si="152"/>
        <v>10</v>
      </c>
      <c r="E1982" s="75">
        <v>60056</v>
      </c>
      <c r="F1982" s="75">
        <v>58023</v>
      </c>
      <c r="G1982" s="75">
        <v>2033</v>
      </c>
      <c r="H1982" s="104">
        <v>96.614826162248562</v>
      </c>
      <c r="I1982" s="104">
        <v>3.3851738377514322</v>
      </c>
      <c r="K1982" s="72">
        <f t="shared" si="153"/>
        <v>3.4018745883321638E-3</v>
      </c>
      <c r="M1982" s="72">
        <f t="shared" si="154"/>
        <v>3.4756355681419774E-3</v>
      </c>
      <c r="N1982" s="68"/>
      <c r="O1982" s="72"/>
    </row>
    <row r="1983" spans="1:15" x14ac:dyDescent="0.25">
      <c r="A1983" s="107" t="s">
        <v>2393</v>
      </c>
      <c r="B1983" s="108">
        <f t="shared" si="150"/>
        <v>43400</v>
      </c>
      <c r="C1983">
        <f t="shared" si="151"/>
        <v>2018</v>
      </c>
      <c r="D1983">
        <f t="shared" si="152"/>
        <v>10</v>
      </c>
      <c r="E1983" s="75">
        <v>13178</v>
      </c>
      <c r="F1983" s="75">
        <v>12978</v>
      </c>
      <c r="G1983" s="75">
        <v>200</v>
      </c>
      <c r="H1983" s="104">
        <v>98.482319016542718</v>
      </c>
      <c r="I1983" s="104">
        <v>1.5176809834572771</v>
      </c>
      <c r="K1983" s="72">
        <f t="shared" si="153"/>
        <v>7.4646835162250653E-4</v>
      </c>
      <c r="M1983" s="72">
        <f t="shared" si="154"/>
        <v>3.4756355681419774E-3</v>
      </c>
      <c r="N1983" s="68"/>
      <c r="O1983" s="72"/>
    </row>
    <row r="1984" spans="1:15" x14ac:dyDescent="0.25">
      <c r="A1984" s="107" t="s">
        <v>2394</v>
      </c>
      <c r="B1984" s="108">
        <f t="shared" si="150"/>
        <v>43401</v>
      </c>
      <c r="C1984">
        <f t="shared" si="151"/>
        <v>2018</v>
      </c>
      <c r="D1984">
        <f t="shared" si="152"/>
        <v>10</v>
      </c>
      <c r="E1984" s="75">
        <v>42760</v>
      </c>
      <c r="F1984" s="75">
        <v>39924</v>
      </c>
      <c r="G1984" s="75">
        <v>2836</v>
      </c>
      <c r="H1984" s="104">
        <v>93.367633302151546</v>
      </c>
      <c r="I1984" s="104">
        <v>6.6323666978484566</v>
      </c>
      <c r="K1984" s="72">
        <f t="shared" si="153"/>
        <v>2.4221419574577616E-3</v>
      </c>
      <c r="M1984" s="72">
        <f t="shared" si="154"/>
        <v>3.4756355681419774E-3</v>
      </c>
      <c r="N1984" s="68"/>
      <c r="O1984" s="72"/>
    </row>
    <row r="1985" spans="1:15" x14ac:dyDescent="0.25">
      <c r="A1985" s="107" t="s">
        <v>2395</v>
      </c>
      <c r="B1985" s="108">
        <f t="shared" si="150"/>
        <v>43402</v>
      </c>
      <c r="C1985">
        <f t="shared" si="151"/>
        <v>2018</v>
      </c>
      <c r="D1985">
        <f t="shared" si="152"/>
        <v>10</v>
      </c>
      <c r="E1985" s="75">
        <v>60398</v>
      </c>
      <c r="F1985" s="75">
        <v>58765</v>
      </c>
      <c r="G1985" s="75">
        <v>1632</v>
      </c>
      <c r="H1985" s="104">
        <v>97.29626808834729</v>
      </c>
      <c r="I1985" s="104">
        <v>2.702076227689659</v>
      </c>
      <c r="K1985" s="72">
        <f t="shared" si="153"/>
        <v>3.4212471923885379E-3</v>
      </c>
      <c r="M1985" s="72">
        <f t="shared" si="154"/>
        <v>3.4756355681419774E-3</v>
      </c>
      <c r="N1985" s="68"/>
      <c r="O1985" s="72"/>
    </row>
    <row r="1986" spans="1:15" x14ac:dyDescent="0.25">
      <c r="A1986" s="107" t="s">
        <v>2396</v>
      </c>
      <c r="B1986" s="108">
        <f t="shared" si="150"/>
        <v>43403</v>
      </c>
      <c r="C1986">
        <f t="shared" si="151"/>
        <v>2018</v>
      </c>
      <c r="D1986">
        <f t="shared" si="152"/>
        <v>10</v>
      </c>
      <c r="E1986" s="75">
        <v>65962</v>
      </c>
      <c r="F1986" s="75">
        <v>64162</v>
      </c>
      <c r="G1986" s="75">
        <v>1800</v>
      </c>
      <c r="H1986" s="104">
        <v>97.271156120190412</v>
      </c>
      <c r="I1986" s="104">
        <v>2.7288438798095869</v>
      </c>
      <c r="K1986" s="72">
        <f t="shared" si="153"/>
        <v>3.7364202010717693E-3</v>
      </c>
      <c r="M1986" s="72">
        <f t="shared" si="154"/>
        <v>3.4756355681419774E-3</v>
      </c>
      <c r="N1986" s="68"/>
      <c r="O1986" s="72"/>
    </row>
    <row r="1987" spans="1:15" x14ac:dyDescent="0.25">
      <c r="A1987" s="107" t="s">
        <v>2397</v>
      </c>
      <c r="B1987" s="108">
        <f t="shared" si="150"/>
        <v>43404</v>
      </c>
      <c r="C1987">
        <f t="shared" si="151"/>
        <v>2018</v>
      </c>
      <c r="D1987">
        <f t="shared" si="152"/>
        <v>10</v>
      </c>
      <c r="E1987" s="75">
        <v>68876</v>
      </c>
      <c r="F1987" s="75">
        <v>66709</v>
      </c>
      <c r="G1987" s="75">
        <v>2164</v>
      </c>
      <c r="H1987" s="104">
        <v>96.853766188512694</v>
      </c>
      <c r="I1987" s="104">
        <v>3.1418781578488879</v>
      </c>
      <c r="K1987" s="72">
        <f t="shared" si="153"/>
        <v>3.9014838508386524E-3</v>
      </c>
      <c r="M1987" s="72">
        <f t="shared" si="154"/>
        <v>3.4756355681419774E-3</v>
      </c>
      <c r="N1987" s="68"/>
      <c r="O1987" s="72"/>
    </row>
    <row r="1988" spans="1:15" x14ac:dyDescent="0.25">
      <c r="A1988" s="107" t="s">
        <v>2398</v>
      </c>
      <c r="B1988" s="108">
        <f t="shared" si="150"/>
        <v>43405</v>
      </c>
      <c r="C1988">
        <f t="shared" si="151"/>
        <v>2018</v>
      </c>
      <c r="D1988">
        <f t="shared" si="152"/>
        <v>11</v>
      </c>
      <c r="E1988" s="75">
        <v>74748</v>
      </c>
      <c r="F1988" s="75">
        <v>71237</v>
      </c>
      <c r="G1988" s="75">
        <v>3510</v>
      </c>
      <c r="H1988" s="104">
        <v>95.302884358109921</v>
      </c>
      <c r="I1988" s="104">
        <v>4.6957778134532031</v>
      </c>
      <c r="K1988" s="72">
        <f t="shared" si="153"/>
        <v>4.2341035321808405E-3</v>
      </c>
      <c r="M1988" s="72">
        <f t="shared" si="154"/>
        <v>2.4235203201245395E-3</v>
      </c>
      <c r="N1988" s="68"/>
      <c r="O1988" s="72"/>
    </row>
    <row r="1989" spans="1:15" x14ac:dyDescent="0.25">
      <c r="A1989" s="107" t="s">
        <v>2399</v>
      </c>
      <c r="B1989" s="108">
        <f t="shared" si="150"/>
        <v>43406</v>
      </c>
      <c r="C1989">
        <f t="shared" si="151"/>
        <v>2018</v>
      </c>
      <c r="D1989">
        <f t="shared" si="152"/>
        <v>11</v>
      </c>
      <c r="E1989" s="75">
        <v>64145</v>
      </c>
      <c r="F1989" s="75">
        <v>61360</v>
      </c>
      <c r="G1989" s="75">
        <v>2785</v>
      </c>
      <c r="H1989" s="104">
        <v>95.658274222464726</v>
      </c>
      <c r="I1989" s="104">
        <v>4.341725777535272</v>
      </c>
      <c r="K1989" s="72">
        <f t="shared" si="153"/>
        <v>3.6334961613921448E-3</v>
      </c>
      <c r="M1989" s="72">
        <f t="shared" si="154"/>
        <v>2.4235203201245395E-3</v>
      </c>
      <c r="N1989" s="68"/>
      <c r="O1989" s="72"/>
    </row>
    <row r="1990" spans="1:15" x14ac:dyDescent="0.25">
      <c r="A1990" s="107" t="s">
        <v>2400</v>
      </c>
      <c r="B1990" s="108">
        <f t="shared" si="150"/>
        <v>43407</v>
      </c>
      <c r="C1990">
        <f t="shared" si="151"/>
        <v>2018</v>
      </c>
      <c r="D1990">
        <f t="shared" si="152"/>
        <v>11</v>
      </c>
      <c r="E1990" s="75">
        <v>49483</v>
      </c>
      <c r="F1990" s="75">
        <v>45602</v>
      </c>
      <c r="G1990" s="75">
        <v>3881</v>
      </c>
      <c r="H1990" s="104">
        <v>92.156902370511091</v>
      </c>
      <c r="I1990" s="104">
        <v>7.8430976294889154</v>
      </c>
      <c r="K1990" s="72">
        <f t="shared" si="153"/>
        <v>2.802966568776483E-3</v>
      </c>
      <c r="M1990" s="72">
        <f t="shared" si="154"/>
        <v>2.4235203201245395E-3</v>
      </c>
      <c r="N1990" s="68"/>
      <c r="O1990" s="72"/>
    </row>
    <row r="1991" spans="1:15" x14ac:dyDescent="0.25">
      <c r="A1991" s="107" t="s">
        <v>2401</v>
      </c>
      <c r="B1991" s="108">
        <f t="shared" si="150"/>
        <v>43408</v>
      </c>
      <c r="C1991">
        <f t="shared" si="151"/>
        <v>2018</v>
      </c>
      <c r="D1991">
        <f t="shared" si="152"/>
        <v>11</v>
      </c>
      <c r="E1991" s="75">
        <v>51163</v>
      </c>
      <c r="F1991" s="75">
        <v>46770</v>
      </c>
      <c r="G1991" s="75">
        <v>4392</v>
      </c>
      <c r="H1991" s="104">
        <v>91.413716943885234</v>
      </c>
      <c r="I1991" s="104">
        <v>8.5843285186560596</v>
      </c>
      <c r="K1991" s="72">
        <f t="shared" si="153"/>
        <v>2.898130237825338E-3</v>
      </c>
      <c r="M1991" s="72">
        <f t="shared" si="154"/>
        <v>2.4235203201245395E-3</v>
      </c>
      <c r="N1991" s="68"/>
      <c r="O1991" s="72"/>
    </row>
    <row r="1992" spans="1:15" x14ac:dyDescent="0.25">
      <c r="A1992" s="107" t="s">
        <v>2402</v>
      </c>
      <c r="B1992" s="108">
        <f t="shared" si="150"/>
        <v>43409</v>
      </c>
      <c r="C1992">
        <f t="shared" si="151"/>
        <v>2018</v>
      </c>
      <c r="D1992">
        <f t="shared" si="152"/>
        <v>11</v>
      </c>
      <c r="E1992" s="75">
        <v>33571</v>
      </c>
      <c r="F1992" s="75">
        <v>33055</v>
      </c>
      <c r="G1992" s="75">
        <v>516</v>
      </c>
      <c r="H1992" s="104">
        <v>98.462959101605549</v>
      </c>
      <c r="I1992" s="104">
        <v>1.5370408983944479</v>
      </c>
      <c r="K1992" s="72">
        <f t="shared" si="153"/>
        <v>1.9016306747851851E-3</v>
      </c>
      <c r="M1992" s="72">
        <f t="shared" si="154"/>
        <v>2.4235203201245395E-3</v>
      </c>
      <c r="N1992" s="68"/>
      <c r="O1992" s="72"/>
    </row>
    <row r="1993" spans="1:15" x14ac:dyDescent="0.25">
      <c r="A1993" s="107" t="s">
        <v>2403</v>
      </c>
      <c r="B1993" s="108">
        <f t="shared" si="150"/>
        <v>43410</v>
      </c>
      <c r="C1993">
        <f t="shared" si="151"/>
        <v>2018</v>
      </c>
      <c r="D1993">
        <f t="shared" si="152"/>
        <v>11</v>
      </c>
      <c r="E1993" s="75">
        <v>40662</v>
      </c>
      <c r="F1993" s="75">
        <v>40320</v>
      </c>
      <c r="G1993" s="75">
        <v>342</v>
      </c>
      <c r="H1993" s="104">
        <v>99.158919876051357</v>
      </c>
      <c r="I1993" s="104">
        <v>0.84108012394864984</v>
      </c>
      <c r="K1993" s="72">
        <f t="shared" si="153"/>
        <v>2.3033006612288936E-3</v>
      </c>
      <c r="M1993" s="72">
        <f t="shared" si="154"/>
        <v>2.4235203201245395E-3</v>
      </c>
      <c r="N1993" s="68"/>
      <c r="O1993" s="72"/>
    </row>
    <row r="1994" spans="1:15" x14ac:dyDescent="0.25">
      <c r="A1994" s="107" t="s">
        <v>2404</v>
      </c>
      <c r="B1994" s="108">
        <f t="shared" si="150"/>
        <v>43411</v>
      </c>
      <c r="C1994">
        <f t="shared" si="151"/>
        <v>2018</v>
      </c>
      <c r="D1994">
        <f t="shared" si="152"/>
        <v>11</v>
      </c>
      <c r="E1994" s="75">
        <v>68429</v>
      </c>
      <c r="F1994" s="75">
        <v>66186</v>
      </c>
      <c r="G1994" s="75">
        <v>2242</v>
      </c>
      <c r="H1994" s="104">
        <v>96.722149965657835</v>
      </c>
      <c r="I1994" s="104">
        <v>3.276388665624224</v>
      </c>
      <c r="K1994" s="72">
        <f t="shared" si="153"/>
        <v>3.876163517466725E-3</v>
      </c>
      <c r="M1994" s="72">
        <f t="shared" si="154"/>
        <v>2.4235203201245395E-3</v>
      </c>
      <c r="N1994" s="68"/>
      <c r="O1994" s="72"/>
    </row>
    <row r="1995" spans="1:15" x14ac:dyDescent="0.25">
      <c r="A1995" s="107" t="s">
        <v>2405</v>
      </c>
      <c r="B1995" s="108">
        <f t="shared" si="150"/>
        <v>43412</v>
      </c>
      <c r="C1995">
        <f t="shared" si="151"/>
        <v>2018</v>
      </c>
      <c r="D1995">
        <f t="shared" si="152"/>
        <v>11</v>
      </c>
      <c r="E1995" s="75">
        <v>64942</v>
      </c>
      <c r="F1995" s="75">
        <v>63017</v>
      </c>
      <c r="G1995" s="75">
        <v>1925</v>
      </c>
      <c r="H1995" s="104">
        <v>97.035816574789806</v>
      </c>
      <c r="I1995" s="104">
        <v>2.9641834252101882</v>
      </c>
      <c r="K1995" s="72">
        <f t="shared" si="153"/>
        <v>3.6786422591492504E-3</v>
      </c>
      <c r="M1995" s="72">
        <f t="shared" si="154"/>
        <v>2.4235203201245395E-3</v>
      </c>
      <c r="N1995" s="68"/>
      <c r="O1995" s="72"/>
    </row>
    <row r="1996" spans="1:15" x14ac:dyDescent="0.25">
      <c r="A1996" s="107" t="s">
        <v>2406</v>
      </c>
      <c r="B1996" s="108">
        <f t="shared" si="150"/>
        <v>43413</v>
      </c>
      <c r="C1996">
        <f t="shared" si="151"/>
        <v>2018</v>
      </c>
      <c r="D1996">
        <f t="shared" si="152"/>
        <v>11</v>
      </c>
      <c r="E1996" s="75">
        <v>37190</v>
      </c>
      <c r="F1996" s="75">
        <v>36352</v>
      </c>
      <c r="G1996" s="75">
        <v>838</v>
      </c>
      <c r="H1996" s="104">
        <v>97.74670610379134</v>
      </c>
      <c r="I1996" s="104">
        <v>2.2532938962086582</v>
      </c>
      <c r="K1996" s="72">
        <f t="shared" si="153"/>
        <v>2.1066290785279268E-3</v>
      </c>
      <c r="M1996" s="72">
        <f t="shared" si="154"/>
        <v>2.4235203201245395E-3</v>
      </c>
      <c r="N1996" s="68"/>
      <c r="O1996" s="72"/>
    </row>
    <row r="1997" spans="1:15" x14ac:dyDescent="0.25">
      <c r="A1997" s="107" t="s">
        <v>2407</v>
      </c>
      <c r="B1997" s="108">
        <f t="shared" ref="B1997:B2060" si="155">DATE(YEAR(A1997),MONTH(A1997),DAY(A1997))</f>
        <v>43414</v>
      </c>
      <c r="C1997">
        <f t="shared" ref="C1997:C2060" si="156">+YEAR(A1997)</f>
        <v>2018</v>
      </c>
      <c r="D1997">
        <f t="shared" ref="D1997:D2060" si="157">MONTH(A1997)</f>
        <v>11</v>
      </c>
      <c r="E1997" s="75">
        <v>38070</v>
      </c>
      <c r="F1997" s="75">
        <v>35875</v>
      </c>
      <c r="G1997" s="75">
        <v>2195</v>
      </c>
      <c r="H1997" s="104">
        <v>94.234305227213028</v>
      </c>
      <c r="I1997" s="104">
        <v>5.7656947727869712</v>
      </c>
      <c r="K1997" s="72">
        <f t="shared" ref="K1997:K2060" si="158">+E1997/SUMIF($C$12:$C$2321,C1997,$E$12:$E$2321)</f>
        <v>2.1564767146963746E-3</v>
      </c>
      <c r="M1997" s="72">
        <f t="shared" ref="M1997:M2060" si="159">AVERAGEIFS($K$12:$K$2321,$C$12:$C$2321,C1997,$D$12:$D$2321,D1997)</f>
        <v>2.4235203201245395E-3</v>
      </c>
      <c r="N1997" s="68"/>
      <c r="O1997" s="72"/>
    </row>
    <row r="1998" spans="1:15" x14ac:dyDescent="0.25">
      <c r="A1998" s="107" t="s">
        <v>2408</v>
      </c>
      <c r="B1998" s="108">
        <f t="shared" si="155"/>
        <v>43415</v>
      </c>
      <c r="C1998">
        <f t="shared" si="156"/>
        <v>2018</v>
      </c>
      <c r="D1998">
        <f t="shared" si="157"/>
        <v>11</v>
      </c>
      <c r="E1998" s="75">
        <v>36838</v>
      </c>
      <c r="F1998" s="75">
        <v>34574</v>
      </c>
      <c r="G1998" s="75">
        <v>2263</v>
      </c>
      <c r="H1998" s="104">
        <v>93.854172322058744</v>
      </c>
      <c r="I1998" s="104">
        <v>6.1431130897442854</v>
      </c>
      <c r="K1998" s="72">
        <f t="shared" si="158"/>
        <v>2.0866900240605478E-3</v>
      </c>
      <c r="M1998" s="72">
        <f t="shared" si="159"/>
        <v>2.4235203201245395E-3</v>
      </c>
      <c r="N1998" s="68"/>
      <c r="O1998" s="72"/>
    </row>
    <row r="1999" spans="1:15" x14ac:dyDescent="0.25">
      <c r="A1999" s="107" t="s">
        <v>2409</v>
      </c>
      <c r="B1999" s="108">
        <f t="shared" si="155"/>
        <v>43416</v>
      </c>
      <c r="C1999">
        <f t="shared" si="156"/>
        <v>2018</v>
      </c>
      <c r="D1999">
        <f t="shared" si="157"/>
        <v>11</v>
      </c>
      <c r="E1999" s="75">
        <v>51607</v>
      </c>
      <c r="F1999" s="75">
        <v>50147</v>
      </c>
      <c r="G1999" s="75">
        <v>1460</v>
      </c>
      <c r="H1999" s="104">
        <v>97.170926424709833</v>
      </c>
      <c r="I1999" s="104">
        <v>2.8290735752901739</v>
      </c>
      <c r="K1999" s="72">
        <f t="shared" si="158"/>
        <v>2.9232806360739638E-3</v>
      </c>
      <c r="M1999" s="72">
        <f t="shared" si="159"/>
        <v>2.4235203201245395E-3</v>
      </c>
      <c r="N1999" s="68"/>
      <c r="O1999" s="72"/>
    </row>
    <row r="2000" spans="1:15" x14ac:dyDescent="0.25">
      <c r="A2000" s="107" t="s">
        <v>2410</v>
      </c>
      <c r="B2000" s="108">
        <f t="shared" si="155"/>
        <v>43417</v>
      </c>
      <c r="C2000">
        <f t="shared" si="156"/>
        <v>2018</v>
      </c>
      <c r="D2000">
        <f t="shared" si="157"/>
        <v>11</v>
      </c>
      <c r="E2000" s="75">
        <v>37177</v>
      </c>
      <c r="F2000" s="75">
        <v>36813</v>
      </c>
      <c r="G2000" s="75">
        <v>364</v>
      </c>
      <c r="H2000" s="104">
        <v>99.02090001882884</v>
      </c>
      <c r="I2000" s="104">
        <v>0.97909998117115415</v>
      </c>
      <c r="K2000" s="72">
        <f t="shared" si="158"/>
        <v>2.1058926929936202E-3</v>
      </c>
      <c r="M2000" s="72">
        <f t="shared" si="159"/>
        <v>2.4235203201245395E-3</v>
      </c>
      <c r="N2000" s="68"/>
      <c r="O2000" s="72"/>
    </row>
    <row r="2001" spans="1:15" x14ac:dyDescent="0.25">
      <c r="A2001" s="107" t="s">
        <v>2411</v>
      </c>
      <c r="B2001" s="108">
        <f t="shared" si="155"/>
        <v>43418</v>
      </c>
      <c r="C2001">
        <f t="shared" si="156"/>
        <v>2018</v>
      </c>
      <c r="D2001">
        <f t="shared" si="157"/>
        <v>11</v>
      </c>
      <c r="E2001" s="75">
        <v>49856</v>
      </c>
      <c r="F2001" s="75">
        <v>49318</v>
      </c>
      <c r="G2001" s="75">
        <v>538</v>
      </c>
      <c r="H2001" s="104">
        <v>98.92089216944801</v>
      </c>
      <c r="I2001" s="104">
        <v>1.0791078305519901</v>
      </c>
      <c r="K2001" s="72">
        <f t="shared" si="158"/>
        <v>2.8240951691069728E-3</v>
      </c>
      <c r="M2001" s="72">
        <f t="shared" si="159"/>
        <v>2.4235203201245395E-3</v>
      </c>
      <c r="N2001" s="68"/>
      <c r="O2001" s="72"/>
    </row>
    <row r="2002" spans="1:15" x14ac:dyDescent="0.25">
      <c r="A2002" s="107" t="s">
        <v>2412</v>
      </c>
      <c r="B2002" s="108">
        <f t="shared" si="155"/>
        <v>43419</v>
      </c>
      <c r="C2002">
        <f t="shared" si="156"/>
        <v>2018</v>
      </c>
      <c r="D2002">
        <f t="shared" si="157"/>
        <v>11</v>
      </c>
      <c r="E2002" s="75">
        <v>25084</v>
      </c>
      <c r="F2002" s="75">
        <v>24894</v>
      </c>
      <c r="G2002" s="75">
        <v>190</v>
      </c>
      <c r="H2002" s="104">
        <v>99.242545048636586</v>
      </c>
      <c r="I2002" s="104">
        <v>0.75745495136341889</v>
      </c>
      <c r="K2002" s="72">
        <f t="shared" si="158"/>
        <v>1.4208842109651658E-3</v>
      </c>
      <c r="M2002" s="72">
        <f t="shared" si="159"/>
        <v>2.4235203201245395E-3</v>
      </c>
      <c r="N2002" s="68"/>
      <c r="O2002" s="72"/>
    </row>
    <row r="2003" spans="1:15" x14ac:dyDescent="0.25">
      <c r="A2003" s="107" t="s">
        <v>2413</v>
      </c>
      <c r="B2003" s="108">
        <f t="shared" si="155"/>
        <v>43420</v>
      </c>
      <c r="C2003">
        <f t="shared" si="156"/>
        <v>2018</v>
      </c>
      <c r="D2003">
        <f t="shared" si="157"/>
        <v>11</v>
      </c>
      <c r="E2003" s="75">
        <v>34629</v>
      </c>
      <c r="F2003" s="75">
        <v>34073</v>
      </c>
      <c r="G2003" s="75">
        <v>556</v>
      </c>
      <c r="H2003" s="104">
        <v>98.394409310115805</v>
      </c>
      <c r="I2003" s="104">
        <v>1.605590689884201</v>
      </c>
      <c r="K2003" s="72">
        <f t="shared" si="158"/>
        <v>1.9615611282695236E-3</v>
      </c>
      <c r="M2003" s="72">
        <f t="shared" si="159"/>
        <v>2.4235203201245395E-3</v>
      </c>
      <c r="N2003" s="68"/>
      <c r="O2003" s="72"/>
    </row>
    <row r="2004" spans="1:15" x14ac:dyDescent="0.25">
      <c r="A2004" s="107" t="s">
        <v>2414</v>
      </c>
      <c r="B2004" s="108">
        <f t="shared" si="155"/>
        <v>43421</v>
      </c>
      <c r="C2004">
        <f t="shared" si="156"/>
        <v>2018</v>
      </c>
      <c r="D2004">
        <f t="shared" si="157"/>
        <v>11</v>
      </c>
      <c r="E2004" s="75">
        <v>38166</v>
      </c>
      <c r="F2004" s="75">
        <v>36349</v>
      </c>
      <c r="G2004" s="75">
        <v>1817</v>
      </c>
      <c r="H2004" s="104">
        <v>95.239218152282135</v>
      </c>
      <c r="I2004" s="104">
        <v>4.7607818477178654</v>
      </c>
      <c r="K2004" s="72">
        <f t="shared" si="158"/>
        <v>2.1619146386420234E-3</v>
      </c>
      <c r="M2004" s="72">
        <f t="shared" si="159"/>
        <v>2.4235203201245395E-3</v>
      </c>
      <c r="N2004" s="68"/>
      <c r="O2004" s="72"/>
    </row>
    <row r="2005" spans="1:15" x14ac:dyDescent="0.25">
      <c r="A2005" s="107" t="s">
        <v>2415</v>
      </c>
      <c r="B2005" s="108">
        <f t="shared" si="155"/>
        <v>43422</v>
      </c>
      <c r="C2005">
        <f t="shared" si="156"/>
        <v>2018</v>
      </c>
      <c r="D2005">
        <f t="shared" si="157"/>
        <v>11</v>
      </c>
      <c r="E2005" s="75">
        <v>34552</v>
      </c>
      <c r="F2005" s="75">
        <v>33061</v>
      </c>
      <c r="G2005" s="75">
        <v>1491</v>
      </c>
      <c r="H2005" s="104">
        <v>95.684764991896273</v>
      </c>
      <c r="I2005" s="104">
        <v>4.3152350081037278</v>
      </c>
      <c r="K2005" s="72">
        <f t="shared" si="158"/>
        <v>1.9571994601047843E-3</v>
      </c>
      <c r="M2005" s="72">
        <f t="shared" si="159"/>
        <v>2.4235203201245395E-3</v>
      </c>
      <c r="N2005" s="68"/>
      <c r="O2005" s="72"/>
    </row>
    <row r="2006" spans="1:15" x14ac:dyDescent="0.25">
      <c r="A2006" s="107" t="s">
        <v>2416</v>
      </c>
      <c r="B2006" s="108">
        <f t="shared" si="155"/>
        <v>43423</v>
      </c>
      <c r="C2006">
        <f t="shared" si="156"/>
        <v>2018</v>
      </c>
      <c r="D2006">
        <f t="shared" si="157"/>
        <v>11</v>
      </c>
      <c r="E2006" s="75">
        <v>54751</v>
      </c>
      <c r="F2006" s="75">
        <v>53556</v>
      </c>
      <c r="G2006" s="75">
        <v>1195</v>
      </c>
      <c r="H2006" s="104">
        <v>97.817391463169628</v>
      </c>
      <c r="I2006" s="104">
        <v>2.182608536830378</v>
      </c>
      <c r="K2006" s="72">
        <f t="shared" si="158"/>
        <v>3.1013726452939639E-3</v>
      </c>
      <c r="M2006" s="72">
        <f t="shared" si="159"/>
        <v>2.4235203201245395E-3</v>
      </c>
      <c r="N2006" s="68"/>
      <c r="O2006" s="72"/>
    </row>
    <row r="2007" spans="1:15" x14ac:dyDescent="0.25">
      <c r="A2007" s="107" t="s">
        <v>2417</v>
      </c>
      <c r="B2007" s="108">
        <f t="shared" si="155"/>
        <v>43424</v>
      </c>
      <c r="C2007">
        <f t="shared" si="156"/>
        <v>2018</v>
      </c>
      <c r="D2007">
        <f t="shared" si="157"/>
        <v>11</v>
      </c>
      <c r="E2007" s="75">
        <v>52129</v>
      </c>
      <c r="F2007" s="75">
        <v>51287</v>
      </c>
      <c r="G2007" s="75">
        <v>842</v>
      </c>
      <c r="H2007" s="104">
        <v>98.384776228203108</v>
      </c>
      <c r="I2007" s="104">
        <v>1.615223771796888</v>
      </c>
      <c r="K2007" s="72">
        <f t="shared" si="158"/>
        <v>2.9528493475284297E-3</v>
      </c>
      <c r="M2007" s="72">
        <f t="shared" si="159"/>
        <v>2.4235203201245395E-3</v>
      </c>
      <c r="N2007" s="68"/>
      <c r="O2007" s="72"/>
    </row>
    <row r="2008" spans="1:15" x14ac:dyDescent="0.25">
      <c r="A2008" s="107" t="s">
        <v>2418</v>
      </c>
      <c r="B2008" s="108">
        <f t="shared" si="155"/>
        <v>43425</v>
      </c>
      <c r="C2008">
        <f t="shared" si="156"/>
        <v>2018</v>
      </c>
      <c r="D2008">
        <f t="shared" si="157"/>
        <v>11</v>
      </c>
      <c r="E2008" s="75">
        <v>40633</v>
      </c>
      <c r="F2008" s="75">
        <v>39727</v>
      </c>
      <c r="G2008" s="75">
        <v>905</v>
      </c>
      <c r="H2008" s="104">
        <v>97.770285236138108</v>
      </c>
      <c r="I2008" s="104">
        <v>2.2272537100386391</v>
      </c>
      <c r="K2008" s="72">
        <f t="shared" si="158"/>
        <v>2.3016579550369791E-3</v>
      </c>
      <c r="M2008" s="72">
        <f t="shared" si="159"/>
        <v>2.4235203201245395E-3</v>
      </c>
      <c r="N2008" s="68"/>
      <c r="O2008" s="72"/>
    </row>
    <row r="2009" spans="1:15" x14ac:dyDescent="0.25">
      <c r="A2009" s="107" t="s">
        <v>2419</v>
      </c>
      <c r="B2009" s="108">
        <f t="shared" si="155"/>
        <v>43426</v>
      </c>
      <c r="C2009">
        <f t="shared" si="156"/>
        <v>2018</v>
      </c>
      <c r="D2009">
        <f t="shared" si="157"/>
        <v>11</v>
      </c>
      <c r="E2009" s="75">
        <v>8836</v>
      </c>
      <c r="F2009" s="75">
        <v>8520</v>
      </c>
      <c r="G2009" s="75">
        <v>316</v>
      </c>
      <c r="H2009" s="104">
        <v>96.423721140787691</v>
      </c>
      <c r="I2009" s="104">
        <v>3.5762788592123131</v>
      </c>
      <c r="K2009" s="72">
        <f t="shared" si="158"/>
        <v>5.0051558316409686E-4</v>
      </c>
      <c r="M2009" s="72">
        <f t="shared" si="159"/>
        <v>2.4235203201245395E-3</v>
      </c>
      <c r="N2009" s="68"/>
      <c r="O2009" s="72"/>
    </row>
    <row r="2010" spans="1:15" x14ac:dyDescent="0.25">
      <c r="A2010" s="107" t="s">
        <v>2420</v>
      </c>
      <c r="B2010" s="108">
        <f t="shared" si="155"/>
        <v>43427</v>
      </c>
      <c r="C2010">
        <f t="shared" si="156"/>
        <v>2018</v>
      </c>
      <c r="D2010">
        <f t="shared" si="157"/>
        <v>11</v>
      </c>
      <c r="E2010" s="75">
        <v>16174</v>
      </c>
      <c r="F2010" s="75">
        <v>15646</v>
      </c>
      <c r="G2010" s="75">
        <v>528</v>
      </c>
      <c r="H2010" s="104">
        <v>96.73550142203537</v>
      </c>
      <c r="I2010" s="104">
        <v>3.2644985779646341</v>
      </c>
      <c r="K2010" s="72">
        <f t="shared" si="158"/>
        <v>9.1617689475963129E-4</v>
      </c>
      <c r="M2010" s="72">
        <f t="shared" si="159"/>
        <v>2.4235203201245395E-3</v>
      </c>
      <c r="N2010" s="68"/>
      <c r="O2010" s="72"/>
    </row>
    <row r="2011" spans="1:15" x14ac:dyDescent="0.25">
      <c r="A2011" s="107" t="s">
        <v>2421</v>
      </c>
      <c r="B2011" s="108">
        <f t="shared" si="155"/>
        <v>43428</v>
      </c>
      <c r="C2011">
        <f t="shared" si="156"/>
        <v>2018</v>
      </c>
      <c r="D2011">
        <f t="shared" si="157"/>
        <v>11</v>
      </c>
      <c r="E2011" s="75">
        <v>20175</v>
      </c>
      <c r="F2011" s="75">
        <v>19086</v>
      </c>
      <c r="G2011" s="75">
        <v>1089</v>
      </c>
      <c r="H2011" s="104">
        <v>94.60223048327137</v>
      </c>
      <c r="I2011" s="104">
        <v>5.3977695167286246</v>
      </c>
      <c r="K2011" s="72">
        <f t="shared" si="158"/>
        <v>1.1428137042027674E-3</v>
      </c>
      <c r="M2011" s="72">
        <f t="shared" si="159"/>
        <v>2.4235203201245395E-3</v>
      </c>
      <c r="N2011" s="68"/>
      <c r="O2011" s="72"/>
    </row>
    <row r="2012" spans="1:15" x14ac:dyDescent="0.25">
      <c r="A2012" s="107" t="s">
        <v>2422</v>
      </c>
      <c r="B2012" s="108">
        <f t="shared" si="155"/>
        <v>43429</v>
      </c>
      <c r="C2012">
        <f t="shared" si="156"/>
        <v>2018</v>
      </c>
      <c r="D2012">
        <f t="shared" si="157"/>
        <v>11</v>
      </c>
      <c r="E2012" s="75">
        <v>34687</v>
      </c>
      <c r="F2012" s="75">
        <v>32347</v>
      </c>
      <c r="G2012" s="75">
        <v>2340</v>
      </c>
      <c r="H2012" s="104">
        <v>93.253956813791916</v>
      </c>
      <c r="I2012" s="104">
        <v>6.7460431862080892</v>
      </c>
      <c r="K2012" s="72">
        <f t="shared" si="158"/>
        <v>1.9648465406533529E-3</v>
      </c>
      <c r="M2012" s="72">
        <f t="shared" si="159"/>
        <v>2.4235203201245395E-3</v>
      </c>
      <c r="N2012" s="68"/>
      <c r="O2012" s="72"/>
    </row>
    <row r="2013" spans="1:15" x14ac:dyDescent="0.25">
      <c r="A2013" s="107" t="s">
        <v>2423</v>
      </c>
      <c r="B2013" s="108">
        <f t="shared" si="155"/>
        <v>43430</v>
      </c>
      <c r="C2013">
        <f t="shared" si="156"/>
        <v>2018</v>
      </c>
      <c r="D2013">
        <f t="shared" si="157"/>
        <v>11</v>
      </c>
      <c r="E2013" s="75">
        <v>29287</v>
      </c>
      <c r="F2013" s="75">
        <v>28927</v>
      </c>
      <c r="G2013" s="75">
        <v>360</v>
      </c>
      <c r="H2013" s="104">
        <v>98.770785672824118</v>
      </c>
      <c r="I2013" s="104">
        <v>1.22921432717588</v>
      </c>
      <c r="K2013" s="72">
        <f t="shared" si="158"/>
        <v>1.6589633187106048E-3</v>
      </c>
      <c r="M2013" s="72">
        <f t="shared" si="159"/>
        <v>2.4235203201245395E-3</v>
      </c>
      <c r="N2013" s="68"/>
      <c r="O2013" s="72"/>
    </row>
    <row r="2014" spans="1:15" x14ac:dyDescent="0.25">
      <c r="A2014" s="107" t="s">
        <v>2424</v>
      </c>
      <c r="B2014" s="108">
        <f t="shared" si="155"/>
        <v>43431</v>
      </c>
      <c r="C2014">
        <f t="shared" si="156"/>
        <v>2018</v>
      </c>
      <c r="D2014">
        <f t="shared" si="157"/>
        <v>11</v>
      </c>
      <c r="E2014" s="75">
        <v>50152</v>
      </c>
      <c r="F2014" s="75">
        <v>49618</v>
      </c>
      <c r="G2014" s="75">
        <v>534</v>
      </c>
      <c r="H2014" s="104">
        <v>98.935236879885153</v>
      </c>
      <c r="I2014" s="104">
        <v>1.0647631201148511</v>
      </c>
      <c r="K2014" s="72">
        <f t="shared" si="158"/>
        <v>2.8408621012727233E-3</v>
      </c>
      <c r="M2014" s="72">
        <f t="shared" si="159"/>
        <v>2.4235203201245395E-3</v>
      </c>
      <c r="N2014" s="68"/>
      <c r="O2014" s="72"/>
    </row>
    <row r="2015" spans="1:15" x14ac:dyDescent="0.25">
      <c r="A2015" s="107" t="s">
        <v>2425</v>
      </c>
      <c r="B2015" s="108">
        <f t="shared" si="155"/>
        <v>43432</v>
      </c>
      <c r="C2015">
        <f t="shared" si="156"/>
        <v>2018</v>
      </c>
      <c r="D2015">
        <f t="shared" si="157"/>
        <v>11</v>
      </c>
      <c r="E2015" s="75">
        <v>48619</v>
      </c>
      <c r="F2015" s="75">
        <v>48207</v>
      </c>
      <c r="G2015" s="75">
        <v>412</v>
      </c>
      <c r="H2015" s="104">
        <v>99.152594664637277</v>
      </c>
      <c r="I2015" s="104">
        <v>0.84740533536271823</v>
      </c>
      <c r="K2015" s="72">
        <f t="shared" si="158"/>
        <v>2.7540252532656431E-3</v>
      </c>
      <c r="M2015" s="72">
        <f t="shared" si="159"/>
        <v>2.4235203201245395E-3</v>
      </c>
      <c r="N2015" s="68"/>
      <c r="O2015" s="72"/>
    </row>
    <row r="2016" spans="1:15" x14ac:dyDescent="0.25">
      <c r="A2016" s="107" t="s">
        <v>2426</v>
      </c>
      <c r="B2016" s="108">
        <f t="shared" si="155"/>
        <v>43433</v>
      </c>
      <c r="C2016">
        <f t="shared" si="156"/>
        <v>2018</v>
      </c>
      <c r="D2016">
        <f t="shared" si="157"/>
        <v>11</v>
      </c>
      <c r="E2016" s="75">
        <v>51643</v>
      </c>
      <c r="F2016" s="75">
        <v>50824</v>
      </c>
      <c r="G2016" s="75">
        <v>819</v>
      </c>
      <c r="H2016" s="104">
        <v>98.414112270782098</v>
      </c>
      <c r="I2016" s="104">
        <v>1.5858877292179001</v>
      </c>
      <c r="K2016" s="72">
        <f t="shared" si="158"/>
        <v>2.9253198575535824E-3</v>
      </c>
      <c r="M2016" s="72">
        <f t="shared" si="159"/>
        <v>2.4235203201245395E-3</v>
      </c>
      <c r="N2016" s="68"/>
      <c r="O2016" s="72"/>
    </row>
    <row r="2017" spans="1:15" x14ac:dyDescent="0.25">
      <c r="A2017" s="107" t="s">
        <v>2427</v>
      </c>
      <c r="B2017" s="108">
        <f t="shared" si="155"/>
        <v>43434</v>
      </c>
      <c r="C2017">
        <f t="shared" si="156"/>
        <v>2018</v>
      </c>
      <c r="D2017">
        <f t="shared" si="157"/>
        <v>11</v>
      </c>
      <c r="E2017" s="75">
        <v>46132</v>
      </c>
      <c r="F2017" s="75">
        <v>45396</v>
      </c>
      <c r="G2017" s="75">
        <v>736</v>
      </c>
      <c r="H2017" s="104">
        <v>98.404578166999045</v>
      </c>
      <c r="I2017" s="104">
        <v>1.595421833000954</v>
      </c>
      <c r="K2017" s="72">
        <f t="shared" si="158"/>
        <v>2.6131490360486774E-3</v>
      </c>
      <c r="M2017" s="72">
        <f t="shared" si="159"/>
        <v>2.4235203201245395E-3</v>
      </c>
      <c r="N2017" s="68"/>
      <c r="O2017" s="72"/>
    </row>
    <row r="2018" spans="1:15" x14ac:dyDescent="0.25">
      <c r="A2018" s="107" t="s">
        <v>2428</v>
      </c>
      <c r="B2018" s="108">
        <f t="shared" si="155"/>
        <v>43435</v>
      </c>
      <c r="C2018">
        <f t="shared" si="156"/>
        <v>2018</v>
      </c>
      <c r="D2018">
        <f t="shared" si="157"/>
        <v>12</v>
      </c>
      <c r="E2018" s="75">
        <v>38157</v>
      </c>
      <c r="F2018" s="75">
        <v>36238</v>
      </c>
      <c r="G2018" s="75">
        <v>1918</v>
      </c>
      <c r="H2018" s="104">
        <v>94.970778625153969</v>
      </c>
      <c r="I2018" s="104">
        <v>5.0266006237387639</v>
      </c>
      <c r="K2018" s="72">
        <f t="shared" si="158"/>
        <v>2.1614048332721189E-3</v>
      </c>
      <c r="M2018" s="72">
        <f t="shared" si="159"/>
        <v>1.8873506426496855E-3</v>
      </c>
      <c r="N2018" s="68"/>
      <c r="O2018" s="72"/>
    </row>
    <row r="2019" spans="1:15" x14ac:dyDescent="0.25">
      <c r="A2019" s="107" t="s">
        <v>2429</v>
      </c>
      <c r="B2019" s="108">
        <f t="shared" si="155"/>
        <v>43436</v>
      </c>
      <c r="C2019">
        <f t="shared" si="156"/>
        <v>2018</v>
      </c>
      <c r="D2019">
        <f t="shared" si="157"/>
        <v>12</v>
      </c>
      <c r="E2019" s="75">
        <v>18478</v>
      </c>
      <c r="F2019" s="75">
        <v>18123</v>
      </c>
      <c r="G2019" s="75">
        <v>355</v>
      </c>
      <c r="H2019" s="104">
        <v>98.078796406537506</v>
      </c>
      <c r="I2019" s="104">
        <v>1.921203593462496</v>
      </c>
      <c r="K2019" s="72">
        <f t="shared" si="158"/>
        <v>1.0466870694552039E-3</v>
      </c>
      <c r="M2019" s="72">
        <f t="shared" si="159"/>
        <v>1.8873506426496855E-3</v>
      </c>
      <c r="N2019" s="68"/>
      <c r="O2019" s="72"/>
    </row>
    <row r="2020" spans="1:15" x14ac:dyDescent="0.25">
      <c r="A2020" s="107" t="s">
        <v>2430</v>
      </c>
      <c r="B2020" s="108">
        <f t="shared" si="155"/>
        <v>43437</v>
      </c>
      <c r="C2020">
        <f t="shared" si="156"/>
        <v>2018</v>
      </c>
      <c r="D2020">
        <f t="shared" si="157"/>
        <v>12</v>
      </c>
      <c r="E2020" s="75">
        <v>54217</v>
      </c>
      <c r="F2020" s="75">
        <v>53237</v>
      </c>
      <c r="G2020" s="75">
        <v>980</v>
      </c>
      <c r="H2020" s="104">
        <v>98.192448862902779</v>
      </c>
      <c r="I2020" s="104">
        <v>1.8075511370972199</v>
      </c>
      <c r="K2020" s="72">
        <f t="shared" si="158"/>
        <v>3.0711241933462923E-3</v>
      </c>
      <c r="M2020" s="72">
        <f t="shared" si="159"/>
        <v>1.8873506426496855E-3</v>
      </c>
      <c r="N2020" s="68"/>
      <c r="O2020" s="72"/>
    </row>
    <row r="2021" spans="1:15" x14ac:dyDescent="0.25">
      <c r="A2021" s="107" t="s">
        <v>2431</v>
      </c>
      <c r="B2021" s="108">
        <f t="shared" si="155"/>
        <v>43438</v>
      </c>
      <c r="C2021">
        <f t="shared" si="156"/>
        <v>2018</v>
      </c>
      <c r="D2021">
        <f t="shared" si="157"/>
        <v>12</v>
      </c>
      <c r="E2021" s="75">
        <v>49185</v>
      </c>
      <c r="F2021" s="75">
        <v>48614</v>
      </c>
      <c r="G2021" s="75">
        <v>571</v>
      </c>
      <c r="H2021" s="104">
        <v>98.839076954356003</v>
      </c>
      <c r="I2021" s="104">
        <v>1.160923045643997</v>
      </c>
      <c r="K2021" s="72">
        <f t="shared" si="158"/>
        <v>2.7860863465285312E-3</v>
      </c>
      <c r="M2021" s="72">
        <f t="shared" si="159"/>
        <v>1.8873506426496855E-3</v>
      </c>
      <c r="N2021" s="68"/>
      <c r="O2021" s="72"/>
    </row>
    <row r="2022" spans="1:15" x14ac:dyDescent="0.25">
      <c r="A2022" s="107" t="s">
        <v>2432</v>
      </c>
      <c r="B2022" s="108">
        <f t="shared" si="155"/>
        <v>43439</v>
      </c>
      <c r="C2022">
        <f t="shared" si="156"/>
        <v>2018</v>
      </c>
      <c r="D2022">
        <f t="shared" si="157"/>
        <v>12</v>
      </c>
      <c r="E2022" s="75">
        <v>46971</v>
      </c>
      <c r="F2022" s="75">
        <v>46441</v>
      </c>
      <c r="G2022" s="75">
        <v>530</v>
      </c>
      <c r="H2022" s="104">
        <v>98.871644205999445</v>
      </c>
      <c r="I2022" s="104">
        <v>1.128355794000554</v>
      </c>
      <c r="K2022" s="72">
        <f t="shared" si="158"/>
        <v>2.6606742255320046E-3</v>
      </c>
      <c r="M2022" s="72">
        <f t="shared" si="159"/>
        <v>1.8873506426496855E-3</v>
      </c>
      <c r="N2022" s="68"/>
      <c r="O2022" s="72"/>
    </row>
    <row r="2023" spans="1:15" x14ac:dyDescent="0.25">
      <c r="A2023" s="107" t="s">
        <v>2433</v>
      </c>
      <c r="B2023" s="108">
        <f t="shared" si="155"/>
        <v>43440</v>
      </c>
      <c r="C2023">
        <f t="shared" si="156"/>
        <v>2018</v>
      </c>
      <c r="D2023">
        <f t="shared" si="157"/>
        <v>12</v>
      </c>
      <c r="E2023" s="75">
        <v>46684</v>
      </c>
      <c r="F2023" s="75">
        <v>46090</v>
      </c>
      <c r="G2023" s="75">
        <v>594</v>
      </c>
      <c r="H2023" s="104">
        <v>98.727615457115931</v>
      </c>
      <c r="I2023" s="104">
        <v>1.2723845428840721</v>
      </c>
      <c r="K2023" s="72">
        <f t="shared" si="158"/>
        <v>2.6444170987361586E-3</v>
      </c>
      <c r="M2023" s="72">
        <f t="shared" si="159"/>
        <v>1.8873506426496855E-3</v>
      </c>
      <c r="N2023" s="68"/>
      <c r="O2023" s="72"/>
    </row>
    <row r="2024" spans="1:15" x14ac:dyDescent="0.25">
      <c r="A2024" s="107" t="s">
        <v>2434</v>
      </c>
      <c r="B2024" s="108">
        <f t="shared" si="155"/>
        <v>43441</v>
      </c>
      <c r="C2024">
        <f t="shared" si="156"/>
        <v>2018</v>
      </c>
      <c r="D2024">
        <f t="shared" si="157"/>
        <v>12</v>
      </c>
      <c r="E2024" s="75">
        <v>43989</v>
      </c>
      <c r="F2024" s="75">
        <v>43241</v>
      </c>
      <c r="G2024" s="75">
        <v>748</v>
      </c>
      <c r="H2024" s="104">
        <v>98.299574893723431</v>
      </c>
      <c r="I2024" s="104">
        <v>1.700425106276569</v>
      </c>
      <c r="K2024" s="72">
        <f t="shared" si="158"/>
        <v>2.4917587129702871E-3</v>
      </c>
      <c r="M2024" s="72">
        <f t="shared" si="159"/>
        <v>1.8873506426496855E-3</v>
      </c>
      <c r="N2024" s="68"/>
      <c r="O2024" s="72"/>
    </row>
    <row r="2025" spans="1:15" x14ac:dyDescent="0.25">
      <c r="A2025" s="107" t="s">
        <v>2435</v>
      </c>
      <c r="B2025" s="108">
        <f t="shared" si="155"/>
        <v>43442</v>
      </c>
      <c r="C2025">
        <f t="shared" si="156"/>
        <v>2018</v>
      </c>
      <c r="D2025">
        <f t="shared" si="157"/>
        <v>12</v>
      </c>
      <c r="E2025" s="75">
        <v>30024</v>
      </c>
      <c r="F2025" s="75">
        <v>29187</v>
      </c>
      <c r="G2025" s="75">
        <v>837</v>
      </c>
      <c r="H2025" s="104">
        <v>97.212230215827333</v>
      </c>
      <c r="I2025" s="104">
        <v>2.7877697841726619</v>
      </c>
      <c r="K2025" s="72">
        <f t="shared" si="158"/>
        <v>1.7007107140016799E-3</v>
      </c>
      <c r="M2025" s="72">
        <f t="shared" si="159"/>
        <v>1.8873506426496855E-3</v>
      </c>
      <c r="N2025" s="68"/>
      <c r="O2025" s="72"/>
    </row>
    <row r="2026" spans="1:15" x14ac:dyDescent="0.25">
      <c r="A2026" s="107" t="s">
        <v>2436</v>
      </c>
      <c r="B2026" s="108">
        <f t="shared" si="155"/>
        <v>43443</v>
      </c>
      <c r="C2026">
        <f t="shared" si="156"/>
        <v>2018</v>
      </c>
      <c r="D2026">
        <f t="shared" si="157"/>
        <v>12</v>
      </c>
      <c r="E2026" s="75">
        <v>27673</v>
      </c>
      <c r="F2026" s="75">
        <v>26819</v>
      </c>
      <c r="G2026" s="75">
        <v>854</v>
      </c>
      <c r="H2026" s="104">
        <v>96.9139594550645</v>
      </c>
      <c r="I2026" s="104">
        <v>3.0860405449354968</v>
      </c>
      <c r="K2026" s="72">
        <f t="shared" si="158"/>
        <v>1.5675382223743835E-3</v>
      </c>
      <c r="M2026" s="72">
        <f t="shared" si="159"/>
        <v>1.8873506426496855E-3</v>
      </c>
      <c r="N2026" s="68"/>
      <c r="O2026" s="72"/>
    </row>
    <row r="2027" spans="1:15" x14ac:dyDescent="0.25">
      <c r="A2027" s="107" t="s">
        <v>2437</v>
      </c>
      <c r="B2027" s="108">
        <f t="shared" si="155"/>
        <v>43444</v>
      </c>
      <c r="C2027">
        <f t="shared" si="156"/>
        <v>2018</v>
      </c>
      <c r="D2027">
        <f t="shared" si="157"/>
        <v>12</v>
      </c>
      <c r="E2027" s="75">
        <v>43504</v>
      </c>
      <c r="F2027" s="75">
        <v>42907</v>
      </c>
      <c r="G2027" s="75">
        <v>597</v>
      </c>
      <c r="H2027" s="104">
        <v>98.627712394262602</v>
      </c>
      <c r="I2027" s="104">
        <v>1.3722876057374029</v>
      </c>
      <c r="K2027" s="72">
        <f t="shared" si="158"/>
        <v>2.4642858680365403E-3</v>
      </c>
      <c r="M2027" s="72">
        <f t="shared" si="159"/>
        <v>1.8873506426496855E-3</v>
      </c>
      <c r="N2027" s="68"/>
      <c r="O2027" s="72"/>
    </row>
    <row r="2028" spans="1:15" x14ac:dyDescent="0.25">
      <c r="A2028" s="107" t="s">
        <v>2438</v>
      </c>
      <c r="B2028" s="108">
        <f t="shared" si="155"/>
        <v>43445</v>
      </c>
      <c r="C2028">
        <f t="shared" si="156"/>
        <v>2018</v>
      </c>
      <c r="D2028">
        <f t="shared" si="157"/>
        <v>12</v>
      </c>
      <c r="E2028" s="75">
        <v>47483</v>
      </c>
      <c r="F2028" s="75">
        <v>46896</v>
      </c>
      <c r="G2028" s="75">
        <v>587</v>
      </c>
      <c r="H2028" s="104">
        <v>98.76376808542004</v>
      </c>
      <c r="I2028" s="104">
        <v>1.236231914579955</v>
      </c>
      <c r="K2028" s="72">
        <f t="shared" si="158"/>
        <v>2.689676486575465E-3</v>
      </c>
      <c r="M2028" s="72">
        <f t="shared" si="159"/>
        <v>1.8873506426496855E-3</v>
      </c>
      <c r="N2028" s="68"/>
      <c r="O2028" s="72"/>
    </row>
    <row r="2029" spans="1:15" x14ac:dyDescent="0.25">
      <c r="A2029" s="107" t="s">
        <v>2439</v>
      </c>
      <c r="B2029" s="108">
        <f t="shared" si="155"/>
        <v>43446</v>
      </c>
      <c r="C2029">
        <f t="shared" si="156"/>
        <v>2018</v>
      </c>
      <c r="D2029">
        <f t="shared" si="157"/>
        <v>12</v>
      </c>
      <c r="E2029" s="75">
        <v>47792</v>
      </c>
      <c r="F2029" s="75">
        <v>47327</v>
      </c>
      <c r="G2029" s="75">
        <v>465</v>
      </c>
      <c r="H2029" s="104">
        <v>99.027033813190485</v>
      </c>
      <c r="I2029" s="104">
        <v>0.97296618680950786</v>
      </c>
      <c r="K2029" s="72">
        <f t="shared" si="158"/>
        <v>2.7071798042755226E-3</v>
      </c>
      <c r="M2029" s="72">
        <f t="shared" si="159"/>
        <v>1.8873506426496855E-3</v>
      </c>
      <c r="N2029" s="68"/>
      <c r="O2029" s="72"/>
    </row>
    <row r="2030" spans="1:15" x14ac:dyDescent="0.25">
      <c r="A2030" s="107" t="s">
        <v>2440</v>
      </c>
      <c r="B2030" s="108">
        <f t="shared" si="155"/>
        <v>43447</v>
      </c>
      <c r="C2030">
        <f t="shared" si="156"/>
        <v>2018</v>
      </c>
      <c r="D2030">
        <f t="shared" si="157"/>
        <v>12</v>
      </c>
      <c r="E2030" s="75">
        <v>40799</v>
      </c>
      <c r="F2030" s="75">
        <v>40544</v>
      </c>
      <c r="G2030" s="75">
        <v>254</v>
      </c>
      <c r="H2030" s="104">
        <v>99.374984680997088</v>
      </c>
      <c r="I2030" s="104">
        <v>0.62256427853623864</v>
      </c>
      <c r="K2030" s="72">
        <f t="shared" si="158"/>
        <v>2.3110610318596634E-3</v>
      </c>
      <c r="M2030" s="72">
        <f t="shared" si="159"/>
        <v>1.8873506426496855E-3</v>
      </c>
      <c r="N2030" s="68"/>
      <c r="O2030" s="72"/>
    </row>
    <row r="2031" spans="1:15" x14ac:dyDescent="0.25">
      <c r="A2031" s="107" t="s">
        <v>2441</v>
      </c>
      <c r="B2031" s="108">
        <f t="shared" si="155"/>
        <v>43448</v>
      </c>
      <c r="C2031">
        <f t="shared" si="156"/>
        <v>2018</v>
      </c>
      <c r="D2031">
        <f t="shared" si="157"/>
        <v>12</v>
      </c>
      <c r="E2031" s="75">
        <v>44859</v>
      </c>
      <c r="F2031" s="75">
        <v>44047</v>
      </c>
      <c r="G2031" s="75">
        <v>812</v>
      </c>
      <c r="H2031" s="104">
        <v>98.189883858311603</v>
      </c>
      <c r="I2031" s="104">
        <v>1.810116141688402</v>
      </c>
      <c r="K2031" s="72">
        <f t="shared" si="158"/>
        <v>2.5410398987277295E-3</v>
      </c>
      <c r="M2031" s="72">
        <f t="shared" si="159"/>
        <v>1.8873506426496855E-3</v>
      </c>
      <c r="N2031" s="68"/>
      <c r="O2031" s="72"/>
    </row>
    <row r="2032" spans="1:15" x14ac:dyDescent="0.25">
      <c r="A2032" s="107" t="s">
        <v>2442</v>
      </c>
      <c r="B2032" s="108">
        <f t="shared" si="155"/>
        <v>43449</v>
      </c>
      <c r="C2032">
        <f t="shared" si="156"/>
        <v>2018</v>
      </c>
      <c r="D2032">
        <f t="shared" si="157"/>
        <v>12</v>
      </c>
      <c r="E2032" s="75">
        <v>36524</v>
      </c>
      <c r="F2032" s="75">
        <v>35205</v>
      </c>
      <c r="G2032" s="75">
        <v>1319</v>
      </c>
      <c r="H2032" s="104">
        <v>96.388675939108538</v>
      </c>
      <c r="I2032" s="104">
        <v>3.611324060891469</v>
      </c>
      <c r="K2032" s="72">
        <f t="shared" si="158"/>
        <v>2.0689034811549878E-3</v>
      </c>
      <c r="M2032" s="72">
        <f t="shared" si="159"/>
        <v>1.8873506426496855E-3</v>
      </c>
      <c r="N2032" s="68"/>
      <c r="O2032" s="72"/>
    </row>
    <row r="2033" spans="1:15" x14ac:dyDescent="0.25">
      <c r="A2033" s="107" t="s">
        <v>2443</v>
      </c>
      <c r="B2033" s="108">
        <f t="shared" si="155"/>
        <v>43450</v>
      </c>
      <c r="C2033">
        <f t="shared" si="156"/>
        <v>2018</v>
      </c>
      <c r="D2033">
        <f t="shared" si="157"/>
        <v>12</v>
      </c>
      <c r="E2033" s="75">
        <v>9857</v>
      </c>
      <c r="F2033" s="75">
        <v>9722</v>
      </c>
      <c r="G2033" s="75">
        <v>135</v>
      </c>
      <c r="H2033" s="104">
        <v>98.630414933549758</v>
      </c>
      <c r="I2033" s="104">
        <v>1.369585066450238</v>
      </c>
      <c r="K2033" s="72">
        <f t="shared" si="158"/>
        <v>5.5835017012771649E-4</v>
      </c>
      <c r="M2033" s="72">
        <f t="shared" si="159"/>
        <v>1.8873506426496855E-3</v>
      </c>
      <c r="N2033" s="68"/>
      <c r="O2033" s="72"/>
    </row>
    <row r="2034" spans="1:15" x14ac:dyDescent="0.25">
      <c r="A2034" s="107" t="s">
        <v>2444</v>
      </c>
      <c r="B2034" s="108">
        <f t="shared" si="155"/>
        <v>43451</v>
      </c>
      <c r="C2034">
        <f t="shared" si="156"/>
        <v>2018</v>
      </c>
      <c r="D2034">
        <f t="shared" si="157"/>
        <v>12</v>
      </c>
      <c r="E2034" s="75">
        <v>45512</v>
      </c>
      <c r="F2034" s="75">
        <v>44970</v>
      </c>
      <c r="G2034" s="75">
        <v>542</v>
      </c>
      <c r="H2034" s="104">
        <v>98.809105290912285</v>
      </c>
      <c r="I2034" s="104">
        <v>1.1908947090877131</v>
      </c>
      <c r="K2034" s="72">
        <f t="shared" si="158"/>
        <v>2.578029110566362E-3</v>
      </c>
      <c r="M2034" s="72">
        <f t="shared" si="159"/>
        <v>1.8873506426496855E-3</v>
      </c>
      <c r="N2034" s="68"/>
      <c r="O2034" s="72"/>
    </row>
    <row r="2035" spans="1:15" x14ac:dyDescent="0.25">
      <c r="A2035" s="107" t="s">
        <v>2445</v>
      </c>
      <c r="B2035" s="108">
        <f t="shared" si="155"/>
        <v>43452</v>
      </c>
      <c r="C2035">
        <f t="shared" si="156"/>
        <v>2018</v>
      </c>
      <c r="D2035">
        <f t="shared" si="157"/>
        <v>12</v>
      </c>
      <c r="E2035" s="75">
        <v>41786</v>
      </c>
      <c r="F2035" s="75">
        <v>41356</v>
      </c>
      <c r="G2035" s="75">
        <v>430</v>
      </c>
      <c r="H2035" s="104">
        <v>98.970947207198577</v>
      </c>
      <c r="I2035" s="104">
        <v>1.029052792801417</v>
      </c>
      <c r="K2035" s="72">
        <f t="shared" si="158"/>
        <v>2.3669696874258658E-3</v>
      </c>
      <c r="M2035" s="72">
        <f t="shared" si="159"/>
        <v>1.8873506426496855E-3</v>
      </c>
      <c r="N2035" s="68"/>
      <c r="O2035" s="72"/>
    </row>
    <row r="2036" spans="1:15" x14ac:dyDescent="0.25">
      <c r="A2036" s="107" t="s">
        <v>2446</v>
      </c>
      <c r="B2036" s="108">
        <f t="shared" si="155"/>
        <v>43453</v>
      </c>
      <c r="C2036">
        <f t="shared" si="156"/>
        <v>2018</v>
      </c>
      <c r="D2036">
        <f t="shared" si="157"/>
        <v>12</v>
      </c>
      <c r="E2036" s="75">
        <v>44191</v>
      </c>
      <c r="F2036" s="75">
        <v>43748</v>
      </c>
      <c r="G2036" s="75">
        <v>443</v>
      </c>
      <c r="H2036" s="104">
        <v>98.997533434409718</v>
      </c>
      <c r="I2036" s="104">
        <v>1.002466565590278</v>
      </c>
      <c r="K2036" s="72">
        <f t="shared" si="158"/>
        <v>2.5032010112725897E-3</v>
      </c>
      <c r="M2036" s="72">
        <f t="shared" si="159"/>
        <v>1.8873506426496855E-3</v>
      </c>
      <c r="N2036" s="68"/>
      <c r="O2036" s="72"/>
    </row>
    <row r="2037" spans="1:15" x14ac:dyDescent="0.25">
      <c r="A2037" s="107" t="s">
        <v>2447</v>
      </c>
      <c r="B2037" s="108">
        <f t="shared" si="155"/>
        <v>43454</v>
      </c>
      <c r="C2037">
        <f t="shared" si="156"/>
        <v>2018</v>
      </c>
      <c r="D2037">
        <f t="shared" si="157"/>
        <v>12</v>
      </c>
      <c r="E2037" s="75">
        <v>34091</v>
      </c>
      <c r="F2037" s="75">
        <v>33600</v>
      </c>
      <c r="G2037" s="75">
        <v>491</v>
      </c>
      <c r="H2037" s="104">
        <v>98.559737174034197</v>
      </c>
      <c r="I2037" s="104">
        <v>1.440262825965797</v>
      </c>
      <c r="K2037" s="72">
        <f t="shared" si="158"/>
        <v>1.9310860961574497E-3</v>
      </c>
      <c r="M2037" s="72">
        <f t="shared" si="159"/>
        <v>1.8873506426496855E-3</v>
      </c>
      <c r="N2037" s="68"/>
      <c r="O2037" s="72"/>
    </row>
    <row r="2038" spans="1:15" x14ac:dyDescent="0.25">
      <c r="A2038" s="107" t="s">
        <v>2448</v>
      </c>
      <c r="B2038" s="108">
        <f t="shared" si="155"/>
        <v>43455</v>
      </c>
      <c r="C2038">
        <f t="shared" si="156"/>
        <v>2018</v>
      </c>
      <c r="D2038">
        <f t="shared" si="157"/>
        <v>12</v>
      </c>
      <c r="E2038" s="75">
        <v>24072</v>
      </c>
      <c r="F2038" s="75">
        <v>23861</v>
      </c>
      <c r="G2038" s="75">
        <v>211</v>
      </c>
      <c r="H2038" s="104">
        <v>99.123462944499835</v>
      </c>
      <c r="I2038" s="104">
        <v>0.87653705550016614</v>
      </c>
      <c r="K2038" s="72">
        <f t="shared" si="158"/>
        <v>1.3635594293714508E-3</v>
      </c>
      <c r="M2038" s="72">
        <f t="shared" si="159"/>
        <v>1.8873506426496855E-3</v>
      </c>
      <c r="N2038" s="68"/>
      <c r="O2038" s="72"/>
    </row>
    <row r="2039" spans="1:15" x14ac:dyDescent="0.25">
      <c r="A2039" s="107" t="s">
        <v>2449</v>
      </c>
      <c r="B2039" s="108">
        <f t="shared" si="155"/>
        <v>43456</v>
      </c>
      <c r="C2039">
        <f t="shared" si="156"/>
        <v>2018</v>
      </c>
      <c r="D2039">
        <f t="shared" si="157"/>
        <v>12</v>
      </c>
      <c r="E2039" s="75">
        <v>24970</v>
      </c>
      <c r="F2039" s="75">
        <v>24121</v>
      </c>
      <c r="G2039" s="75">
        <v>849</v>
      </c>
      <c r="H2039" s="104">
        <v>96.599919903884668</v>
      </c>
      <c r="I2039" s="104">
        <v>3.4000800961153379</v>
      </c>
      <c r="K2039" s="72">
        <f t="shared" si="158"/>
        <v>1.4144266762797077E-3</v>
      </c>
      <c r="M2039" s="72">
        <f t="shared" si="159"/>
        <v>1.8873506426496855E-3</v>
      </c>
      <c r="N2039" s="68"/>
      <c r="O2039" s="72"/>
    </row>
    <row r="2040" spans="1:15" x14ac:dyDescent="0.25">
      <c r="A2040" s="107" t="s">
        <v>2450</v>
      </c>
      <c r="B2040" s="108">
        <f t="shared" si="155"/>
        <v>43457</v>
      </c>
      <c r="C2040">
        <f t="shared" si="156"/>
        <v>2018</v>
      </c>
      <c r="D2040">
        <f t="shared" si="157"/>
        <v>12</v>
      </c>
      <c r="E2040" s="75">
        <v>22306</v>
      </c>
      <c r="F2040" s="75">
        <v>21039</v>
      </c>
      <c r="G2040" s="75">
        <v>1267</v>
      </c>
      <c r="H2040" s="104">
        <v>94.319913924504618</v>
      </c>
      <c r="I2040" s="104">
        <v>5.6800860754953826</v>
      </c>
      <c r="K2040" s="72">
        <f t="shared" si="158"/>
        <v>1.2635242867879519E-3</v>
      </c>
      <c r="M2040" s="72">
        <f t="shared" si="159"/>
        <v>1.8873506426496855E-3</v>
      </c>
      <c r="N2040" s="68"/>
      <c r="O2040" s="72"/>
    </row>
    <row r="2041" spans="1:15" x14ac:dyDescent="0.25">
      <c r="A2041" s="107" t="s">
        <v>2451</v>
      </c>
      <c r="B2041" s="108">
        <f t="shared" si="155"/>
        <v>43458</v>
      </c>
      <c r="C2041">
        <f t="shared" si="156"/>
        <v>2018</v>
      </c>
      <c r="D2041">
        <f t="shared" si="157"/>
        <v>12</v>
      </c>
      <c r="E2041" s="75">
        <v>19005</v>
      </c>
      <c r="F2041" s="75">
        <v>18490</v>
      </c>
      <c r="G2041" s="75">
        <v>515</v>
      </c>
      <c r="H2041" s="104">
        <v>97.290186792949228</v>
      </c>
      <c r="I2041" s="104">
        <v>2.7098132070507761</v>
      </c>
      <c r="K2041" s="72">
        <f t="shared" si="158"/>
        <v>1.076539006115172E-3</v>
      </c>
      <c r="M2041" s="72">
        <f t="shared" si="159"/>
        <v>1.8873506426496855E-3</v>
      </c>
      <c r="N2041" s="68"/>
      <c r="O2041" s="72"/>
    </row>
    <row r="2042" spans="1:15" x14ac:dyDescent="0.25">
      <c r="A2042" s="107" t="s">
        <v>2452</v>
      </c>
      <c r="B2042" s="108">
        <f t="shared" si="155"/>
        <v>43459</v>
      </c>
      <c r="C2042">
        <f t="shared" si="156"/>
        <v>2018</v>
      </c>
      <c r="D2042">
        <f t="shared" si="157"/>
        <v>12</v>
      </c>
      <c r="E2042" s="75">
        <v>11205</v>
      </c>
      <c r="F2042" s="75">
        <v>9837</v>
      </c>
      <c r="G2042" s="75">
        <v>1366</v>
      </c>
      <c r="H2042" s="104">
        <v>87.791164658634543</v>
      </c>
      <c r="I2042" s="104">
        <v>12.190986166889781</v>
      </c>
      <c r="K2042" s="72">
        <f t="shared" si="158"/>
        <v>6.3470768553120242E-4</v>
      </c>
      <c r="M2042" s="72">
        <f t="shared" si="159"/>
        <v>1.8873506426496855E-3</v>
      </c>
      <c r="N2042" s="68"/>
      <c r="O2042" s="72"/>
    </row>
    <row r="2043" spans="1:15" x14ac:dyDescent="0.25">
      <c r="A2043" s="107" t="s">
        <v>2453</v>
      </c>
      <c r="B2043" s="108">
        <f t="shared" si="155"/>
        <v>43460</v>
      </c>
      <c r="C2043">
        <f t="shared" si="156"/>
        <v>2018</v>
      </c>
      <c r="D2043">
        <f t="shared" si="157"/>
        <v>12</v>
      </c>
      <c r="E2043" s="75">
        <v>25450</v>
      </c>
      <c r="F2043" s="75">
        <v>24349</v>
      </c>
      <c r="G2043" s="75">
        <v>1100</v>
      </c>
      <c r="H2043" s="104">
        <v>95.673870333988219</v>
      </c>
      <c r="I2043" s="104">
        <v>4.3222003929273081</v>
      </c>
      <c r="K2043" s="72">
        <f t="shared" si="158"/>
        <v>1.441616296007952E-3</v>
      </c>
      <c r="M2043" s="72">
        <f t="shared" si="159"/>
        <v>1.8873506426496855E-3</v>
      </c>
      <c r="N2043" s="68"/>
      <c r="O2043" s="72"/>
    </row>
    <row r="2044" spans="1:15" x14ac:dyDescent="0.25">
      <c r="A2044" s="107" t="s">
        <v>2454</v>
      </c>
      <c r="B2044" s="108">
        <f t="shared" si="155"/>
        <v>43461</v>
      </c>
      <c r="C2044">
        <f t="shared" si="156"/>
        <v>2018</v>
      </c>
      <c r="D2044">
        <f t="shared" si="157"/>
        <v>12</v>
      </c>
      <c r="E2044" s="75">
        <v>31245</v>
      </c>
      <c r="F2044" s="75">
        <v>29630</v>
      </c>
      <c r="G2044" s="75">
        <v>1613</v>
      </c>
      <c r="H2044" s="104">
        <v>94.83117298767803</v>
      </c>
      <c r="I2044" s="104">
        <v>5.1624259881581054</v>
      </c>
      <c r="K2044" s="72">
        <f t="shared" si="158"/>
        <v>1.7698743091854013E-3</v>
      </c>
      <c r="M2044" s="72">
        <f t="shared" si="159"/>
        <v>1.8873506426496855E-3</v>
      </c>
      <c r="N2044" s="68"/>
      <c r="O2044" s="72"/>
    </row>
    <row r="2045" spans="1:15" x14ac:dyDescent="0.25">
      <c r="A2045" s="107" t="s">
        <v>2455</v>
      </c>
      <c r="B2045" s="108">
        <f t="shared" si="155"/>
        <v>43462</v>
      </c>
      <c r="C2045">
        <f t="shared" si="156"/>
        <v>2018</v>
      </c>
      <c r="D2045">
        <f t="shared" si="157"/>
        <v>12</v>
      </c>
      <c r="E2045" s="75">
        <v>12098</v>
      </c>
      <c r="F2045" s="75">
        <v>11873</v>
      </c>
      <c r="G2045" s="75">
        <v>225</v>
      </c>
      <c r="H2045" s="104">
        <v>98.140188460902635</v>
      </c>
      <c r="I2045" s="104">
        <v>1.859811539097372</v>
      </c>
      <c r="K2045" s="72">
        <f t="shared" si="158"/>
        <v>6.8529170723395693E-4</v>
      </c>
      <c r="M2045" s="72">
        <f t="shared" si="159"/>
        <v>1.8873506426496855E-3</v>
      </c>
      <c r="N2045" s="68"/>
      <c r="O2045" s="72"/>
    </row>
    <row r="2046" spans="1:15" x14ac:dyDescent="0.25">
      <c r="A2046" s="107" t="s">
        <v>2456</v>
      </c>
      <c r="B2046" s="108">
        <f t="shared" si="155"/>
        <v>43463</v>
      </c>
      <c r="C2046">
        <f t="shared" si="156"/>
        <v>2018</v>
      </c>
      <c r="D2046">
        <f t="shared" si="157"/>
        <v>12</v>
      </c>
      <c r="E2046" s="75">
        <v>29158</v>
      </c>
      <c r="F2046" s="75">
        <v>26117</v>
      </c>
      <c r="G2046" s="75">
        <v>3041</v>
      </c>
      <c r="H2046" s="104">
        <v>89.57061526853694</v>
      </c>
      <c r="I2046" s="104">
        <v>10.42938473146306</v>
      </c>
      <c r="K2046" s="72">
        <f t="shared" si="158"/>
        <v>1.6516561084086391E-3</v>
      </c>
      <c r="M2046" s="72">
        <f t="shared" si="159"/>
        <v>1.8873506426496855E-3</v>
      </c>
      <c r="N2046" s="68"/>
      <c r="O2046" s="72"/>
    </row>
    <row r="2047" spans="1:15" x14ac:dyDescent="0.25">
      <c r="A2047" s="107" t="s">
        <v>2457</v>
      </c>
      <c r="B2047" s="108">
        <f t="shared" si="155"/>
        <v>43464</v>
      </c>
      <c r="C2047">
        <f t="shared" si="156"/>
        <v>2018</v>
      </c>
      <c r="D2047">
        <f t="shared" si="157"/>
        <v>12</v>
      </c>
      <c r="E2047" s="75">
        <v>22619</v>
      </c>
      <c r="F2047" s="75">
        <v>20933</v>
      </c>
      <c r="G2047" s="75">
        <v>1685</v>
      </c>
      <c r="H2047" s="104">
        <v>92.546089570714884</v>
      </c>
      <c r="I2047" s="104">
        <v>7.4494893673460369</v>
      </c>
      <c r="K2047" s="72">
        <f t="shared" si="158"/>
        <v>1.2812541846524113E-3</v>
      </c>
      <c r="M2047" s="72">
        <f t="shared" si="159"/>
        <v>1.8873506426496855E-3</v>
      </c>
      <c r="N2047" s="68"/>
      <c r="O2047" s="72"/>
    </row>
    <row r="2048" spans="1:15" x14ac:dyDescent="0.25">
      <c r="A2048" s="107" t="s">
        <v>2458</v>
      </c>
      <c r="B2048" s="108">
        <f t="shared" si="155"/>
        <v>43465</v>
      </c>
      <c r="C2048">
        <f t="shared" si="156"/>
        <v>2018</v>
      </c>
      <c r="D2048">
        <f t="shared" si="157"/>
        <v>12</v>
      </c>
      <c r="E2048" s="75">
        <v>18982</v>
      </c>
      <c r="F2048" s="75">
        <v>17897</v>
      </c>
      <c r="G2048" s="75">
        <v>1085</v>
      </c>
      <c r="H2048" s="104">
        <v>94.28405858181435</v>
      </c>
      <c r="I2048" s="104">
        <v>5.7159414181856496</v>
      </c>
      <c r="K2048" s="72">
        <f t="shared" si="158"/>
        <v>1.0752361701698604E-3</v>
      </c>
      <c r="M2048" s="72">
        <f t="shared" si="159"/>
        <v>1.8873506426496855E-3</v>
      </c>
      <c r="N2048" s="68"/>
      <c r="O2048" s="72"/>
    </row>
    <row r="2049" spans="1:15" x14ac:dyDescent="0.25">
      <c r="A2049" s="107" t="s">
        <v>2459</v>
      </c>
      <c r="B2049" s="108">
        <f t="shared" si="155"/>
        <v>43466</v>
      </c>
      <c r="C2049">
        <f t="shared" si="156"/>
        <v>2019</v>
      </c>
      <c r="D2049">
        <f t="shared" si="157"/>
        <v>1</v>
      </c>
      <c r="E2049" s="75">
        <v>22245</v>
      </c>
      <c r="F2049" s="75">
        <v>19719</v>
      </c>
      <c r="G2049" s="75">
        <v>2525</v>
      </c>
      <c r="H2049" s="104">
        <v>88.644639244774112</v>
      </c>
      <c r="I2049" s="104">
        <v>11.350865363002921</v>
      </c>
      <c r="K2049" s="72">
        <f t="shared" si="158"/>
        <v>1.3828879474710215E-3</v>
      </c>
      <c r="M2049" s="72">
        <f t="shared" si="159"/>
        <v>1.9690072750981652E-3</v>
      </c>
      <c r="N2049" s="68"/>
      <c r="O2049" s="72"/>
    </row>
    <row r="2050" spans="1:15" x14ac:dyDescent="0.25">
      <c r="A2050" s="107" t="s">
        <v>2460</v>
      </c>
      <c r="B2050" s="108">
        <f t="shared" si="155"/>
        <v>43467</v>
      </c>
      <c r="C2050">
        <f t="shared" si="156"/>
        <v>2019</v>
      </c>
      <c r="D2050">
        <f t="shared" si="157"/>
        <v>1</v>
      </c>
      <c r="E2050" s="75">
        <v>38376</v>
      </c>
      <c r="F2050" s="75">
        <v>36980</v>
      </c>
      <c r="G2050" s="75">
        <v>1395</v>
      </c>
      <c r="H2050" s="104">
        <v>96.362309776943917</v>
      </c>
      <c r="I2050" s="104">
        <v>3.635084427767354</v>
      </c>
      <c r="K2050" s="72">
        <f t="shared" si="158"/>
        <v>2.3856915204382074E-3</v>
      </c>
      <c r="M2050" s="72">
        <f t="shared" si="159"/>
        <v>1.9690072750981652E-3</v>
      </c>
      <c r="N2050" s="68"/>
      <c r="O2050" s="72"/>
    </row>
    <row r="2051" spans="1:15" x14ac:dyDescent="0.25">
      <c r="A2051" s="107" t="s">
        <v>2461</v>
      </c>
      <c r="B2051" s="108">
        <f t="shared" si="155"/>
        <v>43468</v>
      </c>
      <c r="C2051">
        <f t="shared" si="156"/>
        <v>2019</v>
      </c>
      <c r="D2051">
        <f t="shared" si="157"/>
        <v>1</v>
      </c>
      <c r="E2051" s="75">
        <v>42318</v>
      </c>
      <c r="F2051" s="75">
        <v>41472</v>
      </c>
      <c r="G2051" s="75">
        <v>845</v>
      </c>
      <c r="H2051" s="104">
        <v>98.000850701829009</v>
      </c>
      <c r="I2051" s="104">
        <v>1.9967862375348551</v>
      </c>
      <c r="K2051" s="72">
        <f t="shared" si="158"/>
        <v>2.6307508276501995E-3</v>
      </c>
      <c r="M2051" s="72">
        <f t="shared" si="159"/>
        <v>1.9690072750981652E-3</v>
      </c>
      <c r="N2051" s="68"/>
      <c r="O2051" s="72"/>
    </row>
    <row r="2052" spans="1:15" x14ac:dyDescent="0.25">
      <c r="A2052" s="107" t="s">
        <v>2462</v>
      </c>
      <c r="B2052" s="108">
        <f t="shared" si="155"/>
        <v>43469</v>
      </c>
      <c r="C2052">
        <f t="shared" si="156"/>
        <v>2019</v>
      </c>
      <c r="D2052">
        <f t="shared" si="157"/>
        <v>1</v>
      </c>
      <c r="E2052" s="75">
        <v>44513</v>
      </c>
      <c r="F2052" s="75">
        <v>43485</v>
      </c>
      <c r="G2052" s="75">
        <v>1028</v>
      </c>
      <c r="H2052" s="104">
        <v>97.690562307640462</v>
      </c>
      <c r="I2052" s="104">
        <v>2.309437692359535</v>
      </c>
      <c r="K2052" s="72">
        <f t="shared" si="158"/>
        <v>2.7672057183986327E-3</v>
      </c>
      <c r="M2052" s="72">
        <f t="shared" si="159"/>
        <v>1.9690072750981652E-3</v>
      </c>
      <c r="N2052" s="68"/>
      <c r="O2052" s="72"/>
    </row>
    <row r="2053" spans="1:15" x14ac:dyDescent="0.25">
      <c r="A2053" s="107" t="s">
        <v>2463</v>
      </c>
      <c r="B2053" s="108">
        <f t="shared" si="155"/>
        <v>43470</v>
      </c>
      <c r="C2053">
        <f t="shared" si="156"/>
        <v>2019</v>
      </c>
      <c r="D2053">
        <f t="shared" si="157"/>
        <v>1</v>
      </c>
      <c r="E2053" s="75">
        <v>17757</v>
      </c>
      <c r="F2053" s="75">
        <v>17529</v>
      </c>
      <c r="G2053" s="75">
        <v>228</v>
      </c>
      <c r="H2053" s="104">
        <v>98.715999324210173</v>
      </c>
      <c r="I2053" s="104">
        <v>1.284000675789829</v>
      </c>
      <c r="K2053" s="72">
        <f t="shared" si="158"/>
        <v>1.1038858747243394E-3</v>
      </c>
      <c r="M2053" s="72">
        <f t="shared" si="159"/>
        <v>1.9690072750981652E-3</v>
      </c>
      <c r="N2053" s="68"/>
      <c r="O2053" s="72"/>
    </row>
    <row r="2054" spans="1:15" x14ac:dyDescent="0.25">
      <c r="A2054" s="107" t="s">
        <v>2464</v>
      </c>
      <c r="B2054" s="108">
        <f t="shared" si="155"/>
        <v>43471</v>
      </c>
      <c r="C2054">
        <f t="shared" si="156"/>
        <v>2019</v>
      </c>
      <c r="D2054">
        <f t="shared" si="157"/>
        <v>1</v>
      </c>
      <c r="E2054" s="75">
        <v>31917</v>
      </c>
      <c r="F2054" s="75">
        <v>30723</v>
      </c>
      <c r="G2054" s="75">
        <v>1194</v>
      </c>
      <c r="H2054" s="104">
        <v>96.259046902904402</v>
      </c>
      <c r="I2054" s="104">
        <v>3.7409530970955922</v>
      </c>
      <c r="K2054" s="72">
        <f t="shared" si="158"/>
        <v>1.9841597940855292E-3</v>
      </c>
      <c r="M2054" s="72">
        <f t="shared" si="159"/>
        <v>1.9690072750981652E-3</v>
      </c>
      <c r="N2054" s="68"/>
      <c r="O2054" s="72"/>
    </row>
    <row r="2055" spans="1:15" x14ac:dyDescent="0.25">
      <c r="A2055" s="107" t="s">
        <v>2465</v>
      </c>
      <c r="B2055" s="108">
        <f t="shared" si="155"/>
        <v>43472</v>
      </c>
      <c r="C2055">
        <f t="shared" si="156"/>
        <v>2019</v>
      </c>
      <c r="D2055">
        <f t="shared" si="157"/>
        <v>1</v>
      </c>
      <c r="E2055" s="75">
        <v>37091</v>
      </c>
      <c r="F2055" s="75">
        <v>36770</v>
      </c>
      <c r="G2055" s="75">
        <v>320</v>
      </c>
      <c r="H2055" s="104">
        <v>99.134560944703566</v>
      </c>
      <c r="I2055" s="104">
        <v>0.86274298347307976</v>
      </c>
      <c r="K2055" s="72">
        <f t="shared" si="158"/>
        <v>2.305807905580924E-3</v>
      </c>
      <c r="M2055" s="72">
        <f t="shared" si="159"/>
        <v>1.9690072750981652E-3</v>
      </c>
      <c r="N2055" s="68"/>
      <c r="O2055" s="72"/>
    </row>
    <row r="2056" spans="1:15" x14ac:dyDescent="0.25">
      <c r="A2056" s="107" t="s">
        <v>2466</v>
      </c>
      <c r="B2056" s="108">
        <f t="shared" si="155"/>
        <v>43473</v>
      </c>
      <c r="C2056">
        <f t="shared" si="156"/>
        <v>2019</v>
      </c>
      <c r="D2056">
        <f t="shared" si="157"/>
        <v>1</v>
      </c>
      <c r="E2056" s="75">
        <v>41820</v>
      </c>
      <c r="F2056" s="75">
        <v>41461</v>
      </c>
      <c r="G2056" s="75">
        <v>359</v>
      </c>
      <c r="H2056" s="104">
        <v>99.141559062649449</v>
      </c>
      <c r="I2056" s="104">
        <v>0.85844093735054994</v>
      </c>
      <c r="K2056" s="72">
        <f t="shared" si="158"/>
        <v>2.5997920415031747E-3</v>
      </c>
      <c r="M2056" s="72">
        <f t="shared" si="159"/>
        <v>1.9690072750981652E-3</v>
      </c>
      <c r="N2056" s="68"/>
      <c r="O2056" s="72"/>
    </row>
    <row r="2057" spans="1:15" x14ac:dyDescent="0.25">
      <c r="A2057" s="107" t="s">
        <v>2467</v>
      </c>
      <c r="B2057" s="108">
        <f t="shared" si="155"/>
        <v>43474</v>
      </c>
      <c r="C2057">
        <f t="shared" si="156"/>
        <v>2019</v>
      </c>
      <c r="D2057">
        <f t="shared" si="157"/>
        <v>1</v>
      </c>
      <c r="E2057" s="75">
        <v>44988</v>
      </c>
      <c r="F2057" s="75">
        <v>44551</v>
      </c>
      <c r="G2057" s="75">
        <v>437</v>
      </c>
      <c r="H2057" s="104">
        <v>99.028629856850714</v>
      </c>
      <c r="I2057" s="104">
        <v>0.97137014314928427</v>
      </c>
      <c r="K2057" s="72">
        <f t="shared" si="158"/>
        <v>2.7967346810890679E-3</v>
      </c>
      <c r="M2057" s="72">
        <f t="shared" si="159"/>
        <v>1.9690072750981652E-3</v>
      </c>
      <c r="N2057" s="68"/>
      <c r="O2057" s="72"/>
    </row>
    <row r="2058" spans="1:15" x14ac:dyDescent="0.25">
      <c r="A2058" s="107" t="s">
        <v>2468</v>
      </c>
      <c r="B2058" s="108">
        <f t="shared" si="155"/>
        <v>43475</v>
      </c>
      <c r="C2058">
        <f t="shared" si="156"/>
        <v>2019</v>
      </c>
      <c r="D2058">
        <f t="shared" si="157"/>
        <v>1</v>
      </c>
      <c r="E2058" s="75">
        <v>39511</v>
      </c>
      <c r="F2058" s="75">
        <v>39280</v>
      </c>
      <c r="G2058" s="75">
        <v>231</v>
      </c>
      <c r="H2058" s="104">
        <v>99.415352686593607</v>
      </c>
      <c r="I2058" s="104">
        <v>0.5846473134063932</v>
      </c>
      <c r="K2058" s="72">
        <f t="shared" si="158"/>
        <v>2.4562501997090372E-3</v>
      </c>
      <c r="M2058" s="72">
        <f t="shared" si="159"/>
        <v>1.9690072750981652E-3</v>
      </c>
      <c r="N2058" s="68"/>
      <c r="O2058" s="72"/>
    </row>
    <row r="2059" spans="1:15" x14ac:dyDescent="0.25">
      <c r="A2059" s="107" t="s">
        <v>2469</v>
      </c>
      <c r="B2059" s="108">
        <f t="shared" si="155"/>
        <v>43476</v>
      </c>
      <c r="C2059">
        <f t="shared" si="156"/>
        <v>2019</v>
      </c>
      <c r="D2059">
        <f t="shared" si="157"/>
        <v>1</v>
      </c>
      <c r="E2059" s="75">
        <v>33298</v>
      </c>
      <c r="F2059" s="75">
        <v>33052</v>
      </c>
      <c r="G2059" s="75">
        <v>246</v>
      </c>
      <c r="H2059" s="104">
        <v>99.261216889903295</v>
      </c>
      <c r="I2059" s="104">
        <v>0.7387831100967025</v>
      </c>
      <c r="K2059" s="72">
        <f t="shared" si="158"/>
        <v>2.0700113677181425E-3</v>
      </c>
      <c r="M2059" s="72">
        <f t="shared" si="159"/>
        <v>1.9690072750981652E-3</v>
      </c>
      <c r="N2059" s="68"/>
      <c r="O2059" s="72"/>
    </row>
    <row r="2060" spans="1:15" x14ac:dyDescent="0.25">
      <c r="A2060" s="107" t="s">
        <v>2470</v>
      </c>
      <c r="B2060" s="108">
        <f t="shared" si="155"/>
        <v>43477</v>
      </c>
      <c r="C2060">
        <f t="shared" si="156"/>
        <v>2019</v>
      </c>
      <c r="D2060">
        <f t="shared" si="157"/>
        <v>1</v>
      </c>
      <c r="E2060" s="75">
        <v>25471</v>
      </c>
      <c r="F2060" s="75">
        <v>25002</v>
      </c>
      <c r="G2060" s="75">
        <v>469</v>
      </c>
      <c r="H2060" s="104">
        <v>98.158690275214951</v>
      </c>
      <c r="I2060" s="104">
        <v>1.8413097247850501</v>
      </c>
      <c r="K2060" s="72">
        <f t="shared" si="158"/>
        <v>1.5834362288170102E-3</v>
      </c>
      <c r="M2060" s="72">
        <f t="shared" si="159"/>
        <v>1.9690072750981652E-3</v>
      </c>
      <c r="N2060" s="68"/>
      <c r="O2060" s="72"/>
    </row>
    <row r="2061" spans="1:15" x14ac:dyDescent="0.25">
      <c r="A2061" s="107" t="s">
        <v>2471</v>
      </c>
      <c r="B2061" s="108">
        <f t="shared" ref="B2061:B2124" si="160">DATE(YEAR(A2061),MONTH(A2061),DAY(A2061))</f>
        <v>43478</v>
      </c>
      <c r="C2061">
        <f t="shared" ref="C2061:C2124" si="161">+YEAR(A2061)</f>
        <v>2019</v>
      </c>
      <c r="D2061">
        <f t="shared" ref="D2061:D2124" si="162">MONTH(A2061)</f>
        <v>1</v>
      </c>
      <c r="E2061" s="75">
        <v>23067</v>
      </c>
      <c r="F2061" s="75">
        <v>22661</v>
      </c>
      <c r="G2061" s="75">
        <v>406</v>
      </c>
      <c r="H2061" s="104">
        <v>98.23990982789266</v>
      </c>
      <c r="I2061" s="104">
        <v>1.760090172107339</v>
      </c>
      <c r="K2061" s="72">
        <f t="shared" ref="K2061:K2124" si="163">+E2061/SUMIF($C$12:$C$2321,C2061,$E$12:$E$2321)</f>
        <v>1.4339885944847856E-3</v>
      </c>
      <c r="M2061" s="72">
        <f t="shared" ref="M2061:M2124" si="164">AVERAGEIFS($K$12:$K$2321,$C$12:$C$2321,C2061,$D$12:$D$2321,D2061)</f>
        <v>1.9690072750981652E-3</v>
      </c>
      <c r="N2061" s="68"/>
      <c r="O2061" s="72"/>
    </row>
    <row r="2062" spans="1:15" x14ac:dyDescent="0.25">
      <c r="A2062" s="107" t="s">
        <v>2472</v>
      </c>
      <c r="B2062" s="108">
        <f t="shared" si="160"/>
        <v>43479</v>
      </c>
      <c r="C2062">
        <f t="shared" si="161"/>
        <v>2019</v>
      </c>
      <c r="D2062">
        <f t="shared" si="162"/>
        <v>1</v>
      </c>
      <c r="E2062" s="75">
        <v>35487</v>
      </c>
      <c r="F2062" s="75">
        <v>35197</v>
      </c>
      <c r="G2062" s="75">
        <v>290</v>
      </c>
      <c r="H2062" s="104">
        <v>99.18279933496774</v>
      </c>
      <c r="I2062" s="104">
        <v>0.81720066503226529</v>
      </c>
      <c r="K2062" s="72">
        <f t="shared" si="163"/>
        <v>2.2060932610431169E-3</v>
      </c>
      <c r="M2062" s="72">
        <f t="shared" si="164"/>
        <v>1.9690072750981652E-3</v>
      </c>
      <c r="N2062" s="68"/>
      <c r="O2062" s="72"/>
    </row>
    <row r="2063" spans="1:15" x14ac:dyDescent="0.25">
      <c r="A2063" s="107" t="s">
        <v>2473</v>
      </c>
      <c r="B2063" s="108">
        <f t="shared" si="160"/>
        <v>43480</v>
      </c>
      <c r="C2063">
        <f t="shared" si="161"/>
        <v>2019</v>
      </c>
      <c r="D2063">
        <f t="shared" si="162"/>
        <v>1</v>
      </c>
      <c r="E2063" s="75">
        <v>39679</v>
      </c>
      <c r="F2063" s="75">
        <v>39364</v>
      </c>
      <c r="G2063" s="75">
        <v>315</v>
      </c>
      <c r="H2063" s="104">
        <v>99.206129186723459</v>
      </c>
      <c r="I2063" s="104">
        <v>0.7938708132765443</v>
      </c>
      <c r="K2063" s="72">
        <f t="shared" si="163"/>
        <v>2.4666941275658647E-3</v>
      </c>
      <c r="M2063" s="72">
        <f t="shared" si="164"/>
        <v>1.9690072750981652E-3</v>
      </c>
      <c r="N2063" s="68"/>
      <c r="O2063" s="72"/>
    </row>
    <row r="2064" spans="1:15" x14ac:dyDescent="0.25">
      <c r="A2064" s="107" t="s">
        <v>2474</v>
      </c>
      <c r="B2064" s="108">
        <f t="shared" si="160"/>
        <v>43481</v>
      </c>
      <c r="C2064">
        <f t="shared" si="161"/>
        <v>2019</v>
      </c>
      <c r="D2064">
        <f t="shared" si="162"/>
        <v>1</v>
      </c>
      <c r="E2064" s="75">
        <v>40948</v>
      </c>
      <c r="F2064" s="75">
        <v>40693</v>
      </c>
      <c r="G2064" s="75">
        <v>255</v>
      </c>
      <c r="H2064" s="104">
        <v>99.377258962586694</v>
      </c>
      <c r="I2064" s="104">
        <v>0.62274103741330467</v>
      </c>
      <c r="K2064" s="72">
        <f t="shared" si="163"/>
        <v>2.5455830826272598E-3</v>
      </c>
      <c r="M2064" s="72">
        <f t="shared" si="164"/>
        <v>1.9690072750981652E-3</v>
      </c>
      <c r="N2064" s="68"/>
      <c r="O2064" s="72"/>
    </row>
    <row r="2065" spans="1:15" x14ac:dyDescent="0.25">
      <c r="A2065" s="107" t="s">
        <v>2475</v>
      </c>
      <c r="B2065" s="108">
        <f t="shared" si="160"/>
        <v>43482</v>
      </c>
      <c r="C2065">
        <f t="shared" si="161"/>
        <v>2019</v>
      </c>
      <c r="D2065">
        <f t="shared" si="162"/>
        <v>1</v>
      </c>
      <c r="E2065" s="75">
        <v>39512</v>
      </c>
      <c r="F2065" s="75">
        <v>39178</v>
      </c>
      <c r="G2065" s="75">
        <v>334</v>
      </c>
      <c r="H2065" s="104">
        <v>99.154687183640419</v>
      </c>
      <c r="I2065" s="104">
        <v>0.84531281635958699</v>
      </c>
      <c r="K2065" s="72">
        <f t="shared" si="163"/>
        <v>2.4563123659462802E-3</v>
      </c>
      <c r="M2065" s="72">
        <f t="shared" si="164"/>
        <v>1.9690072750981652E-3</v>
      </c>
      <c r="N2065" s="68"/>
      <c r="O2065" s="72"/>
    </row>
    <row r="2066" spans="1:15" x14ac:dyDescent="0.25">
      <c r="A2066" s="107" t="s">
        <v>2476</v>
      </c>
      <c r="B2066" s="108">
        <f t="shared" si="160"/>
        <v>43483</v>
      </c>
      <c r="C2066">
        <f t="shared" si="161"/>
        <v>2019</v>
      </c>
      <c r="D2066">
        <f t="shared" si="162"/>
        <v>1</v>
      </c>
      <c r="E2066" s="75">
        <v>34615</v>
      </c>
      <c r="F2066" s="75">
        <v>34310</v>
      </c>
      <c r="G2066" s="75">
        <v>305</v>
      </c>
      <c r="H2066" s="104">
        <v>99.118879098656649</v>
      </c>
      <c r="I2066" s="104">
        <v>0.88112090134334831</v>
      </c>
      <c r="K2066" s="72">
        <f t="shared" si="163"/>
        <v>2.151884302167202E-3</v>
      </c>
      <c r="M2066" s="72">
        <f t="shared" si="164"/>
        <v>1.9690072750981652E-3</v>
      </c>
      <c r="N2066" s="68"/>
      <c r="O2066" s="72"/>
    </row>
    <row r="2067" spans="1:15" x14ac:dyDescent="0.25">
      <c r="A2067" s="107" t="s">
        <v>2477</v>
      </c>
      <c r="B2067" s="108">
        <f t="shared" si="160"/>
        <v>43484</v>
      </c>
      <c r="C2067">
        <f t="shared" si="161"/>
        <v>2019</v>
      </c>
      <c r="D2067">
        <f t="shared" si="162"/>
        <v>1</v>
      </c>
      <c r="E2067" s="75">
        <v>23989</v>
      </c>
      <c r="F2067" s="75">
        <v>23319</v>
      </c>
      <c r="G2067" s="75">
        <v>670</v>
      </c>
      <c r="H2067" s="104">
        <v>97.207053232731667</v>
      </c>
      <c r="I2067" s="104">
        <v>2.7929467672683308</v>
      </c>
      <c r="K2067" s="72">
        <f t="shared" si="163"/>
        <v>1.4913058652228518E-3</v>
      </c>
      <c r="M2067" s="72">
        <f t="shared" si="164"/>
        <v>1.9690072750981652E-3</v>
      </c>
      <c r="N2067" s="68"/>
      <c r="O2067" s="72"/>
    </row>
    <row r="2068" spans="1:15" x14ac:dyDescent="0.25">
      <c r="A2068" s="107" t="s">
        <v>2478</v>
      </c>
      <c r="B2068" s="108">
        <f t="shared" si="160"/>
        <v>43485</v>
      </c>
      <c r="C2068">
        <f t="shared" si="161"/>
        <v>2019</v>
      </c>
      <c r="D2068">
        <f t="shared" si="162"/>
        <v>1</v>
      </c>
      <c r="E2068" s="75">
        <v>14490</v>
      </c>
      <c r="F2068" s="75">
        <v>14257</v>
      </c>
      <c r="G2068" s="75">
        <v>233</v>
      </c>
      <c r="H2068" s="104">
        <v>98.391994478951005</v>
      </c>
      <c r="I2068" s="104">
        <v>1.608005521048999</v>
      </c>
      <c r="K2068" s="72">
        <f t="shared" si="163"/>
        <v>9.0078877765138688E-4</v>
      </c>
      <c r="M2068" s="72">
        <f t="shared" si="164"/>
        <v>1.9690072750981652E-3</v>
      </c>
      <c r="N2068" s="68"/>
      <c r="O2068" s="72"/>
    </row>
    <row r="2069" spans="1:15" x14ac:dyDescent="0.25">
      <c r="A2069" s="107" t="s">
        <v>2479</v>
      </c>
      <c r="B2069" s="108">
        <f t="shared" si="160"/>
        <v>43486</v>
      </c>
      <c r="C2069">
        <f t="shared" si="161"/>
        <v>2019</v>
      </c>
      <c r="D2069">
        <f t="shared" si="162"/>
        <v>1</v>
      </c>
      <c r="E2069" s="75">
        <v>10452</v>
      </c>
      <c r="F2069" s="75">
        <v>10357</v>
      </c>
      <c r="G2069" s="75">
        <v>95</v>
      </c>
      <c r="H2069" s="104">
        <v>99.09108304630692</v>
      </c>
      <c r="I2069" s="104">
        <v>0.90891695369307313</v>
      </c>
      <c r="K2069" s="72">
        <f t="shared" si="163"/>
        <v>6.4976151166406463E-4</v>
      </c>
      <c r="M2069" s="72">
        <f t="shared" si="164"/>
        <v>1.9690072750981652E-3</v>
      </c>
      <c r="N2069" s="68"/>
      <c r="O2069" s="72"/>
    </row>
    <row r="2070" spans="1:15" x14ac:dyDescent="0.25">
      <c r="A2070" s="107" t="s">
        <v>2480</v>
      </c>
      <c r="B2070" s="108">
        <f t="shared" si="160"/>
        <v>43487</v>
      </c>
      <c r="C2070">
        <f t="shared" si="161"/>
        <v>2019</v>
      </c>
      <c r="D2070">
        <f t="shared" si="162"/>
        <v>1</v>
      </c>
      <c r="E2070" s="75">
        <v>28987</v>
      </c>
      <c r="F2070" s="75">
        <v>28750</v>
      </c>
      <c r="G2070" s="75">
        <v>237</v>
      </c>
      <c r="H2070" s="104">
        <v>99.182392106806503</v>
      </c>
      <c r="I2070" s="104">
        <v>0.81760789319350058</v>
      </c>
      <c r="K2070" s="72">
        <f t="shared" si="163"/>
        <v>1.8020127189634749E-3</v>
      </c>
      <c r="M2070" s="72">
        <f t="shared" si="164"/>
        <v>1.9690072750981652E-3</v>
      </c>
      <c r="N2070" s="68"/>
      <c r="O2070" s="72"/>
    </row>
    <row r="2071" spans="1:15" x14ac:dyDescent="0.25">
      <c r="A2071" s="107" t="s">
        <v>2481</v>
      </c>
      <c r="B2071" s="108">
        <f t="shared" si="160"/>
        <v>43488</v>
      </c>
      <c r="C2071">
        <f t="shared" si="161"/>
        <v>2019</v>
      </c>
      <c r="D2071">
        <f t="shared" si="162"/>
        <v>1</v>
      </c>
      <c r="E2071" s="75">
        <v>42119</v>
      </c>
      <c r="F2071" s="75">
        <v>41831</v>
      </c>
      <c r="G2071" s="75">
        <v>288</v>
      </c>
      <c r="H2071" s="104">
        <v>99.316223082219423</v>
      </c>
      <c r="I2071" s="104">
        <v>0.68377691778057403</v>
      </c>
      <c r="K2071" s="72">
        <f t="shared" si="163"/>
        <v>2.6183797464388384E-3</v>
      </c>
      <c r="M2071" s="72">
        <f t="shared" si="164"/>
        <v>1.9690072750981652E-3</v>
      </c>
      <c r="N2071" s="68"/>
      <c r="O2071" s="72"/>
    </row>
    <row r="2072" spans="1:15" x14ac:dyDescent="0.25">
      <c r="A2072" s="107" t="s">
        <v>2482</v>
      </c>
      <c r="B2072" s="108">
        <f t="shared" si="160"/>
        <v>43489</v>
      </c>
      <c r="C2072">
        <f t="shared" si="161"/>
        <v>2019</v>
      </c>
      <c r="D2072">
        <f t="shared" si="162"/>
        <v>1</v>
      </c>
      <c r="E2072" s="75">
        <v>20391</v>
      </c>
      <c r="F2072" s="75">
        <v>20314</v>
      </c>
      <c r="G2072" s="75">
        <v>77</v>
      </c>
      <c r="H2072" s="104">
        <v>99.622382423618262</v>
      </c>
      <c r="I2072" s="104">
        <v>0.37761757638173699</v>
      </c>
      <c r="K2072" s="72">
        <f t="shared" si="163"/>
        <v>1.2676317436224589E-3</v>
      </c>
      <c r="M2072" s="72">
        <f t="shared" si="164"/>
        <v>1.9690072750981652E-3</v>
      </c>
      <c r="N2072" s="68"/>
      <c r="O2072" s="72"/>
    </row>
    <row r="2073" spans="1:15" x14ac:dyDescent="0.25">
      <c r="A2073" s="107" t="s">
        <v>2483</v>
      </c>
      <c r="B2073" s="108">
        <f t="shared" si="160"/>
        <v>43490</v>
      </c>
      <c r="C2073">
        <f t="shared" si="161"/>
        <v>2019</v>
      </c>
      <c r="D2073">
        <f t="shared" si="162"/>
        <v>1</v>
      </c>
      <c r="E2073" s="75">
        <v>39368</v>
      </c>
      <c r="F2073" s="75">
        <v>38991</v>
      </c>
      <c r="G2073" s="75">
        <v>377</v>
      </c>
      <c r="H2073" s="104">
        <v>99.042369437106274</v>
      </c>
      <c r="I2073" s="104">
        <v>0.95763056289372084</v>
      </c>
      <c r="K2073" s="72">
        <f t="shared" si="163"/>
        <v>2.4473604277832849E-3</v>
      </c>
      <c r="M2073" s="72">
        <f t="shared" si="164"/>
        <v>1.9690072750981652E-3</v>
      </c>
      <c r="N2073" s="68"/>
      <c r="O2073" s="72"/>
    </row>
    <row r="2074" spans="1:15" x14ac:dyDescent="0.25">
      <c r="A2074" s="107" t="s">
        <v>2484</v>
      </c>
      <c r="B2074" s="108">
        <f t="shared" si="160"/>
        <v>43491</v>
      </c>
      <c r="C2074">
        <f t="shared" si="161"/>
        <v>2019</v>
      </c>
      <c r="D2074">
        <f t="shared" si="162"/>
        <v>1</v>
      </c>
      <c r="E2074" s="75">
        <v>26659</v>
      </c>
      <c r="F2074" s="75">
        <v>26000</v>
      </c>
      <c r="G2074" s="75">
        <v>659</v>
      </c>
      <c r="H2074" s="104">
        <v>97.528039311301995</v>
      </c>
      <c r="I2074" s="104">
        <v>2.471960688698001</v>
      </c>
      <c r="K2074" s="72">
        <f t="shared" si="163"/>
        <v>1.6572897186617201E-3</v>
      </c>
      <c r="M2074" s="72">
        <f t="shared" si="164"/>
        <v>1.9690072750981652E-3</v>
      </c>
      <c r="N2074" s="68"/>
      <c r="O2074" s="72"/>
    </row>
    <row r="2075" spans="1:15" x14ac:dyDescent="0.25">
      <c r="A2075" s="107" t="s">
        <v>2485</v>
      </c>
      <c r="B2075" s="108">
        <f t="shared" si="160"/>
        <v>43492</v>
      </c>
      <c r="C2075">
        <f t="shared" si="161"/>
        <v>2019</v>
      </c>
      <c r="D2075">
        <f t="shared" si="162"/>
        <v>1</v>
      </c>
      <c r="E2075" s="75">
        <v>30459</v>
      </c>
      <c r="F2075" s="75">
        <v>29288</v>
      </c>
      <c r="G2075" s="75">
        <v>1171</v>
      </c>
      <c r="H2075" s="104">
        <v>96.155487704783482</v>
      </c>
      <c r="I2075" s="104">
        <v>3.84451229521652</v>
      </c>
      <c r="K2075" s="72">
        <f t="shared" si="163"/>
        <v>1.8935214201852033E-3</v>
      </c>
      <c r="M2075" s="72">
        <f t="shared" si="164"/>
        <v>1.9690072750981652E-3</v>
      </c>
      <c r="N2075" s="68"/>
      <c r="O2075" s="72"/>
    </row>
    <row r="2076" spans="1:15" x14ac:dyDescent="0.25">
      <c r="A2076" s="107" t="s">
        <v>2486</v>
      </c>
      <c r="B2076" s="108">
        <f t="shared" si="160"/>
        <v>43493</v>
      </c>
      <c r="C2076">
        <f t="shared" si="161"/>
        <v>2019</v>
      </c>
      <c r="D2076">
        <f t="shared" si="162"/>
        <v>1</v>
      </c>
      <c r="E2076" s="75">
        <v>36264</v>
      </c>
      <c r="F2076" s="75">
        <v>35892</v>
      </c>
      <c r="G2076" s="75">
        <v>372</v>
      </c>
      <c r="H2076" s="104">
        <v>98.974189278623427</v>
      </c>
      <c r="I2076" s="104">
        <v>1.0258107213765719</v>
      </c>
      <c r="K2076" s="72">
        <f t="shared" si="163"/>
        <v>2.254396427380945E-3</v>
      </c>
      <c r="M2076" s="72">
        <f t="shared" si="164"/>
        <v>1.9690072750981652E-3</v>
      </c>
      <c r="N2076" s="68"/>
      <c r="O2076" s="72"/>
    </row>
    <row r="2077" spans="1:15" x14ac:dyDescent="0.25">
      <c r="A2077" s="107" t="s">
        <v>2487</v>
      </c>
      <c r="B2077" s="108">
        <f t="shared" si="160"/>
        <v>43494</v>
      </c>
      <c r="C2077">
        <f t="shared" si="161"/>
        <v>2019</v>
      </c>
      <c r="D2077">
        <f t="shared" si="162"/>
        <v>1</v>
      </c>
      <c r="E2077" s="75">
        <v>31473</v>
      </c>
      <c r="F2077" s="75">
        <v>31270</v>
      </c>
      <c r="G2077" s="75">
        <v>203</v>
      </c>
      <c r="H2077" s="104">
        <v>99.35500270072761</v>
      </c>
      <c r="I2077" s="104">
        <v>0.64499729927239224</v>
      </c>
      <c r="K2077" s="72">
        <f t="shared" si="163"/>
        <v>1.9565579847496272E-3</v>
      </c>
      <c r="M2077" s="72">
        <f t="shared" si="164"/>
        <v>1.9690072750981652E-3</v>
      </c>
      <c r="N2077" s="68"/>
      <c r="O2077" s="72"/>
    </row>
    <row r="2078" spans="1:15" x14ac:dyDescent="0.25">
      <c r="A2078" s="107" t="s">
        <v>2488</v>
      </c>
      <c r="B2078" s="108">
        <f t="shared" si="160"/>
        <v>43495</v>
      </c>
      <c r="C2078">
        <f t="shared" si="161"/>
        <v>2019</v>
      </c>
      <c r="D2078">
        <f t="shared" si="162"/>
        <v>1</v>
      </c>
      <c r="E2078" s="75">
        <v>25612</v>
      </c>
      <c r="F2078" s="75">
        <v>25431</v>
      </c>
      <c r="G2078" s="75">
        <v>181</v>
      </c>
      <c r="H2078" s="104">
        <v>99.293300015617675</v>
      </c>
      <c r="I2078" s="104">
        <v>0.70669998438232073</v>
      </c>
      <c r="K2078" s="72">
        <f t="shared" si="163"/>
        <v>1.5922016682682761E-3</v>
      </c>
      <c r="M2078" s="72">
        <f t="shared" si="164"/>
        <v>1.9690072750981652E-3</v>
      </c>
      <c r="N2078" s="68"/>
      <c r="O2078" s="72"/>
    </row>
    <row r="2079" spans="1:15" x14ac:dyDescent="0.25">
      <c r="A2079" s="107" t="s">
        <v>2489</v>
      </c>
      <c r="B2079" s="108">
        <f t="shared" si="160"/>
        <v>43496</v>
      </c>
      <c r="C2079">
        <f t="shared" si="161"/>
        <v>2019</v>
      </c>
      <c r="D2079">
        <f t="shared" si="162"/>
        <v>1</v>
      </c>
      <c r="E2079" s="75">
        <v>18995</v>
      </c>
      <c r="F2079" s="75">
        <v>18915</v>
      </c>
      <c r="G2079" s="75">
        <v>80</v>
      </c>
      <c r="H2079" s="104">
        <v>99.578836535930506</v>
      </c>
      <c r="I2079" s="104">
        <v>0.42116346406949201</v>
      </c>
      <c r="K2079" s="72">
        <f t="shared" si="163"/>
        <v>1.1808476764312004E-3</v>
      </c>
      <c r="M2079" s="72">
        <f t="shared" si="164"/>
        <v>1.9690072750981652E-3</v>
      </c>
      <c r="N2079" s="68"/>
      <c r="O2079" s="72"/>
    </row>
    <row r="2080" spans="1:15" x14ac:dyDescent="0.25">
      <c r="A2080" s="107" t="s">
        <v>2490</v>
      </c>
      <c r="B2080" s="108">
        <f t="shared" si="160"/>
        <v>43497</v>
      </c>
      <c r="C2080">
        <f t="shared" si="161"/>
        <v>2019</v>
      </c>
      <c r="D2080">
        <f t="shared" si="162"/>
        <v>2</v>
      </c>
      <c r="E2080" s="75">
        <v>25326</v>
      </c>
      <c r="F2080" s="75">
        <v>25199</v>
      </c>
      <c r="G2080" s="75">
        <v>127</v>
      </c>
      <c r="H2080" s="104">
        <v>99.49853905077785</v>
      </c>
      <c r="I2080" s="104">
        <v>0.50146094922214324</v>
      </c>
      <c r="K2080" s="72">
        <f t="shared" si="163"/>
        <v>1.5744221244167718E-3</v>
      </c>
      <c r="M2080" s="72">
        <f t="shared" si="164"/>
        <v>2.1290848346583236E-3</v>
      </c>
      <c r="N2080" s="68"/>
      <c r="O2080" s="72"/>
    </row>
    <row r="2081" spans="1:15" x14ac:dyDescent="0.25">
      <c r="A2081" s="107" t="s">
        <v>2491</v>
      </c>
      <c r="B2081" s="108">
        <f t="shared" si="160"/>
        <v>43498</v>
      </c>
      <c r="C2081">
        <f t="shared" si="161"/>
        <v>2019</v>
      </c>
      <c r="D2081">
        <f t="shared" si="162"/>
        <v>2</v>
      </c>
      <c r="E2081" s="75">
        <v>22326</v>
      </c>
      <c r="F2081" s="75">
        <v>21919</v>
      </c>
      <c r="G2081" s="75">
        <v>406</v>
      </c>
      <c r="H2081" s="104">
        <v>98.177013347666403</v>
      </c>
      <c r="I2081" s="104">
        <v>1.8185075696497359</v>
      </c>
      <c r="K2081" s="72">
        <f t="shared" si="163"/>
        <v>1.3879234126877064E-3</v>
      </c>
      <c r="M2081" s="72">
        <f t="shared" si="164"/>
        <v>2.1290848346583236E-3</v>
      </c>
      <c r="N2081" s="68"/>
      <c r="O2081" s="72"/>
    </row>
    <row r="2082" spans="1:15" x14ac:dyDescent="0.25">
      <c r="A2082" s="107" t="s">
        <v>2492</v>
      </c>
      <c r="B2082" s="108">
        <f t="shared" si="160"/>
        <v>43499</v>
      </c>
      <c r="C2082">
        <f t="shared" si="161"/>
        <v>2019</v>
      </c>
      <c r="D2082">
        <f t="shared" si="162"/>
        <v>2</v>
      </c>
      <c r="E2082" s="75">
        <v>32355</v>
      </c>
      <c r="F2082" s="75">
        <v>31185</v>
      </c>
      <c r="G2082" s="75">
        <v>1170</v>
      </c>
      <c r="H2082" s="104">
        <v>96.383866481223919</v>
      </c>
      <c r="I2082" s="104">
        <v>3.6161335187760781</v>
      </c>
      <c r="K2082" s="72">
        <f t="shared" si="163"/>
        <v>2.0113886059979725E-3</v>
      </c>
      <c r="M2082" s="72">
        <f t="shared" si="164"/>
        <v>2.1290848346583236E-3</v>
      </c>
      <c r="N2082" s="68"/>
      <c r="O2082" s="72"/>
    </row>
    <row r="2083" spans="1:15" x14ac:dyDescent="0.25">
      <c r="A2083" s="107" t="s">
        <v>2493</v>
      </c>
      <c r="B2083" s="108">
        <f t="shared" si="160"/>
        <v>43500</v>
      </c>
      <c r="C2083">
        <f t="shared" si="161"/>
        <v>2019</v>
      </c>
      <c r="D2083">
        <f t="shared" si="162"/>
        <v>2</v>
      </c>
      <c r="E2083" s="75">
        <v>47188</v>
      </c>
      <c r="F2083" s="75">
        <v>46192</v>
      </c>
      <c r="G2083" s="75">
        <v>996</v>
      </c>
      <c r="H2083" s="104">
        <v>97.889293888276683</v>
      </c>
      <c r="I2083" s="104">
        <v>2.110706111723319</v>
      </c>
      <c r="K2083" s="72">
        <f t="shared" si="163"/>
        <v>2.9335004030237159E-3</v>
      </c>
      <c r="M2083" s="72">
        <f t="shared" si="164"/>
        <v>2.1290848346583236E-3</v>
      </c>
      <c r="N2083" s="68"/>
      <c r="O2083" s="72"/>
    </row>
    <row r="2084" spans="1:15" x14ac:dyDescent="0.25">
      <c r="A2084" s="107" t="s">
        <v>2494</v>
      </c>
      <c r="B2084" s="108">
        <f t="shared" si="160"/>
        <v>43501</v>
      </c>
      <c r="C2084">
        <f t="shared" si="161"/>
        <v>2019</v>
      </c>
      <c r="D2084">
        <f t="shared" si="162"/>
        <v>2</v>
      </c>
      <c r="E2084" s="75">
        <v>54839</v>
      </c>
      <c r="F2084" s="75">
        <v>53501</v>
      </c>
      <c r="G2084" s="75">
        <v>1338</v>
      </c>
      <c r="H2084" s="104">
        <v>97.560130564014656</v>
      </c>
      <c r="I2084" s="104">
        <v>2.4398694359853388</v>
      </c>
      <c r="K2084" s="72">
        <f t="shared" si="163"/>
        <v>3.4091342841700762E-3</v>
      </c>
      <c r="M2084" s="72">
        <f t="shared" si="164"/>
        <v>2.1290848346583236E-3</v>
      </c>
      <c r="N2084" s="68"/>
      <c r="O2084" s="72"/>
    </row>
    <row r="2085" spans="1:15" x14ac:dyDescent="0.25">
      <c r="A2085" s="107" t="s">
        <v>2495</v>
      </c>
      <c r="B2085" s="108">
        <f t="shared" si="160"/>
        <v>43502</v>
      </c>
      <c r="C2085">
        <f t="shared" si="161"/>
        <v>2019</v>
      </c>
      <c r="D2085">
        <f t="shared" si="162"/>
        <v>2</v>
      </c>
      <c r="E2085" s="75">
        <v>39743</v>
      </c>
      <c r="F2085" s="75">
        <v>39138</v>
      </c>
      <c r="G2085" s="75">
        <v>605</v>
      </c>
      <c r="H2085" s="104">
        <v>98.477719346803212</v>
      </c>
      <c r="I2085" s="104">
        <v>1.522280653196789</v>
      </c>
      <c r="K2085" s="72">
        <f t="shared" si="163"/>
        <v>2.470672766749418E-3</v>
      </c>
      <c r="M2085" s="72">
        <f t="shared" si="164"/>
        <v>2.1290848346583236E-3</v>
      </c>
      <c r="N2085" s="68"/>
      <c r="O2085" s="72"/>
    </row>
    <row r="2086" spans="1:15" x14ac:dyDescent="0.25">
      <c r="A2086" s="107" t="s">
        <v>2496</v>
      </c>
      <c r="B2086" s="108">
        <f t="shared" si="160"/>
        <v>43503</v>
      </c>
      <c r="C2086">
        <f t="shared" si="161"/>
        <v>2019</v>
      </c>
      <c r="D2086">
        <f t="shared" si="162"/>
        <v>2</v>
      </c>
      <c r="E2086" s="75">
        <v>43947</v>
      </c>
      <c r="F2086" s="75">
        <v>43403</v>
      </c>
      <c r="G2086" s="75">
        <v>544</v>
      </c>
      <c r="H2086" s="104">
        <v>98.762145311397816</v>
      </c>
      <c r="I2086" s="104">
        <v>1.23785468860218</v>
      </c>
      <c r="K2086" s="72">
        <f t="shared" si="163"/>
        <v>2.7320196281190819E-3</v>
      </c>
      <c r="M2086" s="72">
        <f t="shared" si="164"/>
        <v>2.1290848346583236E-3</v>
      </c>
      <c r="N2086" s="68"/>
      <c r="O2086" s="72"/>
    </row>
    <row r="2087" spans="1:15" x14ac:dyDescent="0.25">
      <c r="A2087" s="107" t="s">
        <v>2497</v>
      </c>
      <c r="B2087" s="108">
        <f t="shared" si="160"/>
        <v>43504</v>
      </c>
      <c r="C2087">
        <f t="shared" si="161"/>
        <v>2019</v>
      </c>
      <c r="D2087">
        <f t="shared" si="162"/>
        <v>2</v>
      </c>
      <c r="E2087" s="75">
        <v>37086</v>
      </c>
      <c r="F2087" s="75">
        <v>36582</v>
      </c>
      <c r="G2087" s="75">
        <v>504</v>
      </c>
      <c r="H2087" s="104">
        <v>98.640996602491512</v>
      </c>
      <c r="I2087" s="104">
        <v>1.3590033975084941</v>
      </c>
      <c r="K2087" s="72">
        <f t="shared" si="163"/>
        <v>2.3054970743947092E-3</v>
      </c>
      <c r="M2087" s="72">
        <f t="shared" si="164"/>
        <v>2.1290848346583236E-3</v>
      </c>
      <c r="N2087" s="68"/>
      <c r="O2087" s="72"/>
    </row>
    <row r="2088" spans="1:15" x14ac:dyDescent="0.25">
      <c r="A2088" s="107" t="s">
        <v>2498</v>
      </c>
      <c r="B2088" s="108">
        <f t="shared" si="160"/>
        <v>43505</v>
      </c>
      <c r="C2088">
        <f t="shared" si="161"/>
        <v>2019</v>
      </c>
      <c r="D2088">
        <f t="shared" si="162"/>
        <v>2</v>
      </c>
      <c r="E2088" s="75">
        <v>24113</v>
      </c>
      <c r="F2088" s="75">
        <v>23629</v>
      </c>
      <c r="G2088" s="75">
        <v>484</v>
      </c>
      <c r="H2088" s="104">
        <v>97.99278397544893</v>
      </c>
      <c r="I2088" s="104">
        <v>2.007216024551072</v>
      </c>
      <c r="K2088" s="72">
        <f t="shared" si="163"/>
        <v>1.4990144786409863E-3</v>
      </c>
      <c r="M2088" s="72">
        <f t="shared" si="164"/>
        <v>2.1290848346583236E-3</v>
      </c>
      <c r="N2088" s="68"/>
      <c r="O2088" s="72"/>
    </row>
    <row r="2089" spans="1:15" x14ac:dyDescent="0.25">
      <c r="A2089" s="107" t="s">
        <v>2499</v>
      </c>
      <c r="B2089" s="108">
        <f t="shared" si="160"/>
        <v>43506</v>
      </c>
      <c r="C2089">
        <f t="shared" si="161"/>
        <v>2019</v>
      </c>
      <c r="D2089">
        <f t="shared" si="162"/>
        <v>2</v>
      </c>
      <c r="E2089" s="75">
        <v>24514</v>
      </c>
      <c r="F2089" s="75">
        <v>23871</v>
      </c>
      <c r="G2089" s="75">
        <v>643</v>
      </c>
      <c r="H2089" s="104">
        <v>97.377009056049602</v>
      </c>
      <c r="I2089" s="104">
        <v>2.6229909439503958</v>
      </c>
      <c r="K2089" s="72">
        <f t="shared" si="163"/>
        <v>1.5239431397754382E-3</v>
      </c>
      <c r="M2089" s="72">
        <f t="shared" si="164"/>
        <v>2.1290848346583236E-3</v>
      </c>
      <c r="N2089" s="68"/>
      <c r="O2089" s="72"/>
    </row>
    <row r="2090" spans="1:15" x14ac:dyDescent="0.25">
      <c r="A2090" s="107" t="s">
        <v>2500</v>
      </c>
      <c r="B2090" s="108">
        <f t="shared" si="160"/>
        <v>43507</v>
      </c>
      <c r="C2090">
        <f t="shared" si="161"/>
        <v>2019</v>
      </c>
      <c r="D2090">
        <f t="shared" si="162"/>
        <v>2</v>
      </c>
      <c r="E2090" s="75">
        <v>39307</v>
      </c>
      <c r="F2090" s="75">
        <v>38960</v>
      </c>
      <c r="G2090" s="75">
        <v>347</v>
      </c>
      <c r="H2090" s="104">
        <v>99.117205586791158</v>
      </c>
      <c r="I2090" s="104">
        <v>0.88279441320884322</v>
      </c>
      <c r="K2090" s="72">
        <f t="shared" si="163"/>
        <v>2.4435682873114608E-3</v>
      </c>
      <c r="M2090" s="72">
        <f t="shared" si="164"/>
        <v>2.1290848346583236E-3</v>
      </c>
      <c r="N2090" s="68"/>
      <c r="O2090" s="72"/>
    </row>
    <row r="2091" spans="1:15" x14ac:dyDescent="0.25">
      <c r="A2091" s="107" t="s">
        <v>2501</v>
      </c>
      <c r="B2091" s="108">
        <f t="shared" si="160"/>
        <v>43508</v>
      </c>
      <c r="C2091">
        <f t="shared" si="161"/>
        <v>2019</v>
      </c>
      <c r="D2091">
        <f t="shared" si="162"/>
        <v>2</v>
      </c>
      <c r="E2091" s="75">
        <v>16081</v>
      </c>
      <c r="F2091" s="75">
        <v>16030</v>
      </c>
      <c r="G2091" s="75">
        <v>51</v>
      </c>
      <c r="H2091" s="104">
        <v>99.682855543809467</v>
      </c>
      <c r="I2091" s="104">
        <v>0.31714445619053538</v>
      </c>
      <c r="K2091" s="72">
        <f t="shared" si="163"/>
        <v>9.9969526110503461E-4</v>
      </c>
      <c r="M2091" s="72">
        <f t="shared" si="164"/>
        <v>2.1290848346583236E-3</v>
      </c>
      <c r="N2091" s="68"/>
      <c r="O2091" s="72"/>
    </row>
    <row r="2092" spans="1:15" x14ac:dyDescent="0.25">
      <c r="A2092" s="107" t="s">
        <v>2502</v>
      </c>
      <c r="B2092" s="108">
        <f t="shared" si="160"/>
        <v>43509</v>
      </c>
      <c r="C2092">
        <f t="shared" si="161"/>
        <v>2019</v>
      </c>
      <c r="D2092">
        <f t="shared" si="162"/>
        <v>2</v>
      </c>
      <c r="E2092" s="75">
        <v>35644</v>
      </c>
      <c r="F2092" s="75">
        <v>35470</v>
      </c>
      <c r="G2092" s="75">
        <v>174</v>
      </c>
      <c r="H2092" s="104">
        <v>99.511839299741894</v>
      </c>
      <c r="I2092" s="104">
        <v>0.48816070025810798</v>
      </c>
      <c r="K2092" s="72">
        <f t="shared" si="163"/>
        <v>2.2158533602902714E-3</v>
      </c>
      <c r="M2092" s="72">
        <f t="shared" si="164"/>
        <v>2.1290848346583236E-3</v>
      </c>
      <c r="N2092" s="68"/>
      <c r="O2092" s="72"/>
    </row>
    <row r="2093" spans="1:15" x14ac:dyDescent="0.25">
      <c r="A2093" s="107" t="s">
        <v>2503</v>
      </c>
      <c r="B2093" s="108">
        <f t="shared" si="160"/>
        <v>43510</v>
      </c>
      <c r="C2093">
        <f t="shared" si="161"/>
        <v>2019</v>
      </c>
      <c r="D2093">
        <f t="shared" si="162"/>
        <v>2</v>
      </c>
      <c r="E2093" s="75">
        <v>42460</v>
      </c>
      <c r="F2093" s="75">
        <v>41924</v>
      </c>
      <c r="G2093" s="75">
        <v>534</v>
      </c>
      <c r="H2093" s="104">
        <v>98.737635421573245</v>
      </c>
      <c r="I2093" s="104">
        <v>1.25765426283561</v>
      </c>
      <c r="K2093" s="72">
        <f t="shared" si="163"/>
        <v>2.6395784333387087E-3</v>
      </c>
      <c r="M2093" s="72">
        <f t="shared" si="164"/>
        <v>2.1290848346583236E-3</v>
      </c>
      <c r="N2093" s="68"/>
      <c r="O2093" s="72"/>
    </row>
    <row r="2094" spans="1:15" x14ac:dyDescent="0.25">
      <c r="A2094" s="107" t="s">
        <v>2504</v>
      </c>
      <c r="B2094" s="108">
        <f t="shared" si="160"/>
        <v>43511</v>
      </c>
      <c r="C2094">
        <f t="shared" si="161"/>
        <v>2019</v>
      </c>
      <c r="D2094">
        <f t="shared" si="162"/>
        <v>2</v>
      </c>
      <c r="E2094" s="75">
        <v>47664</v>
      </c>
      <c r="F2094" s="75">
        <v>46639</v>
      </c>
      <c r="G2094" s="75">
        <v>1024</v>
      </c>
      <c r="H2094" s="104">
        <v>97.849530043638808</v>
      </c>
      <c r="I2094" s="104">
        <v>2.148371936891575</v>
      </c>
      <c r="K2094" s="72">
        <f t="shared" si="163"/>
        <v>2.9630915319513946E-3</v>
      </c>
      <c r="M2094" s="72">
        <f t="shared" si="164"/>
        <v>2.1290848346583236E-3</v>
      </c>
      <c r="N2094" s="68"/>
      <c r="O2094" s="72"/>
    </row>
    <row r="2095" spans="1:15" x14ac:dyDescent="0.25">
      <c r="A2095" s="107" t="s">
        <v>2505</v>
      </c>
      <c r="B2095" s="108">
        <f t="shared" si="160"/>
        <v>43512</v>
      </c>
      <c r="C2095">
        <f t="shared" si="161"/>
        <v>2019</v>
      </c>
      <c r="D2095">
        <f t="shared" si="162"/>
        <v>2</v>
      </c>
      <c r="E2095" s="75">
        <v>31454</v>
      </c>
      <c r="F2095" s="75">
        <v>29618</v>
      </c>
      <c r="G2095" s="75">
        <v>1836</v>
      </c>
      <c r="H2095" s="104">
        <v>94.162904559038594</v>
      </c>
      <c r="I2095" s="104">
        <v>5.837095440961404</v>
      </c>
      <c r="K2095" s="72">
        <f t="shared" si="163"/>
        <v>1.9553768262420101E-3</v>
      </c>
      <c r="M2095" s="72">
        <f t="shared" si="164"/>
        <v>2.1290848346583236E-3</v>
      </c>
      <c r="N2095" s="68"/>
      <c r="O2095" s="72"/>
    </row>
    <row r="2096" spans="1:15" x14ac:dyDescent="0.25">
      <c r="A2096" s="107" t="s">
        <v>2506</v>
      </c>
      <c r="B2096" s="108">
        <f t="shared" si="160"/>
        <v>43513</v>
      </c>
      <c r="C2096">
        <f t="shared" si="161"/>
        <v>2019</v>
      </c>
      <c r="D2096">
        <f t="shared" si="162"/>
        <v>2</v>
      </c>
      <c r="E2096" s="75">
        <v>24370</v>
      </c>
      <c r="F2096" s="75">
        <v>23028</v>
      </c>
      <c r="G2096" s="75">
        <v>1342</v>
      </c>
      <c r="H2096" s="104">
        <v>94.493229380385714</v>
      </c>
      <c r="I2096" s="104">
        <v>5.5067706196142803</v>
      </c>
      <c r="K2096" s="72">
        <f t="shared" si="163"/>
        <v>1.5149912016124429E-3</v>
      </c>
      <c r="M2096" s="72">
        <f t="shared" si="164"/>
        <v>2.1290848346583236E-3</v>
      </c>
      <c r="N2096" s="68"/>
      <c r="O2096" s="72"/>
    </row>
    <row r="2097" spans="1:15" x14ac:dyDescent="0.25">
      <c r="A2097" s="107" t="s">
        <v>2507</v>
      </c>
      <c r="B2097" s="108">
        <f t="shared" si="160"/>
        <v>43514</v>
      </c>
      <c r="C2097">
        <f t="shared" si="161"/>
        <v>2019</v>
      </c>
      <c r="D2097">
        <f t="shared" si="162"/>
        <v>2</v>
      </c>
      <c r="E2097" s="75">
        <v>26272</v>
      </c>
      <c r="F2097" s="75">
        <v>25698</v>
      </c>
      <c r="G2097" s="75">
        <v>574</v>
      </c>
      <c r="H2097" s="104">
        <v>97.815164433617539</v>
      </c>
      <c r="I2097" s="104">
        <v>2.184835566382461</v>
      </c>
      <c r="K2097" s="72">
        <f t="shared" si="163"/>
        <v>1.6332313848486707E-3</v>
      </c>
      <c r="M2097" s="72">
        <f t="shared" si="164"/>
        <v>2.1290848346583236E-3</v>
      </c>
      <c r="N2097" s="68"/>
      <c r="O2097" s="72"/>
    </row>
    <row r="2098" spans="1:15" x14ac:dyDescent="0.25">
      <c r="A2098" s="107" t="s">
        <v>2508</v>
      </c>
      <c r="B2098" s="108">
        <f t="shared" si="160"/>
        <v>43515</v>
      </c>
      <c r="C2098">
        <f t="shared" si="161"/>
        <v>2019</v>
      </c>
      <c r="D2098">
        <f t="shared" si="162"/>
        <v>2</v>
      </c>
      <c r="E2098" s="75">
        <v>35311</v>
      </c>
      <c r="F2098" s="75">
        <v>34898</v>
      </c>
      <c r="G2098" s="75">
        <v>413</v>
      </c>
      <c r="H2098" s="104">
        <v>98.830392795446173</v>
      </c>
      <c r="I2098" s="104">
        <v>1.1696072045538219</v>
      </c>
      <c r="K2098" s="72">
        <f t="shared" si="163"/>
        <v>2.1951520032883454E-3</v>
      </c>
      <c r="M2098" s="72">
        <f t="shared" si="164"/>
        <v>2.1290848346583236E-3</v>
      </c>
      <c r="N2098" s="68"/>
      <c r="O2098" s="72"/>
    </row>
    <row r="2099" spans="1:15" x14ac:dyDescent="0.25">
      <c r="A2099" s="107" t="s">
        <v>2509</v>
      </c>
      <c r="B2099" s="108">
        <f t="shared" si="160"/>
        <v>43516</v>
      </c>
      <c r="C2099">
        <f t="shared" si="161"/>
        <v>2019</v>
      </c>
      <c r="D2099">
        <f t="shared" si="162"/>
        <v>2</v>
      </c>
      <c r="E2099" s="75">
        <v>20745</v>
      </c>
      <c r="F2099" s="75">
        <v>20632</v>
      </c>
      <c r="G2099" s="75">
        <v>113</v>
      </c>
      <c r="H2099" s="104">
        <v>99.455290431429262</v>
      </c>
      <c r="I2099" s="104">
        <v>0.54470956857073993</v>
      </c>
      <c r="K2099" s="72">
        <f t="shared" si="163"/>
        <v>1.2896385916064887E-3</v>
      </c>
      <c r="M2099" s="72">
        <f t="shared" si="164"/>
        <v>2.1290848346583236E-3</v>
      </c>
      <c r="N2099" s="68"/>
      <c r="O2099" s="72"/>
    </row>
    <row r="2100" spans="1:15" x14ac:dyDescent="0.25">
      <c r="A2100" s="107" t="s">
        <v>2510</v>
      </c>
      <c r="B2100" s="108">
        <f t="shared" si="160"/>
        <v>43517</v>
      </c>
      <c r="C2100">
        <f t="shared" si="161"/>
        <v>2019</v>
      </c>
      <c r="D2100">
        <f t="shared" si="162"/>
        <v>2</v>
      </c>
      <c r="E2100" s="75">
        <v>40167</v>
      </c>
      <c r="F2100" s="75">
        <v>39397</v>
      </c>
      <c r="G2100" s="75">
        <v>770</v>
      </c>
      <c r="H2100" s="104">
        <v>98.083003460552192</v>
      </c>
      <c r="I2100" s="104">
        <v>1.916996539447805</v>
      </c>
      <c r="K2100" s="72">
        <f t="shared" si="163"/>
        <v>2.4970312513404595E-3</v>
      </c>
      <c r="M2100" s="72">
        <f t="shared" si="164"/>
        <v>2.1290848346583236E-3</v>
      </c>
      <c r="N2100" s="68"/>
      <c r="O2100" s="72"/>
    </row>
    <row r="2101" spans="1:15" x14ac:dyDescent="0.25">
      <c r="A2101" s="107" t="s">
        <v>2511</v>
      </c>
      <c r="B2101" s="108">
        <f t="shared" si="160"/>
        <v>43518</v>
      </c>
      <c r="C2101">
        <f t="shared" si="161"/>
        <v>2019</v>
      </c>
      <c r="D2101">
        <f t="shared" si="162"/>
        <v>2</v>
      </c>
      <c r="E2101" s="75">
        <v>42425</v>
      </c>
      <c r="F2101" s="75">
        <v>41539</v>
      </c>
      <c r="G2101" s="75">
        <v>886</v>
      </c>
      <c r="H2101" s="104">
        <v>97.911608721272827</v>
      </c>
      <c r="I2101" s="104">
        <v>2.088391278727165</v>
      </c>
      <c r="K2101" s="72">
        <f t="shared" si="163"/>
        <v>2.637402615035203E-3</v>
      </c>
      <c r="M2101" s="72">
        <f t="shared" si="164"/>
        <v>2.1290848346583236E-3</v>
      </c>
      <c r="N2101" s="68"/>
      <c r="O2101" s="72"/>
    </row>
    <row r="2102" spans="1:15" x14ac:dyDescent="0.25">
      <c r="A2102" s="107" t="s">
        <v>2512</v>
      </c>
      <c r="B2102" s="108">
        <f t="shared" si="160"/>
        <v>43519</v>
      </c>
      <c r="C2102">
        <f t="shared" si="161"/>
        <v>2019</v>
      </c>
      <c r="D2102">
        <f t="shared" si="162"/>
        <v>2</v>
      </c>
      <c r="E2102" s="75">
        <v>32029</v>
      </c>
      <c r="F2102" s="75">
        <v>30874</v>
      </c>
      <c r="G2102" s="75">
        <v>1155</v>
      </c>
      <c r="H2102" s="104">
        <v>96.393893034437539</v>
      </c>
      <c r="I2102" s="104">
        <v>3.6061069655624589</v>
      </c>
      <c r="K2102" s="72">
        <f t="shared" si="163"/>
        <v>1.9911224126567474E-3</v>
      </c>
      <c r="M2102" s="72">
        <f t="shared" si="164"/>
        <v>2.1290848346583236E-3</v>
      </c>
      <c r="N2102" s="68"/>
      <c r="O2102" s="72"/>
    </row>
    <row r="2103" spans="1:15" x14ac:dyDescent="0.25">
      <c r="A2103" s="107" t="s">
        <v>2513</v>
      </c>
      <c r="B2103" s="108">
        <f t="shared" si="160"/>
        <v>43520</v>
      </c>
      <c r="C2103">
        <f t="shared" si="161"/>
        <v>2019</v>
      </c>
      <c r="D2103">
        <f t="shared" si="162"/>
        <v>2</v>
      </c>
      <c r="E2103" s="75">
        <v>24546</v>
      </c>
      <c r="F2103" s="75">
        <v>23904</v>
      </c>
      <c r="G2103" s="75">
        <v>642</v>
      </c>
      <c r="H2103" s="104">
        <v>97.384502566609626</v>
      </c>
      <c r="I2103" s="104">
        <v>2.6154974333903689</v>
      </c>
      <c r="K2103" s="72">
        <f t="shared" si="163"/>
        <v>1.5259324593672149E-3</v>
      </c>
      <c r="M2103" s="72">
        <f t="shared" si="164"/>
        <v>2.1290848346583236E-3</v>
      </c>
      <c r="N2103" s="68"/>
      <c r="O2103" s="72"/>
    </row>
    <row r="2104" spans="1:15" x14ac:dyDescent="0.25">
      <c r="A2104" s="107" t="s">
        <v>2514</v>
      </c>
      <c r="B2104" s="108">
        <f t="shared" si="160"/>
        <v>43521</v>
      </c>
      <c r="C2104">
        <f t="shared" si="161"/>
        <v>2019</v>
      </c>
      <c r="D2104">
        <f t="shared" si="162"/>
        <v>2</v>
      </c>
      <c r="E2104" s="75">
        <v>34810</v>
      </c>
      <c r="F2104" s="75">
        <v>34426</v>
      </c>
      <c r="G2104" s="75">
        <v>384</v>
      </c>
      <c r="H2104" s="104">
        <v>98.896868715886242</v>
      </c>
      <c r="I2104" s="104">
        <v>1.1031312841137599</v>
      </c>
      <c r="K2104" s="72">
        <f t="shared" si="163"/>
        <v>2.1640067184295914E-3</v>
      </c>
      <c r="M2104" s="72">
        <f t="shared" si="164"/>
        <v>2.1290848346583236E-3</v>
      </c>
      <c r="N2104" s="68"/>
      <c r="O2104" s="72"/>
    </row>
    <row r="2105" spans="1:15" x14ac:dyDescent="0.25">
      <c r="A2105" s="107" t="s">
        <v>2515</v>
      </c>
      <c r="B2105" s="108">
        <f t="shared" si="160"/>
        <v>43522</v>
      </c>
      <c r="C2105">
        <f t="shared" si="161"/>
        <v>2019</v>
      </c>
      <c r="D2105">
        <f t="shared" si="162"/>
        <v>2</v>
      </c>
      <c r="E2105" s="75">
        <v>38230</v>
      </c>
      <c r="F2105" s="75">
        <v>37888</v>
      </c>
      <c r="G2105" s="75">
        <v>342</v>
      </c>
      <c r="H2105" s="104">
        <v>99.105414595867117</v>
      </c>
      <c r="I2105" s="104">
        <v>0.8945854041328799</v>
      </c>
      <c r="K2105" s="72">
        <f t="shared" si="163"/>
        <v>2.376615249800726E-3</v>
      </c>
      <c r="M2105" s="72">
        <f t="shared" si="164"/>
        <v>2.1290848346583236E-3</v>
      </c>
      <c r="N2105" s="68"/>
      <c r="O2105" s="72"/>
    </row>
    <row r="2106" spans="1:15" x14ac:dyDescent="0.25">
      <c r="A2106" s="107" t="s">
        <v>2516</v>
      </c>
      <c r="B2106" s="108">
        <f t="shared" si="160"/>
        <v>43523</v>
      </c>
      <c r="C2106">
        <f t="shared" si="161"/>
        <v>2019</v>
      </c>
      <c r="D2106">
        <f t="shared" si="162"/>
        <v>2</v>
      </c>
      <c r="E2106" s="75">
        <v>37144</v>
      </c>
      <c r="F2106" s="75">
        <v>36932</v>
      </c>
      <c r="G2106" s="75">
        <v>212</v>
      </c>
      <c r="H2106" s="104">
        <v>99.429248330820585</v>
      </c>
      <c r="I2106" s="104">
        <v>0.57075166917940989</v>
      </c>
      <c r="K2106" s="72">
        <f t="shared" si="163"/>
        <v>2.3091027161548042E-3</v>
      </c>
      <c r="M2106" s="72">
        <f t="shared" si="164"/>
        <v>2.1290848346583236E-3</v>
      </c>
      <c r="N2106" s="68"/>
      <c r="O2106" s="72"/>
    </row>
    <row r="2107" spans="1:15" x14ac:dyDescent="0.25">
      <c r="A2107" s="107" t="s">
        <v>2517</v>
      </c>
      <c r="B2107" s="108">
        <f t="shared" si="160"/>
        <v>43524</v>
      </c>
      <c r="C2107">
        <f t="shared" si="161"/>
        <v>2019</v>
      </c>
      <c r="D2107">
        <f t="shared" si="162"/>
        <v>2</v>
      </c>
      <c r="E2107" s="75">
        <v>38855</v>
      </c>
      <c r="F2107" s="75">
        <v>38480</v>
      </c>
      <c r="G2107" s="75">
        <v>375</v>
      </c>
      <c r="H2107" s="104">
        <v>99.034873246686402</v>
      </c>
      <c r="I2107" s="104">
        <v>0.96512675331360187</v>
      </c>
      <c r="K2107" s="72">
        <f t="shared" si="163"/>
        <v>2.4154691480776148E-3</v>
      </c>
      <c r="M2107" s="72">
        <f t="shared" si="164"/>
        <v>2.1290848346583236E-3</v>
      </c>
      <c r="N2107" s="68"/>
      <c r="O2107" s="72"/>
    </row>
    <row r="2108" spans="1:15" x14ac:dyDescent="0.25">
      <c r="A2108" s="107" t="s">
        <v>2518</v>
      </c>
      <c r="B2108" s="108">
        <f t="shared" si="160"/>
        <v>43525</v>
      </c>
      <c r="C2108">
        <f t="shared" si="161"/>
        <v>2019</v>
      </c>
      <c r="D2108">
        <f t="shared" si="162"/>
        <v>3</v>
      </c>
      <c r="E2108" s="75">
        <v>30314</v>
      </c>
      <c r="F2108" s="75">
        <v>29973</v>
      </c>
      <c r="G2108" s="75">
        <v>341</v>
      </c>
      <c r="H2108" s="104">
        <v>98.875107211189544</v>
      </c>
      <c r="I2108" s="104">
        <v>1.124892788810451</v>
      </c>
      <c r="K2108" s="72">
        <f t="shared" si="163"/>
        <v>1.8845073157849649E-3</v>
      </c>
      <c r="M2108" s="72">
        <f t="shared" si="164"/>
        <v>2.6682270418952833E-3</v>
      </c>
      <c r="N2108" s="68"/>
      <c r="O2108" s="72"/>
    </row>
    <row r="2109" spans="1:15" x14ac:dyDescent="0.25">
      <c r="A2109" s="107" t="s">
        <v>2519</v>
      </c>
      <c r="B2109" s="108">
        <f t="shared" si="160"/>
        <v>43526</v>
      </c>
      <c r="C2109">
        <f t="shared" si="161"/>
        <v>2019</v>
      </c>
      <c r="D2109">
        <f t="shared" si="162"/>
        <v>3</v>
      </c>
      <c r="E2109" s="75">
        <v>18042</v>
      </c>
      <c r="F2109" s="75">
        <v>17651</v>
      </c>
      <c r="G2109" s="75">
        <v>391</v>
      </c>
      <c r="H2109" s="104">
        <v>97.832834497284111</v>
      </c>
      <c r="I2109" s="104">
        <v>2.1671655027158852</v>
      </c>
      <c r="K2109" s="72">
        <f t="shared" si="163"/>
        <v>1.1216032523386006E-3</v>
      </c>
      <c r="M2109" s="72">
        <f t="shared" si="164"/>
        <v>2.6682270418952833E-3</v>
      </c>
      <c r="N2109" s="68"/>
      <c r="O2109" s="72"/>
    </row>
    <row r="2110" spans="1:15" x14ac:dyDescent="0.25">
      <c r="A2110" s="107" t="s">
        <v>2520</v>
      </c>
      <c r="B2110" s="108">
        <f t="shared" si="160"/>
        <v>43527</v>
      </c>
      <c r="C2110">
        <f t="shared" si="161"/>
        <v>2019</v>
      </c>
      <c r="D2110">
        <f t="shared" si="162"/>
        <v>3</v>
      </c>
      <c r="E2110" s="75">
        <v>23288</v>
      </c>
      <c r="F2110" s="75">
        <v>22474</v>
      </c>
      <c r="G2110" s="75">
        <v>814</v>
      </c>
      <c r="H2110" s="104">
        <v>96.50463758158709</v>
      </c>
      <c r="I2110" s="104">
        <v>3.495362418412916</v>
      </c>
      <c r="K2110" s="72">
        <f t="shared" si="163"/>
        <v>1.4477273329154933E-3</v>
      </c>
      <c r="M2110" s="72">
        <f t="shared" si="164"/>
        <v>2.6682270418952833E-3</v>
      </c>
      <c r="N2110" s="68"/>
      <c r="O2110" s="72"/>
    </row>
    <row r="2111" spans="1:15" x14ac:dyDescent="0.25">
      <c r="A2111" s="107" t="s">
        <v>2521</v>
      </c>
      <c r="B2111" s="108">
        <f t="shared" si="160"/>
        <v>43528</v>
      </c>
      <c r="C2111">
        <f t="shared" si="161"/>
        <v>2019</v>
      </c>
      <c r="D2111">
        <f t="shared" si="162"/>
        <v>3</v>
      </c>
      <c r="E2111" s="75">
        <v>28481</v>
      </c>
      <c r="F2111" s="75">
        <v>27905</v>
      </c>
      <c r="G2111" s="75">
        <v>576</v>
      </c>
      <c r="H2111" s="104">
        <v>97.97759910115515</v>
      </c>
      <c r="I2111" s="104">
        <v>2.0224008988448441</v>
      </c>
      <c r="K2111" s="72">
        <f t="shared" si="163"/>
        <v>1.7705566029185059E-3</v>
      </c>
      <c r="M2111" s="72">
        <f t="shared" si="164"/>
        <v>2.6682270418952833E-3</v>
      </c>
      <c r="N2111" s="68"/>
      <c r="O2111" s="72"/>
    </row>
    <row r="2112" spans="1:15" x14ac:dyDescent="0.25">
      <c r="A2112" s="107" t="s">
        <v>2522</v>
      </c>
      <c r="B2112" s="108">
        <f t="shared" si="160"/>
        <v>43529</v>
      </c>
      <c r="C2112">
        <f t="shared" si="161"/>
        <v>2019</v>
      </c>
      <c r="D2112">
        <f t="shared" si="162"/>
        <v>3</v>
      </c>
      <c r="E2112" s="75">
        <v>37212</v>
      </c>
      <c r="F2112" s="75">
        <v>36755</v>
      </c>
      <c r="G2112" s="75">
        <v>457</v>
      </c>
      <c r="H2112" s="104">
        <v>98.771901537138561</v>
      </c>
      <c r="I2112" s="104">
        <v>1.2280984628614431</v>
      </c>
      <c r="K2112" s="72">
        <f t="shared" si="163"/>
        <v>2.3133300202873297E-3</v>
      </c>
      <c r="M2112" s="72">
        <f t="shared" si="164"/>
        <v>2.6682270418952833E-3</v>
      </c>
      <c r="N2112" s="68"/>
      <c r="O2112" s="72"/>
    </row>
    <row r="2113" spans="1:15" x14ac:dyDescent="0.25">
      <c r="A2113" s="107" t="s">
        <v>2523</v>
      </c>
      <c r="B2113" s="108">
        <f t="shared" si="160"/>
        <v>43530</v>
      </c>
      <c r="C2113">
        <f t="shared" si="161"/>
        <v>2019</v>
      </c>
      <c r="D2113">
        <f t="shared" si="162"/>
        <v>3</v>
      </c>
      <c r="E2113" s="75">
        <v>33330</v>
      </c>
      <c r="F2113" s="75">
        <v>33067</v>
      </c>
      <c r="G2113" s="75">
        <v>263</v>
      </c>
      <c r="H2113" s="104">
        <v>99.210921092109217</v>
      </c>
      <c r="I2113" s="104">
        <v>0.78907890789078905</v>
      </c>
      <c r="K2113" s="72">
        <f t="shared" si="163"/>
        <v>2.0720006873099191E-3</v>
      </c>
      <c r="M2113" s="72">
        <f t="shared" si="164"/>
        <v>2.6682270418952833E-3</v>
      </c>
      <c r="N2113" s="68"/>
      <c r="O2113" s="72"/>
    </row>
    <row r="2114" spans="1:15" x14ac:dyDescent="0.25">
      <c r="A2114" s="107" t="s">
        <v>2524</v>
      </c>
      <c r="B2114" s="108">
        <f t="shared" si="160"/>
        <v>43531</v>
      </c>
      <c r="C2114">
        <f t="shared" si="161"/>
        <v>2019</v>
      </c>
      <c r="D2114">
        <f t="shared" si="162"/>
        <v>3</v>
      </c>
      <c r="E2114" s="75">
        <v>35972</v>
      </c>
      <c r="F2114" s="75">
        <v>35646</v>
      </c>
      <c r="G2114" s="75">
        <v>326</v>
      </c>
      <c r="H2114" s="104">
        <v>99.093739575225172</v>
      </c>
      <c r="I2114" s="104">
        <v>0.90626042477482482</v>
      </c>
      <c r="K2114" s="72">
        <f t="shared" si="163"/>
        <v>2.2362438861059826E-3</v>
      </c>
      <c r="M2114" s="72">
        <f t="shared" si="164"/>
        <v>2.6682270418952833E-3</v>
      </c>
      <c r="N2114" s="68"/>
      <c r="O2114" s="72"/>
    </row>
    <row r="2115" spans="1:15" x14ac:dyDescent="0.25">
      <c r="A2115" s="107" t="s">
        <v>2525</v>
      </c>
      <c r="B2115" s="108">
        <f t="shared" si="160"/>
        <v>43532</v>
      </c>
      <c r="C2115">
        <f t="shared" si="161"/>
        <v>2019</v>
      </c>
      <c r="D2115">
        <f t="shared" si="162"/>
        <v>3</v>
      </c>
      <c r="E2115" s="75">
        <v>40475</v>
      </c>
      <c r="F2115" s="75">
        <v>39885</v>
      </c>
      <c r="G2115" s="75">
        <v>590</v>
      </c>
      <c r="H2115" s="104">
        <v>98.542310067943177</v>
      </c>
      <c r="I2115" s="104">
        <v>1.4576899320568251</v>
      </c>
      <c r="K2115" s="72">
        <f t="shared" si="163"/>
        <v>2.5161784524113102E-3</v>
      </c>
      <c r="M2115" s="72">
        <f t="shared" si="164"/>
        <v>2.6682270418952833E-3</v>
      </c>
      <c r="N2115" s="68"/>
      <c r="O2115" s="72"/>
    </row>
    <row r="2116" spans="1:15" x14ac:dyDescent="0.25">
      <c r="A2116" s="107" t="s">
        <v>2526</v>
      </c>
      <c r="B2116" s="108">
        <f t="shared" si="160"/>
        <v>43533</v>
      </c>
      <c r="C2116">
        <f t="shared" si="161"/>
        <v>2019</v>
      </c>
      <c r="D2116">
        <f t="shared" si="162"/>
        <v>3</v>
      </c>
      <c r="E2116" s="75">
        <v>39048</v>
      </c>
      <c r="F2116" s="75">
        <v>37004</v>
      </c>
      <c r="G2116" s="75">
        <v>2044</v>
      </c>
      <c r="H2116" s="104">
        <v>94.76541692276173</v>
      </c>
      <c r="I2116" s="104">
        <v>5.2345830772382707</v>
      </c>
      <c r="K2116" s="72">
        <f t="shared" si="163"/>
        <v>2.4274672318655181E-3</v>
      </c>
      <c r="M2116" s="72">
        <f t="shared" si="164"/>
        <v>2.6682270418952833E-3</v>
      </c>
      <c r="N2116" s="68"/>
      <c r="O2116" s="72"/>
    </row>
    <row r="2117" spans="1:15" x14ac:dyDescent="0.25">
      <c r="A2117" s="107" t="s">
        <v>2527</v>
      </c>
      <c r="B2117" s="108">
        <f t="shared" si="160"/>
        <v>43534</v>
      </c>
      <c r="C2117">
        <f t="shared" si="161"/>
        <v>2019</v>
      </c>
      <c r="D2117">
        <f t="shared" si="162"/>
        <v>3</v>
      </c>
      <c r="E2117" s="75">
        <v>18922</v>
      </c>
      <c r="F2117" s="75">
        <v>18577</v>
      </c>
      <c r="G2117" s="75">
        <v>345</v>
      </c>
      <c r="H2117" s="104">
        <v>98.176725504703526</v>
      </c>
      <c r="I2117" s="104">
        <v>1.8232744952964799</v>
      </c>
      <c r="K2117" s="72">
        <f t="shared" si="163"/>
        <v>1.1763095411124599E-3</v>
      </c>
      <c r="M2117" s="72">
        <f t="shared" si="164"/>
        <v>2.6682270418952833E-3</v>
      </c>
      <c r="N2117" s="68"/>
      <c r="O2117" s="72"/>
    </row>
    <row r="2118" spans="1:15" x14ac:dyDescent="0.25">
      <c r="A2118" s="107" t="s">
        <v>2528</v>
      </c>
      <c r="B2118" s="108">
        <f t="shared" si="160"/>
        <v>43535</v>
      </c>
      <c r="C2118">
        <f t="shared" si="161"/>
        <v>2019</v>
      </c>
      <c r="D2118">
        <f t="shared" si="162"/>
        <v>3</v>
      </c>
      <c r="E2118" s="75">
        <v>52531</v>
      </c>
      <c r="F2118" s="75">
        <v>51191</v>
      </c>
      <c r="G2118" s="75">
        <v>1337</v>
      </c>
      <c r="H2118" s="104">
        <v>97.449125278407038</v>
      </c>
      <c r="I2118" s="104">
        <v>2.545163808037159</v>
      </c>
      <c r="K2118" s="72">
        <f t="shared" si="163"/>
        <v>3.2656546086131818E-3</v>
      </c>
      <c r="M2118" s="72">
        <f t="shared" si="164"/>
        <v>2.6682270418952833E-3</v>
      </c>
      <c r="N2118" s="68"/>
      <c r="O2118" s="72"/>
    </row>
    <row r="2119" spans="1:15" x14ac:dyDescent="0.25">
      <c r="A2119" s="107" t="s">
        <v>2529</v>
      </c>
      <c r="B2119" s="108">
        <f t="shared" si="160"/>
        <v>43536</v>
      </c>
      <c r="C2119">
        <f t="shared" si="161"/>
        <v>2019</v>
      </c>
      <c r="D2119">
        <f t="shared" si="162"/>
        <v>3</v>
      </c>
      <c r="E2119" s="75">
        <v>47337</v>
      </c>
      <c r="F2119" s="75">
        <v>46570</v>
      </c>
      <c r="G2119" s="75">
        <v>767</v>
      </c>
      <c r="H2119" s="104">
        <v>98.379702980755013</v>
      </c>
      <c r="I2119" s="104">
        <v>1.6202970192449879</v>
      </c>
      <c r="K2119" s="72">
        <f t="shared" si="163"/>
        <v>2.9427631723729264E-3</v>
      </c>
      <c r="M2119" s="72">
        <f t="shared" si="164"/>
        <v>2.6682270418952833E-3</v>
      </c>
      <c r="N2119" s="68"/>
      <c r="O2119" s="72"/>
    </row>
    <row r="2120" spans="1:15" x14ac:dyDescent="0.25">
      <c r="A2120" s="107" t="s">
        <v>2530</v>
      </c>
      <c r="B2120" s="108">
        <f t="shared" si="160"/>
        <v>43537</v>
      </c>
      <c r="C2120">
        <f t="shared" si="161"/>
        <v>2019</v>
      </c>
      <c r="D2120">
        <f t="shared" si="162"/>
        <v>3</v>
      </c>
      <c r="E2120" s="75">
        <v>50204</v>
      </c>
      <c r="F2120" s="75">
        <v>49221</v>
      </c>
      <c r="G2120" s="75">
        <v>982</v>
      </c>
      <c r="H2120" s="104">
        <v>98.041988686160465</v>
      </c>
      <c r="I2120" s="104">
        <v>1.9560194406820171</v>
      </c>
      <c r="K2120" s="72">
        <f t="shared" si="163"/>
        <v>3.1209937745486699E-3</v>
      </c>
      <c r="M2120" s="72">
        <f t="shared" si="164"/>
        <v>2.6682270418952833E-3</v>
      </c>
      <c r="N2120" s="68"/>
      <c r="O2120" s="72"/>
    </row>
    <row r="2121" spans="1:15" x14ac:dyDescent="0.25">
      <c r="A2121" s="107" t="s">
        <v>2531</v>
      </c>
      <c r="B2121" s="108">
        <f t="shared" si="160"/>
        <v>43538</v>
      </c>
      <c r="C2121">
        <f t="shared" si="161"/>
        <v>2019</v>
      </c>
      <c r="D2121">
        <f t="shared" si="162"/>
        <v>3</v>
      </c>
      <c r="E2121" s="75">
        <v>57537</v>
      </c>
      <c r="F2121" s="75">
        <v>56181</v>
      </c>
      <c r="G2121" s="75">
        <v>1356</v>
      </c>
      <c r="H2121" s="104">
        <v>97.64325564419417</v>
      </c>
      <c r="I2121" s="104">
        <v>2.3567443558058292</v>
      </c>
      <c r="K2121" s="72">
        <f t="shared" si="163"/>
        <v>3.5768587922517495E-3</v>
      </c>
      <c r="M2121" s="72">
        <f t="shared" si="164"/>
        <v>2.6682270418952833E-3</v>
      </c>
      <c r="N2121" s="68"/>
      <c r="O2121" s="72"/>
    </row>
    <row r="2122" spans="1:15" x14ac:dyDescent="0.25">
      <c r="A2122" s="107" t="s">
        <v>2532</v>
      </c>
      <c r="B2122" s="108">
        <f t="shared" si="160"/>
        <v>43539</v>
      </c>
      <c r="C2122">
        <f t="shared" si="161"/>
        <v>2019</v>
      </c>
      <c r="D2122">
        <f t="shared" si="162"/>
        <v>3</v>
      </c>
      <c r="E2122" s="75">
        <v>57630</v>
      </c>
      <c r="F2122" s="75">
        <v>55561</v>
      </c>
      <c r="G2122" s="75">
        <v>2069</v>
      </c>
      <c r="H2122" s="104">
        <v>96.409855977789348</v>
      </c>
      <c r="I2122" s="104">
        <v>3.5901440222106542</v>
      </c>
      <c r="K2122" s="72">
        <f t="shared" si="163"/>
        <v>3.5826402523153503E-3</v>
      </c>
      <c r="M2122" s="72">
        <f t="shared" si="164"/>
        <v>2.6682270418952833E-3</v>
      </c>
      <c r="N2122" s="68"/>
      <c r="O2122" s="72"/>
    </row>
    <row r="2123" spans="1:15" x14ac:dyDescent="0.25">
      <c r="A2123" s="107" t="s">
        <v>2533</v>
      </c>
      <c r="B2123" s="108">
        <f t="shared" si="160"/>
        <v>43540</v>
      </c>
      <c r="C2123">
        <f t="shared" si="161"/>
        <v>2019</v>
      </c>
      <c r="D2123">
        <f t="shared" si="162"/>
        <v>3</v>
      </c>
      <c r="E2123" s="75">
        <v>42227</v>
      </c>
      <c r="F2123" s="75">
        <v>39445</v>
      </c>
      <c r="G2123" s="75">
        <v>2782</v>
      </c>
      <c r="H2123" s="104">
        <v>93.411798138631681</v>
      </c>
      <c r="I2123" s="104">
        <v>6.5882018613683186</v>
      </c>
      <c r="K2123" s="72">
        <f t="shared" si="163"/>
        <v>2.6250937000610844E-3</v>
      </c>
      <c r="M2123" s="72">
        <f t="shared" si="164"/>
        <v>2.6682270418952833E-3</v>
      </c>
      <c r="N2123" s="68"/>
      <c r="O2123" s="72"/>
    </row>
    <row r="2124" spans="1:15" x14ac:dyDescent="0.25">
      <c r="A2124" s="107" t="s">
        <v>2534</v>
      </c>
      <c r="B2124" s="108">
        <f t="shared" si="160"/>
        <v>43541</v>
      </c>
      <c r="C2124">
        <f t="shared" si="161"/>
        <v>2019</v>
      </c>
      <c r="D2124">
        <f t="shared" si="162"/>
        <v>3</v>
      </c>
      <c r="E2124" s="75">
        <v>36901</v>
      </c>
      <c r="F2124" s="75">
        <v>34761</v>
      </c>
      <c r="G2124" s="75">
        <v>2140</v>
      </c>
      <c r="H2124" s="104">
        <v>94.200699168044224</v>
      </c>
      <c r="I2124" s="104">
        <v>5.7993008319557733</v>
      </c>
      <c r="K2124" s="72">
        <f t="shared" si="163"/>
        <v>2.2939963205047499E-3</v>
      </c>
      <c r="M2124" s="72">
        <f t="shared" si="164"/>
        <v>2.6682270418952833E-3</v>
      </c>
      <c r="N2124" s="68"/>
      <c r="O2124" s="72"/>
    </row>
    <row r="2125" spans="1:15" x14ac:dyDescent="0.25">
      <c r="A2125" s="107" t="s">
        <v>2535</v>
      </c>
      <c r="B2125" s="108">
        <f t="shared" ref="B2125:B2188" si="165">DATE(YEAR(A2125),MONTH(A2125),DAY(A2125))</f>
        <v>43542</v>
      </c>
      <c r="C2125">
        <f t="shared" ref="C2125:C2188" si="166">+YEAR(A2125)</f>
        <v>2019</v>
      </c>
      <c r="D2125">
        <f t="shared" ref="D2125:D2188" si="167">MONTH(A2125)</f>
        <v>3</v>
      </c>
      <c r="E2125" s="75">
        <v>46615</v>
      </c>
      <c r="F2125" s="75">
        <v>45528</v>
      </c>
      <c r="G2125" s="75">
        <v>1087</v>
      </c>
      <c r="H2125" s="104">
        <v>97.668132575351279</v>
      </c>
      <c r="I2125" s="104">
        <v>2.3318674246487179</v>
      </c>
      <c r="K2125" s="72">
        <f t="shared" ref="K2125:K2188" si="168">+E2125/SUMIF($C$12:$C$2321,C2125,$E$12:$E$2321)</f>
        <v>2.8978791490834647E-3</v>
      </c>
      <c r="M2125" s="72">
        <f t="shared" ref="M2125:M2188" si="169">AVERAGEIFS($K$12:$K$2321,$C$12:$C$2321,C2125,$D$12:$D$2321,D2125)</f>
        <v>2.6682270418952833E-3</v>
      </c>
      <c r="N2125" s="68"/>
      <c r="O2125" s="72"/>
    </row>
    <row r="2126" spans="1:15" x14ac:dyDescent="0.25">
      <c r="A2126" s="107" t="s">
        <v>2536</v>
      </c>
      <c r="B2126" s="108">
        <f t="shared" si="165"/>
        <v>43543</v>
      </c>
      <c r="C2126">
        <f t="shared" si="166"/>
        <v>2019</v>
      </c>
      <c r="D2126">
        <f t="shared" si="167"/>
        <v>3</v>
      </c>
      <c r="E2126" s="75">
        <v>53059</v>
      </c>
      <c r="F2126" s="75">
        <v>51728</v>
      </c>
      <c r="G2126" s="75">
        <v>1331</v>
      </c>
      <c r="H2126" s="104">
        <v>97.49147175785447</v>
      </c>
      <c r="I2126" s="104">
        <v>2.5085282421455362</v>
      </c>
      <c r="K2126" s="72">
        <f t="shared" si="168"/>
        <v>3.2984783818774976E-3</v>
      </c>
      <c r="M2126" s="72">
        <f t="shared" si="169"/>
        <v>2.6682270418952833E-3</v>
      </c>
      <c r="N2126" s="68"/>
      <c r="O2126" s="72"/>
    </row>
    <row r="2127" spans="1:15" x14ac:dyDescent="0.25">
      <c r="A2127" s="107" t="s">
        <v>2537</v>
      </c>
      <c r="B2127" s="108">
        <f t="shared" si="165"/>
        <v>43544</v>
      </c>
      <c r="C2127">
        <f t="shared" si="166"/>
        <v>2019</v>
      </c>
      <c r="D2127">
        <f t="shared" si="167"/>
        <v>3</v>
      </c>
      <c r="E2127" s="75">
        <v>55516</v>
      </c>
      <c r="F2127" s="75">
        <v>54125</v>
      </c>
      <c r="G2127" s="75">
        <v>1391</v>
      </c>
      <c r="H2127" s="104">
        <v>97.494416024209244</v>
      </c>
      <c r="I2127" s="104">
        <v>2.505583975790763</v>
      </c>
      <c r="K2127" s="72">
        <f t="shared" si="168"/>
        <v>3.4512208267836022E-3</v>
      </c>
      <c r="M2127" s="72">
        <f t="shared" si="169"/>
        <v>2.6682270418952833E-3</v>
      </c>
      <c r="N2127" s="68"/>
      <c r="O2127" s="72"/>
    </row>
    <row r="2128" spans="1:15" x14ac:dyDescent="0.25">
      <c r="A2128" s="107" t="s">
        <v>2538</v>
      </c>
      <c r="B2128" s="108">
        <f t="shared" si="165"/>
        <v>43545</v>
      </c>
      <c r="C2128">
        <f t="shared" si="166"/>
        <v>2019</v>
      </c>
      <c r="D2128">
        <f t="shared" si="167"/>
        <v>3</v>
      </c>
      <c r="E2128" s="75">
        <v>21268</v>
      </c>
      <c r="F2128" s="75">
        <v>21117</v>
      </c>
      <c r="G2128" s="75">
        <v>151</v>
      </c>
      <c r="H2128" s="104">
        <v>99.290013165318783</v>
      </c>
      <c r="I2128" s="104">
        <v>0.70998683468121115</v>
      </c>
      <c r="K2128" s="72">
        <f t="shared" si="168"/>
        <v>1.3221515336845891E-3</v>
      </c>
      <c r="M2128" s="72">
        <f t="shared" si="169"/>
        <v>2.6682270418952833E-3</v>
      </c>
      <c r="N2128" s="68"/>
      <c r="O2128" s="72"/>
    </row>
    <row r="2129" spans="1:15" x14ac:dyDescent="0.25">
      <c r="A2129" s="107" t="s">
        <v>2539</v>
      </c>
      <c r="B2129" s="108">
        <f t="shared" si="165"/>
        <v>43546</v>
      </c>
      <c r="C2129">
        <f t="shared" si="166"/>
        <v>2019</v>
      </c>
      <c r="D2129">
        <f t="shared" si="167"/>
        <v>3</v>
      </c>
      <c r="E2129" s="75">
        <v>35501</v>
      </c>
      <c r="F2129" s="75">
        <v>34946</v>
      </c>
      <c r="G2129" s="75">
        <v>555</v>
      </c>
      <c r="H2129" s="104">
        <v>98.436663755950534</v>
      </c>
      <c r="I2129" s="104">
        <v>1.5633362440494629</v>
      </c>
      <c r="K2129" s="72">
        <f t="shared" si="168"/>
        <v>2.2069635883645196E-3</v>
      </c>
      <c r="M2129" s="72">
        <f t="shared" si="169"/>
        <v>2.6682270418952833E-3</v>
      </c>
      <c r="N2129" s="68"/>
      <c r="O2129" s="72"/>
    </row>
    <row r="2130" spans="1:15" x14ac:dyDescent="0.25">
      <c r="A2130" s="107" t="s">
        <v>2540</v>
      </c>
      <c r="B2130" s="108">
        <f t="shared" si="165"/>
        <v>43547</v>
      </c>
      <c r="C2130">
        <f t="shared" si="166"/>
        <v>2019</v>
      </c>
      <c r="D2130">
        <f t="shared" si="167"/>
        <v>3</v>
      </c>
      <c r="E2130" s="75">
        <v>37464</v>
      </c>
      <c r="F2130" s="75">
        <v>35622</v>
      </c>
      <c r="G2130" s="75">
        <v>1841</v>
      </c>
      <c r="H2130" s="104">
        <v>95.0832799487508</v>
      </c>
      <c r="I2130" s="104">
        <v>4.9140508221225714</v>
      </c>
      <c r="K2130" s="72">
        <f t="shared" si="168"/>
        <v>2.3289959120725715E-3</v>
      </c>
      <c r="M2130" s="72">
        <f t="shared" si="169"/>
        <v>2.6682270418952833E-3</v>
      </c>
      <c r="N2130" s="68"/>
      <c r="O2130" s="72"/>
    </row>
    <row r="2131" spans="1:15" x14ac:dyDescent="0.25">
      <c r="A2131" s="107" t="s">
        <v>2541</v>
      </c>
      <c r="B2131" s="108">
        <f t="shared" si="165"/>
        <v>43548</v>
      </c>
      <c r="C2131">
        <f t="shared" si="166"/>
        <v>2019</v>
      </c>
      <c r="D2131">
        <f t="shared" si="167"/>
        <v>3</v>
      </c>
      <c r="E2131" s="75">
        <v>50401</v>
      </c>
      <c r="F2131" s="75">
        <v>46122</v>
      </c>
      <c r="G2131" s="75">
        <v>4277</v>
      </c>
      <c r="H2131" s="104">
        <v>91.51008908553402</v>
      </c>
      <c r="I2131" s="104">
        <v>8.4859427392313638</v>
      </c>
      <c r="K2131" s="72">
        <f t="shared" si="168"/>
        <v>3.1332405232855453E-3</v>
      </c>
      <c r="M2131" s="72">
        <f t="shared" si="169"/>
        <v>2.6682270418952833E-3</v>
      </c>
      <c r="N2131" s="68"/>
      <c r="O2131" s="72"/>
    </row>
    <row r="2132" spans="1:15" x14ac:dyDescent="0.25">
      <c r="A2132" s="107" t="s">
        <v>2542</v>
      </c>
      <c r="B2132" s="108">
        <f t="shared" si="165"/>
        <v>43549</v>
      </c>
      <c r="C2132">
        <f t="shared" si="166"/>
        <v>2019</v>
      </c>
      <c r="D2132">
        <f t="shared" si="167"/>
        <v>3</v>
      </c>
      <c r="E2132" s="75">
        <v>53538</v>
      </c>
      <c r="F2132" s="75">
        <v>52294</v>
      </c>
      <c r="G2132" s="75">
        <v>1243</v>
      </c>
      <c r="H2132" s="104">
        <v>97.676416750719113</v>
      </c>
      <c r="I2132" s="104">
        <v>2.3217154170869292</v>
      </c>
      <c r="K2132" s="72">
        <f t="shared" si="168"/>
        <v>3.328256009516905E-3</v>
      </c>
      <c r="M2132" s="72">
        <f t="shared" si="169"/>
        <v>2.6682270418952833E-3</v>
      </c>
      <c r="N2132" s="68"/>
      <c r="O2132" s="72"/>
    </row>
    <row r="2133" spans="1:15" x14ac:dyDescent="0.25">
      <c r="A2133" s="107" t="s">
        <v>2543</v>
      </c>
      <c r="B2133" s="108">
        <f t="shared" si="165"/>
        <v>43550</v>
      </c>
      <c r="C2133">
        <f t="shared" si="166"/>
        <v>2019</v>
      </c>
      <c r="D2133">
        <f t="shared" si="167"/>
        <v>3</v>
      </c>
      <c r="E2133" s="75">
        <v>55519</v>
      </c>
      <c r="F2133" s="75">
        <v>54383</v>
      </c>
      <c r="G2133" s="75">
        <v>1136</v>
      </c>
      <c r="H2133" s="104">
        <v>97.953853635692283</v>
      </c>
      <c r="I2133" s="104">
        <v>2.046146364307714</v>
      </c>
      <c r="K2133" s="72">
        <f t="shared" si="168"/>
        <v>3.4514073254953313E-3</v>
      </c>
      <c r="M2133" s="72">
        <f t="shared" si="169"/>
        <v>2.6682270418952833E-3</v>
      </c>
      <c r="N2133" s="68"/>
      <c r="O2133" s="72"/>
    </row>
    <row r="2134" spans="1:15" x14ac:dyDescent="0.25">
      <c r="A2134" s="107" t="s">
        <v>2544</v>
      </c>
      <c r="B2134" s="108">
        <f t="shared" si="165"/>
        <v>43551</v>
      </c>
      <c r="C2134">
        <f t="shared" si="166"/>
        <v>2019</v>
      </c>
      <c r="D2134">
        <f t="shared" si="167"/>
        <v>3</v>
      </c>
      <c r="E2134" s="75">
        <v>54581</v>
      </c>
      <c r="F2134" s="75">
        <v>53414</v>
      </c>
      <c r="G2134" s="75">
        <v>1167</v>
      </c>
      <c r="H2134" s="104">
        <v>97.861893332844758</v>
      </c>
      <c r="I2134" s="104">
        <v>2.1381066671552369</v>
      </c>
      <c r="K2134" s="72">
        <f t="shared" si="168"/>
        <v>3.3930953949613766E-3</v>
      </c>
      <c r="M2134" s="72">
        <f t="shared" si="169"/>
        <v>2.6682270418952833E-3</v>
      </c>
      <c r="N2134" s="68"/>
      <c r="O2134" s="72"/>
    </row>
    <row r="2135" spans="1:15" x14ac:dyDescent="0.25">
      <c r="A2135" s="107" t="s">
        <v>2545</v>
      </c>
      <c r="B2135" s="108">
        <f t="shared" si="165"/>
        <v>43552</v>
      </c>
      <c r="C2135">
        <f t="shared" si="166"/>
        <v>2019</v>
      </c>
      <c r="D2135">
        <f t="shared" si="167"/>
        <v>3</v>
      </c>
      <c r="E2135" s="75">
        <v>58606</v>
      </c>
      <c r="F2135" s="75">
        <v>57134</v>
      </c>
      <c r="G2135" s="75">
        <v>1472</v>
      </c>
      <c r="H2135" s="104">
        <v>97.488311776951164</v>
      </c>
      <c r="I2135" s="104">
        <v>2.511688223048834</v>
      </c>
      <c r="K2135" s="72">
        <f t="shared" si="168"/>
        <v>3.6433144998645399E-3</v>
      </c>
      <c r="M2135" s="72">
        <f t="shared" si="169"/>
        <v>2.6682270418952833E-3</v>
      </c>
      <c r="N2135" s="68"/>
      <c r="O2135" s="72"/>
    </row>
    <row r="2136" spans="1:15" x14ac:dyDescent="0.25">
      <c r="A2136" s="107" t="s">
        <v>2546</v>
      </c>
      <c r="B2136" s="108">
        <f t="shared" si="165"/>
        <v>43553</v>
      </c>
      <c r="C2136">
        <f t="shared" si="166"/>
        <v>2019</v>
      </c>
      <c r="D2136">
        <f t="shared" si="167"/>
        <v>3</v>
      </c>
      <c r="E2136" s="75">
        <v>59405</v>
      </c>
      <c r="F2136" s="75">
        <v>57613</v>
      </c>
      <c r="G2136" s="75">
        <v>1791</v>
      </c>
      <c r="H2136" s="104">
        <v>96.983418904132648</v>
      </c>
      <c r="I2136" s="104">
        <v>3.014897735880818</v>
      </c>
      <c r="K2136" s="72">
        <f t="shared" si="168"/>
        <v>3.6929853234217141E-3</v>
      </c>
      <c r="M2136" s="72">
        <f t="shared" si="169"/>
        <v>2.6682270418952833E-3</v>
      </c>
      <c r="N2136" s="68"/>
      <c r="O2136" s="72"/>
    </row>
    <row r="2137" spans="1:15" x14ac:dyDescent="0.25">
      <c r="A2137" s="107" t="s">
        <v>2547</v>
      </c>
      <c r="B2137" s="108">
        <f t="shared" si="165"/>
        <v>43554</v>
      </c>
      <c r="C2137">
        <f t="shared" si="166"/>
        <v>2019</v>
      </c>
      <c r="D2137">
        <f t="shared" si="167"/>
        <v>3</v>
      </c>
      <c r="E2137" s="75">
        <v>66806</v>
      </c>
      <c r="F2137" s="75">
        <v>59698</v>
      </c>
      <c r="G2137" s="75">
        <v>7106</v>
      </c>
      <c r="H2137" s="104">
        <v>89.360237104451699</v>
      </c>
      <c r="I2137" s="104">
        <v>10.636769152471331</v>
      </c>
      <c r="K2137" s="72">
        <f t="shared" si="168"/>
        <v>4.1530776452573187E-3</v>
      </c>
      <c r="M2137" s="72">
        <f t="shared" si="169"/>
        <v>2.6682270418952833E-3</v>
      </c>
      <c r="N2137" s="68"/>
      <c r="O2137" s="72"/>
    </row>
    <row r="2138" spans="1:15" x14ac:dyDescent="0.25">
      <c r="A2138" s="107" t="s">
        <v>2548</v>
      </c>
      <c r="B2138" s="108">
        <f t="shared" si="165"/>
        <v>43555</v>
      </c>
      <c r="C2138">
        <f t="shared" si="166"/>
        <v>2019</v>
      </c>
      <c r="D2138">
        <f t="shared" si="167"/>
        <v>3</v>
      </c>
      <c r="E2138" s="75">
        <v>32816</v>
      </c>
      <c r="F2138" s="75">
        <v>31141</v>
      </c>
      <c r="G2138" s="75">
        <v>1675</v>
      </c>
      <c r="H2138" s="104">
        <v>94.895782545099948</v>
      </c>
      <c r="I2138" s="104">
        <v>5.1042174549000494</v>
      </c>
      <c r="K2138" s="72">
        <f t="shared" si="168"/>
        <v>2.0400472413670055E-3</v>
      </c>
      <c r="M2138" s="72">
        <f t="shared" si="169"/>
        <v>2.6682270418952833E-3</v>
      </c>
      <c r="N2138" s="68"/>
      <c r="O2138" s="72"/>
    </row>
    <row r="2139" spans="1:15" x14ac:dyDescent="0.25">
      <c r="A2139" s="107" t="s">
        <v>2549</v>
      </c>
      <c r="B2139" s="108">
        <f t="shared" si="165"/>
        <v>43556</v>
      </c>
      <c r="C2139">
        <f t="shared" si="166"/>
        <v>2019</v>
      </c>
      <c r="D2139">
        <f t="shared" si="167"/>
        <v>4</v>
      </c>
      <c r="E2139" s="75">
        <v>51497</v>
      </c>
      <c r="F2139" s="75">
        <v>50420</v>
      </c>
      <c r="G2139" s="75">
        <v>1077</v>
      </c>
      <c r="H2139" s="104">
        <v>97.908616035885586</v>
      </c>
      <c r="I2139" s="104">
        <v>2.091383964114415</v>
      </c>
      <c r="K2139" s="72">
        <f t="shared" si="168"/>
        <v>3.2013747193038971E-3</v>
      </c>
      <c r="M2139" s="72">
        <f t="shared" si="169"/>
        <v>3.6687570685602004E-3</v>
      </c>
      <c r="N2139" s="68"/>
      <c r="O2139" s="72"/>
    </row>
    <row r="2140" spans="1:15" x14ac:dyDescent="0.25">
      <c r="A2140" s="107" t="s">
        <v>2550</v>
      </c>
      <c r="B2140" s="108">
        <f t="shared" si="165"/>
        <v>43557</v>
      </c>
      <c r="C2140">
        <f t="shared" si="166"/>
        <v>2019</v>
      </c>
      <c r="D2140">
        <f t="shared" si="167"/>
        <v>4</v>
      </c>
      <c r="E2140" s="75">
        <v>57990</v>
      </c>
      <c r="F2140" s="75">
        <v>57014</v>
      </c>
      <c r="G2140" s="75">
        <v>976</v>
      </c>
      <c r="H2140" s="104">
        <v>98.316951198482499</v>
      </c>
      <c r="I2140" s="104">
        <v>1.6830488015175029</v>
      </c>
      <c r="K2140" s="72">
        <f t="shared" si="168"/>
        <v>3.6050200977228381E-3</v>
      </c>
      <c r="M2140" s="72">
        <f t="shared" si="169"/>
        <v>3.6687570685602004E-3</v>
      </c>
      <c r="N2140" s="68"/>
      <c r="O2140" s="72"/>
    </row>
    <row r="2141" spans="1:15" x14ac:dyDescent="0.25">
      <c r="A2141" s="107" t="s">
        <v>2551</v>
      </c>
      <c r="B2141" s="108">
        <f t="shared" si="165"/>
        <v>43558</v>
      </c>
      <c r="C2141">
        <f t="shared" si="166"/>
        <v>2019</v>
      </c>
      <c r="D2141">
        <f t="shared" si="167"/>
        <v>4</v>
      </c>
      <c r="E2141" s="75">
        <v>68072</v>
      </c>
      <c r="F2141" s="75">
        <v>66051</v>
      </c>
      <c r="G2141" s="75">
        <v>2021</v>
      </c>
      <c r="H2141" s="104">
        <v>97.031084733811255</v>
      </c>
      <c r="I2141" s="104">
        <v>2.9689152661887408</v>
      </c>
      <c r="K2141" s="72">
        <f t="shared" si="168"/>
        <v>4.2317801016069851E-3</v>
      </c>
      <c r="M2141" s="72">
        <f t="shared" si="169"/>
        <v>3.6687570685602004E-3</v>
      </c>
      <c r="N2141" s="68"/>
      <c r="O2141" s="72"/>
    </row>
    <row r="2142" spans="1:15" x14ac:dyDescent="0.25">
      <c r="A2142" s="107" t="s">
        <v>2552</v>
      </c>
      <c r="B2142" s="108">
        <f t="shared" si="165"/>
        <v>43559</v>
      </c>
      <c r="C2142">
        <f t="shared" si="166"/>
        <v>2019</v>
      </c>
      <c r="D2142">
        <f t="shared" si="167"/>
        <v>4</v>
      </c>
      <c r="E2142" s="75">
        <v>66503</v>
      </c>
      <c r="F2142" s="75">
        <v>64626</v>
      </c>
      <c r="G2142" s="75">
        <v>1877</v>
      </c>
      <c r="H2142" s="104">
        <v>97.177570936649474</v>
      </c>
      <c r="I2142" s="104">
        <v>2.8224290633505249</v>
      </c>
      <c r="K2142" s="72">
        <f t="shared" si="168"/>
        <v>4.1342412753726833E-3</v>
      </c>
      <c r="M2142" s="72">
        <f t="shared" si="169"/>
        <v>3.6687570685602004E-3</v>
      </c>
      <c r="N2142" s="68"/>
      <c r="O2142" s="72"/>
    </row>
    <row r="2143" spans="1:15" x14ac:dyDescent="0.25">
      <c r="A2143" s="107" t="s">
        <v>2553</v>
      </c>
      <c r="B2143" s="108">
        <f t="shared" si="165"/>
        <v>43560</v>
      </c>
      <c r="C2143">
        <f t="shared" si="166"/>
        <v>2019</v>
      </c>
      <c r="D2143">
        <f t="shared" si="167"/>
        <v>4</v>
      </c>
      <c r="E2143" s="75">
        <v>34528</v>
      </c>
      <c r="F2143" s="75">
        <v>34079</v>
      </c>
      <c r="G2143" s="75">
        <v>449</v>
      </c>
      <c r="H2143" s="104">
        <v>98.699606116774788</v>
      </c>
      <c r="I2143" s="104">
        <v>1.300393883225208</v>
      </c>
      <c r="K2143" s="72">
        <f t="shared" si="168"/>
        <v>2.1464758395270591E-3</v>
      </c>
      <c r="M2143" s="72">
        <f t="shared" si="169"/>
        <v>3.6687570685602004E-3</v>
      </c>
      <c r="N2143" s="68"/>
      <c r="O2143" s="72"/>
    </row>
    <row r="2144" spans="1:15" x14ac:dyDescent="0.25">
      <c r="A2144" s="107" t="s">
        <v>2554</v>
      </c>
      <c r="B2144" s="108">
        <f t="shared" si="165"/>
        <v>43561</v>
      </c>
      <c r="C2144">
        <f t="shared" si="166"/>
        <v>2019</v>
      </c>
      <c r="D2144">
        <f t="shared" si="167"/>
        <v>4</v>
      </c>
      <c r="E2144" s="75">
        <v>66714</v>
      </c>
      <c r="F2144" s="75">
        <v>58914</v>
      </c>
      <c r="G2144" s="75">
        <v>7799</v>
      </c>
      <c r="H2144" s="104">
        <v>88.308301106214586</v>
      </c>
      <c r="I2144" s="104">
        <v>11.690199958029799</v>
      </c>
      <c r="K2144" s="72">
        <f t="shared" si="168"/>
        <v>4.147358351430961E-3</v>
      </c>
      <c r="M2144" s="72">
        <f t="shared" si="169"/>
        <v>3.6687570685602004E-3</v>
      </c>
      <c r="N2144" s="68"/>
      <c r="O2144" s="72"/>
    </row>
    <row r="2145" spans="1:15" x14ac:dyDescent="0.25">
      <c r="A2145" s="107" t="s">
        <v>2555</v>
      </c>
      <c r="B2145" s="108">
        <f t="shared" si="165"/>
        <v>43562</v>
      </c>
      <c r="C2145">
        <f t="shared" si="166"/>
        <v>2019</v>
      </c>
      <c r="D2145">
        <f t="shared" si="167"/>
        <v>4</v>
      </c>
      <c r="E2145" s="75">
        <v>64852</v>
      </c>
      <c r="F2145" s="75">
        <v>57913</v>
      </c>
      <c r="G2145" s="75">
        <v>6938</v>
      </c>
      <c r="H2145" s="104">
        <v>89.300252883488554</v>
      </c>
      <c r="I2145" s="104">
        <v>10.69820514402023</v>
      </c>
      <c r="K2145" s="72">
        <f t="shared" si="168"/>
        <v>4.0316048176844543E-3</v>
      </c>
      <c r="M2145" s="72">
        <f t="shared" si="169"/>
        <v>3.6687570685602004E-3</v>
      </c>
      <c r="N2145" s="68"/>
      <c r="O2145" s="72"/>
    </row>
    <row r="2146" spans="1:15" x14ac:dyDescent="0.25">
      <c r="A2146" s="107" t="s">
        <v>2556</v>
      </c>
      <c r="B2146" s="108">
        <f t="shared" si="165"/>
        <v>43563</v>
      </c>
      <c r="C2146">
        <f t="shared" si="166"/>
        <v>2019</v>
      </c>
      <c r="D2146">
        <f t="shared" si="167"/>
        <v>4</v>
      </c>
      <c r="E2146" s="75">
        <v>70639</v>
      </c>
      <c r="F2146" s="75">
        <v>67572</v>
      </c>
      <c r="G2146" s="75">
        <v>3066</v>
      </c>
      <c r="H2146" s="104">
        <v>95.658205806990466</v>
      </c>
      <c r="I2146" s="104">
        <v>4.3403785444301306</v>
      </c>
      <c r="K2146" s="72">
        <f t="shared" si="168"/>
        <v>4.3913608326098218E-3</v>
      </c>
      <c r="M2146" s="72">
        <f t="shared" si="169"/>
        <v>3.6687570685602004E-3</v>
      </c>
      <c r="N2146" s="68"/>
      <c r="O2146" s="72"/>
    </row>
    <row r="2147" spans="1:15" x14ac:dyDescent="0.25">
      <c r="A2147" s="107" t="s">
        <v>2557</v>
      </c>
      <c r="B2147" s="108">
        <f t="shared" si="165"/>
        <v>43564</v>
      </c>
      <c r="C2147">
        <f t="shared" si="166"/>
        <v>2019</v>
      </c>
      <c r="D2147">
        <f t="shared" si="167"/>
        <v>4</v>
      </c>
      <c r="E2147" s="75">
        <v>59449</v>
      </c>
      <c r="F2147" s="75">
        <v>58107</v>
      </c>
      <c r="G2147" s="75">
        <v>1342</v>
      </c>
      <c r="H2147" s="104">
        <v>97.742602903328901</v>
      </c>
      <c r="I2147" s="104">
        <v>2.2573970966710961</v>
      </c>
      <c r="K2147" s="72">
        <f t="shared" si="168"/>
        <v>3.6957206378604073E-3</v>
      </c>
      <c r="M2147" s="72">
        <f t="shared" si="169"/>
        <v>3.6687570685602004E-3</v>
      </c>
      <c r="N2147" s="68"/>
      <c r="O2147" s="72"/>
    </row>
    <row r="2148" spans="1:15" x14ac:dyDescent="0.25">
      <c r="A2148" s="107" t="s">
        <v>2558</v>
      </c>
      <c r="B2148" s="108">
        <f t="shared" si="165"/>
        <v>43565</v>
      </c>
      <c r="C2148">
        <f t="shared" si="166"/>
        <v>2019</v>
      </c>
      <c r="D2148">
        <f t="shared" si="167"/>
        <v>4</v>
      </c>
      <c r="E2148" s="75">
        <v>71126</v>
      </c>
      <c r="F2148" s="75">
        <v>69023</v>
      </c>
      <c r="G2148" s="75">
        <v>2103</v>
      </c>
      <c r="H2148" s="104">
        <v>97.043275314231082</v>
      </c>
      <c r="I2148" s="104">
        <v>2.9567246857689171</v>
      </c>
      <c r="K2148" s="72">
        <f t="shared" si="168"/>
        <v>4.4216357901471735E-3</v>
      </c>
      <c r="M2148" s="72">
        <f t="shared" si="169"/>
        <v>3.6687570685602004E-3</v>
      </c>
      <c r="N2148" s="68"/>
      <c r="O2148" s="72"/>
    </row>
    <row r="2149" spans="1:15" x14ac:dyDescent="0.25">
      <c r="A2149" s="107" t="s">
        <v>2559</v>
      </c>
      <c r="B2149" s="108">
        <f t="shared" si="165"/>
        <v>43566</v>
      </c>
      <c r="C2149">
        <f t="shared" si="166"/>
        <v>2019</v>
      </c>
      <c r="D2149">
        <f t="shared" si="167"/>
        <v>4</v>
      </c>
      <c r="E2149" s="75">
        <v>62576</v>
      </c>
      <c r="F2149" s="75">
        <v>60998</v>
      </c>
      <c r="G2149" s="75">
        <v>1578</v>
      </c>
      <c r="H2149" s="104">
        <v>97.478266428023517</v>
      </c>
      <c r="I2149" s="104">
        <v>2.5217335719764771</v>
      </c>
      <c r="K2149" s="72">
        <f t="shared" si="168"/>
        <v>3.8901144617193364E-3</v>
      </c>
      <c r="M2149" s="72">
        <f t="shared" si="169"/>
        <v>3.6687570685602004E-3</v>
      </c>
      <c r="N2149" s="68"/>
      <c r="O2149" s="72"/>
    </row>
    <row r="2150" spans="1:15" x14ac:dyDescent="0.25">
      <c r="A2150" s="107" t="s">
        <v>2560</v>
      </c>
      <c r="B2150" s="108">
        <f t="shared" si="165"/>
        <v>43567</v>
      </c>
      <c r="C2150">
        <f t="shared" si="166"/>
        <v>2019</v>
      </c>
      <c r="D2150">
        <f t="shared" si="167"/>
        <v>4</v>
      </c>
      <c r="E2150" s="75">
        <v>58128</v>
      </c>
      <c r="F2150" s="75">
        <v>55849</v>
      </c>
      <c r="G2150" s="75">
        <v>2276</v>
      </c>
      <c r="H2150" s="104">
        <v>96.079342141480865</v>
      </c>
      <c r="I2150" s="104">
        <v>3.9154968345719792</v>
      </c>
      <c r="K2150" s="72">
        <f t="shared" si="168"/>
        <v>3.6135990384623751E-3</v>
      </c>
      <c r="M2150" s="72">
        <f t="shared" si="169"/>
        <v>3.6687570685602004E-3</v>
      </c>
      <c r="N2150" s="68"/>
      <c r="O2150" s="72"/>
    </row>
    <row r="2151" spans="1:15" x14ac:dyDescent="0.25">
      <c r="A2151" s="107" t="s">
        <v>2561</v>
      </c>
      <c r="B2151" s="108">
        <f t="shared" si="165"/>
        <v>43568</v>
      </c>
      <c r="C2151">
        <f t="shared" si="166"/>
        <v>2019</v>
      </c>
      <c r="D2151">
        <f t="shared" si="167"/>
        <v>4</v>
      </c>
      <c r="E2151" s="75">
        <v>71745</v>
      </c>
      <c r="F2151" s="75">
        <v>63783</v>
      </c>
      <c r="G2151" s="75">
        <v>7961</v>
      </c>
      <c r="H2151" s="104">
        <v>88.902362533974497</v>
      </c>
      <c r="I2151" s="104">
        <v>11.096243640671821</v>
      </c>
      <c r="K2151" s="72">
        <f t="shared" si="168"/>
        <v>4.460116691000604E-3</v>
      </c>
      <c r="M2151" s="72">
        <f t="shared" si="169"/>
        <v>3.6687570685602004E-3</v>
      </c>
      <c r="N2151" s="68"/>
      <c r="O2151" s="72"/>
    </row>
    <row r="2152" spans="1:15" x14ac:dyDescent="0.25">
      <c r="A2152" s="107" t="s">
        <v>2562</v>
      </c>
      <c r="B2152" s="108">
        <f t="shared" si="165"/>
        <v>43569</v>
      </c>
      <c r="C2152">
        <f t="shared" si="166"/>
        <v>2019</v>
      </c>
      <c r="D2152">
        <f t="shared" si="167"/>
        <v>4</v>
      </c>
      <c r="E2152" s="75">
        <v>58641</v>
      </c>
      <c r="F2152" s="75">
        <v>52630</v>
      </c>
      <c r="G2152" s="75">
        <v>6010</v>
      </c>
      <c r="H2152" s="104">
        <v>89.749492675772927</v>
      </c>
      <c r="I2152" s="104">
        <v>10.24880203270749</v>
      </c>
      <c r="K2152" s="72">
        <f t="shared" si="168"/>
        <v>3.6454903181680457E-3</v>
      </c>
      <c r="M2152" s="72">
        <f t="shared" si="169"/>
        <v>3.6687570685602004E-3</v>
      </c>
      <c r="N2152" s="68"/>
      <c r="O2152" s="72"/>
    </row>
    <row r="2153" spans="1:15" x14ac:dyDescent="0.25">
      <c r="A2153" s="107" t="s">
        <v>2563</v>
      </c>
      <c r="B2153" s="108">
        <f t="shared" si="165"/>
        <v>43570</v>
      </c>
      <c r="C2153">
        <f t="shared" si="166"/>
        <v>2019</v>
      </c>
      <c r="D2153">
        <f t="shared" si="167"/>
        <v>4</v>
      </c>
      <c r="E2153" s="75">
        <v>45765</v>
      </c>
      <c r="F2153" s="75">
        <v>44397</v>
      </c>
      <c r="G2153" s="75">
        <v>1368</v>
      </c>
      <c r="H2153" s="104">
        <v>97.010816125860373</v>
      </c>
      <c r="I2153" s="104">
        <v>2.9891838741396262</v>
      </c>
      <c r="K2153" s="72">
        <f t="shared" si="168"/>
        <v>2.8450378474268959E-3</v>
      </c>
      <c r="M2153" s="72">
        <f t="shared" si="169"/>
        <v>3.6687570685602004E-3</v>
      </c>
      <c r="N2153" s="68"/>
      <c r="O2153" s="72"/>
    </row>
    <row r="2154" spans="1:15" x14ac:dyDescent="0.25">
      <c r="A2154" s="107" t="s">
        <v>2564</v>
      </c>
      <c r="B2154" s="108">
        <f t="shared" si="165"/>
        <v>43571</v>
      </c>
      <c r="C2154">
        <f t="shared" si="166"/>
        <v>2019</v>
      </c>
      <c r="D2154">
        <f t="shared" si="167"/>
        <v>4</v>
      </c>
      <c r="E2154" s="75">
        <v>63519</v>
      </c>
      <c r="F2154" s="75">
        <v>60847</v>
      </c>
      <c r="G2154" s="75">
        <v>2672</v>
      </c>
      <c r="H2154" s="104">
        <v>95.793384656559454</v>
      </c>
      <c r="I2154" s="104">
        <v>4.2066153434405464</v>
      </c>
      <c r="K2154" s="72">
        <f t="shared" si="168"/>
        <v>3.9487372234395064E-3</v>
      </c>
      <c r="M2154" s="72">
        <f t="shared" si="169"/>
        <v>3.6687570685602004E-3</v>
      </c>
      <c r="N2154" s="68"/>
      <c r="O2154" s="72"/>
    </row>
    <row r="2155" spans="1:15" x14ac:dyDescent="0.25">
      <c r="A2155" s="107" t="s">
        <v>2565</v>
      </c>
      <c r="B2155" s="108">
        <f t="shared" si="165"/>
        <v>43572</v>
      </c>
      <c r="C2155">
        <f t="shared" si="166"/>
        <v>2019</v>
      </c>
      <c r="D2155">
        <f t="shared" si="167"/>
        <v>4</v>
      </c>
      <c r="E2155" s="75">
        <v>65406</v>
      </c>
      <c r="F2155" s="75">
        <v>62553</v>
      </c>
      <c r="G2155" s="75">
        <v>2853</v>
      </c>
      <c r="H2155" s="104">
        <v>95.638014861021929</v>
      </c>
      <c r="I2155" s="104">
        <v>4.361985138978075</v>
      </c>
      <c r="K2155" s="72">
        <f t="shared" si="168"/>
        <v>4.0660449131170884E-3</v>
      </c>
      <c r="M2155" s="72">
        <f t="shared" si="169"/>
        <v>3.6687570685602004E-3</v>
      </c>
      <c r="N2155" s="68"/>
      <c r="O2155" s="72"/>
    </row>
    <row r="2156" spans="1:15" x14ac:dyDescent="0.25">
      <c r="A2156" s="107" t="s">
        <v>2566</v>
      </c>
      <c r="B2156" s="108">
        <f t="shared" si="165"/>
        <v>43573</v>
      </c>
      <c r="C2156">
        <f t="shared" si="166"/>
        <v>2019</v>
      </c>
      <c r="D2156">
        <f t="shared" si="167"/>
        <v>4</v>
      </c>
      <c r="E2156" s="75">
        <v>61819</v>
      </c>
      <c r="F2156" s="75">
        <v>59572</v>
      </c>
      <c r="G2156" s="75">
        <v>2247</v>
      </c>
      <c r="H2156" s="104">
        <v>96.365195166534562</v>
      </c>
      <c r="I2156" s="104">
        <v>3.6348048334654388</v>
      </c>
      <c r="K2156" s="72">
        <f t="shared" si="168"/>
        <v>3.8430546201263689E-3</v>
      </c>
      <c r="M2156" s="72">
        <f t="shared" si="169"/>
        <v>3.6687570685602004E-3</v>
      </c>
      <c r="N2156" s="68"/>
      <c r="O2156" s="72"/>
    </row>
    <row r="2157" spans="1:15" x14ac:dyDescent="0.25">
      <c r="A2157" s="107" t="s">
        <v>2567</v>
      </c>
      <c r="B2157" s="108">
        <f t="shared" si="165"/>
        <v>43574</v>
      </c>
      <c r="C2157">
        <f t="shared" si="166"/>
        <v>2019</v>
      </c>
      <c r="D2157">
        <f t="shared" si="167"/>
        <v>4</v>
      </c>
      <c r="E2157" s="75">
        <v>65083</v>
      </c>
      <c r="F2157" s="75">
        <v>59831</v>
      </c>
      <c r="G2157" s="75">
        <v>5252</v>
      </c>
      <c r="H2157" s="104">
        <v>91.930304380560202</v>
      </c>
      <c r="I2157" s="104">
        <v>8.0696956194397931</v>
      </c>
      <c r="K2157" s="72">
        <f t="shared" si="168"/>
        <v>4.0459652184875921E-3</v>
      </c>
      <c r="M2157" s="72">
        <f t="shared" si="169"/>
        <v>3.6687570685602004E-3</v>
      </c>
      <c r="N2157" s="68"/>
      <c r="O2157" s="72"/>
    </row>
    <row r="2158" spans="1:15" x14ac:dyDescent="0.25">
      <c r="A2158" s="107" t="s">
        <v>2568</v>
      </c>
      <c r="B2158" s="108">
        <f t="shared" si="165"/>
        <v>43575</v>
      </c>
      <c r="C2158">
        <f t="shared" si="166"/>
        <v>2019</v>
      </c>
      <c r="D2158">
        <f t="shared" si="167"/>
        <v>4</v>
      </c>
      <c r="E2158" s="75">
        <v>36884</v>
      </c>
      <c r="F2158" s="75">
        <v>33300</v>
      </c>
      <c r="G2158" s="75">
        <v>3584</v>
      </c>
      <c r="H2158" s="104">
        <v>90.283049560785159</v>
      </c>
      <c r="I2158" s="104">
        <v>9.7169504392148358</v>
      </c>
      <c r="K2158" s="72">
        <f t="shared" si="168"/>
        <v>2.2929394944716185E-3</v>
      </c>
      <c r="M2158" s="72">
        <f t="shared" si="169"/>
        <v>3.6687570685602004E-3</v>
      </c>
      <c r="N2158" s="68"/>
      <c r="O2158" s="72"/>
    </row>
    <row r="2159" spans="1:15" x14ac:dyDescent="0.25">
      <c r="A2159" s="107" t="s">
        <v>2569</v>
      </c>
      <c r="B2159" s="108">
        <f t="shared" si="165"/>
        <v>43576</v>
      </c>
      <c r="C2159">
        <f t="shared" si="166"/>
        <v>2019</v>
      </c>
      <c r="D2159">
        <f t="shared" si="167"/>
        <v>4</v>
      </c>
      <c r="E2159" s="75">
        <v>52043</v>
      </c>
      <c r="F2159" s="75">
        <v>44273</v>
      </c>
      <c r="G2159" s="75">
        <v>7770</v>
      </c>
      <c r="H2159" s="104">
        <v>85.0700382376112</v>
      </c>
      <c r="I2159" s="104">
        <v>14.929961762388791</v>
      </c>
      <c r="K2159" s="72">
        <f t="shared" si="168"/>
        <v>3.2353174848385874E-3</v>
      </c>
      <c r="M2159" s="72">
        <f t="shared" si="169"/>
        <v>3.6687570685602004E-3</v>
      </c>
      <c r="N2159" s="68"/>
      <c r="O2159" s="72"/>
    </row>
    <row r="2160" spans="1:15" x14ac:dyDescent="0.25">
      <c r="A2160" s="107" t="s">
        <v>2570</v>
      </c>
      <c r="B2160" s="108">
        <f t="shared" si="165"/>
        <v>43577</v>
      </c>
      <c r="C2160">
        <f t="shared" si="166"/>
        <v>2019</v>
      </c>
      <c r="D2160">
        <f t="shared" si="167"/>
        <v>4</v>
      </c>
      <c r="E2160" s="75">
        <v>44191</v>
      </c>
      <c r="F2160" s="75">
        <v>42421</v>
      </c>
      <c r="G2160" s="75">
        <v>1770</v>
      </c>
      <c r="H2160" s="104">
        <v>95.994659546061413</v>
      </c>
      <c r="I2160" s="104">
        <v>4.0053404539385848</v>
      </c>
      <c r="K2160" s="72">
        <f t="shared" si="168"/>
        <v>2.7471881900063794E-3</v>
      </c>
      <c r="M2160" s="72">
        <f t="shared" si="169"/>
        <v>3.6687570685602004E-3</v>
      </c>
      <c r="N2160" s="68"/>
      <c r="O2160" s="72"/>
    </row>
    <row r="2161" spans="1:15" x14ac:dyDescent="0.25">
      <c r="A2161" s="107" t="s">
        <v>2571</v>
      </c>
      <c r="B2161" s="108">
        <f t="shared" si="165"/>
        <v>43578</v>
      </c>
      <c r="C2161">
        <f t="shared" si="166"/>
        <v>2019</v>
      </c>
      <c r="D2161">
        <f t="shared" si="167"/>
        <v>4</v>
      </c>
      <c r="E2161" s="75">
        <v>75587</v>
      </c>
      <c r="F2161" s="75">
        <v>70219</v>
      </c>
      <c r="G2161" s="75">
        <v>5368</v>
      </c>
      <c r="H2161" s="104">
        <v>92.898249699022315</v>
      </c>
      <c r="I2161" s="104">
        <v>7.101750300977681</v>
      </c>
      <c r="K2161" s="72">
        <f t="shared" si="168"/>
        <v>4.6989593744882945E-3</v>
      </c>
      <c r="M2161" s="72">
        <f t="shared" si="169"/>
        <v>3.6687570685602004E-3</v>
      </c>
      <c r="N2161" s="68"/>
      <c r="O2161" s="72"/>
    </row>
    <row r="2162" spans="1:15" x14ac:dyDescent="0.25">
      <c r="A2162" s="107" t="s">
        <v>2572</v>
      </c>
      <c r="B2162" s="108">
        <f t="shared" si="165"/>
        <v>43579</v>
      </c>
      <c r="C2162">
        <f t="shared" si="166"/>
        <v>2019</v>
      </c>
      <c r="D2162">
        <f t="shared" si="167"/>
        <v>4</v>
      </c>
      <c r="E2162" s="75">
        <v>77978</v>
      </c>
      <c r="F2162" s="75">
        <v>72491</v>
      </c>
      <c r="G2162" s="75">
        <v>5487</v>
      </c>
      <c r="H2162" s="104">
        <v>92.96339993331452</v>
      </c>
      <c r="I2162" s="104">
        <v>7.0366000666854758</v>
      </c>
      <c r="K2162" s="72">
        <f t="shared" si="168"/>
        <v>4.8475988477363592E-3</v>
      </c>
      <c r="M2162" s="72">
        <f t="shared" si="169"/>
        <v>3.6687570685602004E-3</v>
      </c>
      <c r="N2162" s="68"/>
      <c r="O2162" s="72"/>
    </row>
    <row r="2163" spans="1:15" x14ac:dyDescent="0.25">
      <c r="A2163" s="107" t="s">
        <v>2573</v>
      </c>
      <c r="B2163" s="108">
        <f t="shared" si="165"/>
        <v>43580</v>
      </c>
      <c r="C2163">
        <f t="shared" si="166"/>
        <v>2019</v>
      </c>
      <c r="D2163">
        <f t="shared" si="167"/>
        <v>4</v>
      </c>
      <c r="E2163" s="75">
        <v>60926</v>
      </c>
      <c r="F2163" s="75">
        <v>57309</v>
      </c>
      <c r="G2163" s="75">
        <v>3617</v>
      </c>
      <c r="H2163" s="104">
        <v>94.06328989265667</v>
      </c>
      <c r="I2163" s="104">
        <v>5.9367101073433348</v>
      </c>
      <c r="K2163" s="72">
        <f t="shared" si="168"/>
        <v>3.7875401702683505E-3</v>
      </c>
      <c r="M2163" s="72">
        <f t="shared" si="169"/>
        <v>3.6687570685602004E-3</v>
      </c>
      <c r="N2163" s="68"/>
      <c r="O2163" s="72"/>
    </row>
    <row r="2164" spans="1:15" x14ac:dyDescent="0.25">
      <c r="A2164" s="107" t="s">
        <v>2574</v>
      </c>
      <c r="B2164" s="108">
        <f t="shared" si="165"/>
        <v>43581</v>
      </c>
      <c r="C2164">
        <f t="shared" si="166"/>
        <v>2019</v>
      </c>
      <c r="D2164">
        <f t="shared" si="167"/>
        <v>4</v>
      </c>
      <c r="E2164" s="75">
        <v>37199</v>
      </c>
      <c r="F2164" s="75">
        <v>36195</v>
      </c>
      <c r="G2164" s="75">
        <v>1004</v>
      </c>
      <c r="H2164" s="104">
        <v>97.301002715126756</v>
      </c>
      <c r="I2164" s="104">
        <v>2.6989972848732489</v>
      </c>
      <c r="K2164" s="72">
        <f t="shared" si="168"/>
        <v>2.3125218592031705E-3</v>
      </c>
      <c r="M2164" s="72">
        <f t="shared" si="169"/>
        <v>3.6687570685602004E-3</v>
      </c>
      <c r="N2164" s="68"/>
      <c r="O2164" s="72"/>
    </row>
    <row r="2165" spans="1:15" x14ac:dyDescent="0.25">
      <c r="A2165" s="107" t="s">
        <v>2575</v>
      </c>
      <c r="B2165" s="108">
        <f t="shared" si="165"/>
        <v>43582</v>
      </c>
      <c r="C2165">
        <f t="shared" si="166"/>
        <v>2019</v>
      </c>
      <c r="D2165">
        <f t="shared" si="167"/>
        <v>4</v>
      </c>
      <c r="E2165" s="75">
        <v>56586</v>
      </c>
      <c r="F2165" s="75">
        <v>51213</v>
      </c>
      <c r="G2165" s="75">
        <v>5373</v>
      </c>
      <c r="H2165" s="104">
        <v>90.50471848160322</v>
      </c>
      <c r="I2165" s="104">
        <v>9.4952815183967765</v>
      </c>
      <c r="K2165" s="72">
        <f t="shared" si="168"/>
        <v>3.5177387006336356E-3</v>
      </c>
      <c r="M2165" s="72">
        <f t="shared" si="169"/>
        <v>3.6687570685602004E-3</v>
      </c>
      <c r="N2165" s="68"/>
      <c r="O2165" s="72"/>
    </row>
    <row r="2166" spans="1:15" x14ac:dyDescent="0.25">
      <c r="A2166" s="107" t="s">
        <v>2576</v>
      </c>
      <c r="B2166" s="108">
        <f t="shared" si="165"/>
        <v>43583</v>
      </c>
      <c r="C2166">
        <f t="shared" si="166"/>
        <v>2019</v>
      </c>
      <c r="D2166">
        <f t="shared" si="167"/>
        <v>4</v>
      </c>
      <c r="E2166" s="75">
        <v>41318</v>
      </c>
      <c r="F2166" s="75">
        <v>38857</v>
      </c>
      <c r="G2166" s="75">
        <v>2461</v>
      </c>
      <c r="H2166" s="104">
        <v>94.043758168352781</v>
      </c>
      <c r="I2166" s="104">
        <v>5.9562418316472243</v>
      </c>
      <c r="K2166" s="72">
        <f t="shared" si="168"/>
        <v>2.5685845904071776E-3</v>
      </c>
      <c r="M2166" s="72">
        <f t="shared" si="169"/>
        <v>3.6687570685602004E-3</v>
      </c>
      <c r="N2166" s="68"/>
      <c r="O2166" s="72"/>
    </row>
    <row r="2167" spans="1:15" x14ac:dyDescent="0.25">
      <c r="A2167" s="107" t="s">
        <v>2577</v>
      </c>
      <c r="B2167" s="108">
        <f t="shared" si="165"/>
        <v>43584</v>
      </c>
      <c r="C2167">
        <f t="shared" si="166"/>
        <v>2019</v>
      </c>
      <c r="D2167">
        <f t="shared" si="167"/>
        <v>4</v>
      </c>
      <c r="E2167" s="75">
        <v>60921</v>
      </c>
      <c r="F2167" s="75">
        <v>58370</v>
      </c>
      <c r="G2167" s="75">
        <v>2551</v>
      </c>
      <c r="H2167" s="104">
        <v>95.812609773312985</v>
      </c>
      <c r="I2167" s="104">
        <v>4.1873902266870209</v>
      </c>
      <c r="K2167" s="72">
        <f t="shared" si="168"/>
        <v>3.7872293390821352E-3</v>
      </c>
      <c r="M2167" s="72">
        <f t="shared" si="169"/>
        <v>3.6687570685602004E-3</v>
      </c>
      <c r="N2167" s="68"/>
      <c r="O2167" s="72"/>
    </row>
    <row r="2168" spans="1:15" x14ac:dyDescent="0.25">
      <c r="A2168" s="107" t="s">
        <v>2578</v>
      </c>
      <c r="B2168" s="108">
        <f t="shared" si="165"/>
        <v>43585</v>
      </c>
      <c r="C2168">
        <f t="shared" si="166"/>
        <v>2019</v>
      </c>
      <c r="D2168">
        <f t="shared" si="167"/>
        <v>4</v>
      </c>
      <c r="E2168" s="75">
        <v>62773</v>
      </c>
      <c r="F2168" s="75">
        <v>60899</v>
      </c>
      <c r="G2168" s="75">
        <v>1874</v>
      </c>
      <c r="H2168" s="104">
        <v>97.014640052251764</v>
      </c>
      <c r="I2168" s="104">
        <v>2.9853599477482362</v>
      </c>
      <c r="K2168" s="72">
        <f t="shared" si="168"/>
        <v>3.9023612104562119E-3</v>
      </c>
      <c r="M2168" s="72">
        <f t="shared" si="169"/>
        <v>3.6687570685602004E-3</v>
      </c>
      <c r="N2168" s="68"/>
      <c r="O2168" s="72"/>
    </row>
    <row r="2169" spans="1:15" x14ac:dyDescent="0.25">
      <c r="A2169" s="107" t="s">
        <v>2579</v>
      </c>
      <c r="B2169" s="108">
        <f t="shared" si="165"/>
        <v>43586</v>
      </c>
      <c r="C2169">
        <f t="shared" si="166"/>
        <v>2019</v>
      </c>
      <c r="D2169">
        <f t="shared" si="167"/>
        <v>5</v>
      </c>
      <c r="E2169" s="75">
        <v>61003</v>
      </c>
      <c r="F2169" s="75">
        <v>59345</v>
      </c>
      <c r="G2169" s="75">
        <v>1658</v>
      </c>
      <c r="H2169" s="104">
        <v>97.282100880284574</v>
      </c>
      <c r="I2169" s="104">
        <v>2.7178991197154239</v>
      </c>
      <c r="K2169" s="72">
        <f t="shared" si="168"/>
        <v>3.7923269705360634E-3</v>
      </c>
      <c r="M2169" s="72">
        <f t="shared" si="169"/>
        <v>3.8678629595113177E-3</v>
      </c>
      <c r="N2169" s="68"/>
      <c r="O2169" s="72"/>
    </row>
    <row r="2170" spans="1:15" x14ac:dyDescent="0.25">
      <c r="A2170" s="107" t="s">
        <v>2580</v>
      </c>
      <c r="B2170" s="108">
        <f t="shared" si="165"/>
        <v>43587</v>
      </c>
      <c r="C2170">
        <f t="shared" si="166"/>
        <v>2019</v>
      </c>
      <c r="D2170">
        <f t="shared" si="167"/>
        <v>5</v>
      </c>
      <c r="E2170" s="75">
        <v>68819</v>
      </c>
      <c r="F2170" s="75">
        <v>65701</v>
      </c>
      <c r="G2170" s="75">
        <v>3118</v>
      </c>
      <c r="H2170" s="104">
        <v>95.469274473619208</v>
      </c>
      <c r="I2170" s="104">
        <v>4.5307255263807962</v>
      </c>
      <c r="K2170" s="72">
        <f t="shared" si="168"/>
        <v>4.2782182808275221E-3</v>
      </c>
      <c r="M2170" s="72">
        <f t="shared" si="169"/>
        <v>3.8678629595113177E-3</v>
      </c>
      <c r="N2170" s="68"/>
      <c r="O2170" s="72"/>
    </row>
    <row r="2171" spans="1:15" x14ac:dyDescent="0.25">
      <c r="A2171" s="107" t="s">
        <v>2581</v>
      </c>
      <c r="B2171" s="108">
        <f t="shared" si="165"/>
        <v>43588</v>
      </c>
      <c r="C2171">
        <f t="shared" si="166"/>
        <v>2019</v>
      </c>
      <c r="D2171">
        <f t="shared" si="167"/>
        <v>5</v>
      </c>
      <c r="E2171" s="75">
        <v>62609</v>
      </c>
      <c r="F2171" s="75">
        <v>60119</v>
      </c>
      <c r="G2171" s="75">
        <v>2485</v>
      </c>
      <c r="H2171" s="104">
        <v>96.022935999616664</v>
      </c>
      <c r="I2171" s="104">
        <v>3.9690779280934052</v>
      </c>
      <c r="K2171" s="72">
        <f t="shared" si="168"/>
        <v>3.8921659475483561E-3</v>
      </c>
      <c r="M2171" s="72">
        <f t="shared" si="169"/>
        <v>3.8678629595113177E-3</v>
      </c>
      <c r="N2171" s="68"/>
      <c r="O2171" s="72"/>
    </row>
    <row r="2172" spans="1:15" x14ac:dyDescent="0.25">
      <c r="A2172" s="107" t="s">
        <v>2582</v>
      </c>
      <c r="B2172" s="108">
        <f t="shared" si="165"/>
        <v>43589</v>
      </c>
      <c r="C2172">
        <f t="shared" si="166"/>
        <v>2019</v>
      </c>
      <c r="D2172">
        <f t="shared" si="167"/>
        <v>5</v>
      </c>
      <c r="E2172" s="75">
        <v>56120</v>
      </c>
      <c r="F2172" s="75">
        <v>50432</v>
      </c>
      <c r="G2172" s="75">
        <v>5688</v>
      </c>
      <c r="H2172" s="104">
        <v>89.864575908766923</v>
      </c>
      <c r="I2172" s="104">
        <v>10.13542409123307</v>
      </c>
      <c r="K2172" s="72">
        <f t="shared" si="168"/>
        <v>3.4887692340783874E-3</v>
      </c>
      <c r="M2172" s="72">
        <f t="shared" si="169"/>
        <v>3.8678629595113177E-3</v>
      </c>
      <c r="N2172" s="68"/>
      <c r="O2172" s="72"/>
    </row>
    <row r="2173" spans="1:15" x14ac:dyDescent="0.25">
      <c r="A2173" s="107" t="s">
        <v>2583</v>
      </c>
      <c r="B2173" s="108">
        <f t="shared" si="165"/>
        <v>43590</v>
      </c>
      <c r="C2173">
        <f t="shared" si="166"/>
        <v>2019</v>
      </c>
      <c r="D2173">
        <f t="shared" si="167"/>
        <v>5</v>
      </c>
      <c r="E2173" s="75">
        <v>16189</v>
      </c>
      <c r="F2173" s="75">
        <v>15655</v>
      </c>
      <c r="G2173" s="75">
        <v>534</v>
      </c>
      <c r="H2173" s="104">
        <v>96.701463957007846</v>
      </c>
      <c r="I2173" s="104">
        <v>3.2985360429921551</v>
      </c>
      <c r="K2173" s="72">
        <f t="shared" si="168"/>
        <v>1.0064092147272811E-3</v>
      </c>
      <c r="M2173" s="72">
        <f t="shared" si="169"/>
        <v>3.8678629595113177E-3</v>
      </c>
      <c r="N2173" s="68"/>
      <c r="O2173" s="72"/>
    </row>
    <row r="2174" spans="1:15" x14ac:dyDescent="0.25">
      <c r="A2174" s="107" t="s">
        <v>2584</v>
      </c>
      <c r="B2174" s="108">
        <f t="shared" si="165"/>
        <v>43591</v>
      </c>
      <c r="C2174">
        <f t="shared" si="166"/>
        <v>2019</v>
      </c>
      <c r="D2174">
        <f t="shared" si="167"/>
        <v>5</v>
      </c>
      <c r="E2174" s="75">
        <v>70075</v>
      </c>
      <c r="F2174" s="75">
        <v>66671</v>
      </c>
      <c r="G2174" s="75">
        <v>3404</v>
      </c>
      <c r="H2174" s="104">
        <v>95.142347484837671</v>
      </c>
      <c r="I2174" s="104">
        <v>4.857652515162326</v>
      </c>
      <c r="K2174" s="72">
        <f t="shared" si="168"/>
        <v>4.356299074804758E-3</v>
      </c>
      <c r="M2174" s="72">
        <f t="shared" si="169"/>
        <v>3.8678629595113177E-3</v>
      </c>
      <c r="N2174" s="68"/>
      <c r="O2174" s="72"/>
    </row>
    <row r="2175" spans="1:15" x14ac:dyDescent="0.25">
      <c r="A2175" s="107" t="s">
        <v>2585</v>
      </c>
      <c r="B2175" s="108">
        <f t="shared" si="165"/>
        <v>43592</v>
      </c>
      <c r="C2175">
        <f t="shared" si="166"/>
        <v>2019</v>
      </c>
      <c r="D2175">
        <f t="shared" si="167"/>
        <v>5</v>
      </c>
      <c r="E2175" s="75">
        <v>72991</v>
      </c>
      <c r="F2175" s="75">
        <v>69960</v>
      </c>
      <c r="G2175" s="75">
        <v>3031</v>
      </c>
      <c r="H2175" s="104">
        <v>95.847433245194608</v>
      </c>
      <c r="I2175" s="104">
        <v>4.1525667548053873</v>
      </c>
      <c r="K2175" s="72">
        <f t="shared" si="168"/>
        <v>4.5375758226054094E-3</v>
      </c>
      <c r="M2175" s="72">
        <f t="shared" si="169"/>
        <v>3.8678629595113177E-3</v>
      </c>
      <c r="N2175" s="68"/>
      <c r="O2175" s="72"/>
    </row>
    <row r="2176" spans="1:15" x14ac:dyDescent="0.25">
      <c r="A2176" s="107" t="s">
        <v>2586</v>
      </c>
      <c r="B2176" s="108">
        <f t="shared" si="165"/>
        <v>43593</v>
      </c>
      <c r="C2176">
        <f t="shared" si="166"/>
        <v>2019</v>
      </c>
      <c r="D2176">
        <f t="shared" si="167"/>
        <v>5</v>
      </c>
      <c r="E2176" s="75">
        <v>76571</v>
      </c>
      <c r="F2176" s="75">
        <v>73556</v>
      </c>
      <c r="G2176" s="75">
        <v>3015</v>
      </c>
      <c r="H2176" s="104">
        <v>96.062477961630378</v>
      </c>
      <c r="I2176" s="104">
        <v>3.9375220383696181</v>
      </c>
      <c r="K2176" s="72">
        <f t="shared" si="168"/>
        <v>4.7601309519354276E-3</v>
      </c>
      <c r="M2176" s="72">
        <f t="shared" si="169"/>
        <v>3.8678629595113177E-3</v>
      </c>
      <c r="N2176" s="68"/>
      <c r="O2176" s="72"/>
    </row>
    <row r="2177" spans="1:15" x14ac:dyDescent="0.25">
      <c r="A2177" s="107" t="s">
        <v>2587</v>
      </c>
      <c r="B2177" s="108">
        <f t="shared" si="165"/>
        <v>43594</v>
      </c>
      <c r="C2177">
        <f t="shared" si="166"/>
        <v>2019</v>
      </c>
      <c r="D2177">
        <f t="shared" si="167"/>
        <v>5</v>
      </c>
      <c r="E2177" s="75">
        <v>66877</v>
      </c>
      <c r="F2177" s="75">
        <v>65006</v>
      </c>
      <c r="G2177" s="75">
        <v>1871</v>
      </c>
      <c r="H2177" s="104">
        <v>97.202326659389627</v>
      </c>
      <c r="I2177" s="104">
        <v>2.7976733406103742</v>
      </c>
      <c r="K2177" s="72">
        <f t="shared" si="168"/>
        <v>4.1574914481015733E-3</v>
      </c>
      <c r="M2177" s="72">
        <f t="shared" si="169"/>
        <v>3.8678629595113177E-3</v>
      </c>
      <c r="N2177" s="68"/>
      <c r="O2177" s="72"/>
    </row>
    <row r="2178" spans="1:15" x14ac:dyDescent="0.25">
      <c r="A2178" s="107" t="s">
        <v>2588</v>
      </c>
      <c r="B2178" s="108">
        <f t="shared" si="165"/>
        <v>43595</v>
      </c>
      <c r="C2178">
        <f t="shared" si="166"/>
        <v>2019</v>
      </c>
      <c r="D2178">
        <f t="shared" si="167"/>
        <v>5</v>
      </c>
      <c r="E2178" s="75">
        <v>68217</v>
      </c>
      <c r="F2178" s="75">
        <v>65489</v>
      </c>
      <c r="G2178" s="75">
        <v>2728</v>
      </c>
      <c r="H2178" s="104">
        <v>96.000996818974741</v>
      </c>
      <c r="I2178" s="104">
        <v>3.999003181025258</v>
      </c>
      <c r="K2178" s="72">
        <f t="shared" si="168"/>
        <v>4.2407942060072226E-3</v>
      </c>
      <c r="M2178" s="72">
        <f t="shared" si="169"/>
        <v>3.8678629595113177E-3</v>
      </c>
      <c r="N2178" s="68"/>
      <c r="O2178" s="72"/>
    </row>
    <row r="2179" spans="1:15" x14ac:dyDescent="0.25">
      <c r="A2179" s="107" t="s">
        <v>2589</v>
      </c>
      <c r="B2179" s="108">
        <f t="shared" si="165"/>
        <v>43596</v>
      </c>
      <c r="C2179">
        <f t="shared" si="166"/>
        <v>2019</v>
      </c>
      <c r="D2179">
        <f t="shared" si="167"/>
        <v>5</v>
      </c>
      <c r="E2179" s="75">
        <v>69955</v>
      </c>
      <c r="F2179" s="75">
        <v>61905</v>
      </c>
      <c r="G2179" s="75">
        <v>8050</v>
      </c>
      <c r="H2179" s="104">
        <v>88.492602387248951</v>
      </c>
      <c r="I2179" s="104">
        <v>11.507397612751051</v>
      </c>
      <c r="K2179" s="72">
        <f t="shared" si="168"/>
        <v>4.3488391263355949E-3</v>
      </c>
      <c r="M2179" s="72">
        <f t="shared" si="169"/>
        <v>3.8678629595113177E-3</v>
      </c>
      <c r="N2179" s="68"/>
      <c r="O2179" s="72"/>
    </row>
    <row r="2180" spans="1:15" x14ac:dyDescent="0.25">
      <c r="A2180" s="107" t="s">
        <v>2590</v>
      </c>
      <c r="B2180" s="108">
        <f t="shared" si="165"/>
        <v>43597</v>
      </c>
      <c r="C2180">
        <f t="shared" si="166"/>
        <v>2019</v>
      </c>
      <c r="D2180">
        <f t="shared" si="167"/>
        <v>5</v>
      </c>
      <c r="E2180" s="75">
        <v>10749</v>
      </c>
      <c r="F2180" s="75">
        <v>10469</v>
      </c>
      <c r="G2180" s="75">
        <v>280</v>
      </c>
      <c r="H2180" s="104">
        <v>97.395106521536889</v>
      </c>
      <c r="I2180" s="104">
        <v>2.6048934784631128</v>
      </c>
      <c r="K2180" s="72">
        <f t="shared" si="168"/>
        <v>6.6822488412524212E-4</v>
      </c>
      <c r="M2180" s="72">
        <f t="shared" si="169"/>
        <v>3.8678629595113177E-3</v>
      </c>
      <c r="N2180" s="68"/>
      <c r="O2180" s="72"/>
    </row>
    <row r="2181" spans="1:15" x14ac:dyDescent="0.25">
      <c r="A2181" s="107" t="s">
        <v>2591</v>
      </c>
      <c r="B2181" s="108">
        <f t="shared" si="165"/>
        <v>43598</v>
      </c>
      <c r="C2181">
        <f t="shared" si="166"/>
        <v>2019</v>
      </c>
      <c r="D2181">
        <f t="shared" si="167"/>
        <v>5</v>
      </c>
      <c r="E2181" s="75">
        <v>22322</v>
      </c>
      <c r="F2181" s="75">
        <v>22161</v>
      </c>
      <c r="G2181" s="75">
        <v>161</v>
      </c>
      <c r="H2181" s="104">
        <v>99.278738464295316</v>
      </c>
      <c r="I2181" s="104">
        <v>0.72126153570468599</v>
      </c>
      <c r="K2181" s="72">
        <f t="shared" si="168"/>
        <v>1.3876747477387342E-3</v>
      </c>
      <c r="M2181" s="72">
        <f t="shared" si="169"/>
        <v>3.8678629595113177E-3</v>
      </c>
      <c r="N2181" s="68"/>
      <c r="O2181" s="72"/>
    </row>
    <row r="2182" spans="1:15" x14ac:dyDescent="0.25">
      <c r="A2182" s="107" t="s">
        <v>2592</v>
      </c>
      <c r="B2182" s="108">
        <f t="shared" si="165"/>
        <v>43599</v>
      </c>
      <c r="C2182">
        <f t="shared" si="166"/>
        <v>2019</v>
      </c>
      <c r="D2182">
        <f t="shared" si="167"/>
        <v>5</v>
      </c>
      <c r="E2182" s="75">
        <v>42842</v>
      </c>
      <c r="F2182" s="75">
        <v>42191</v>
      </c>
      <c r="G2182" s="75">
        <v>651</v>
      </c>
      <c r="H2182" s="104">
        <v>98.480463096960932</v>
      </c>
      <c r="I2182" s="104">
        <v>1.519536903039074</v>
      </c>
      <c r="K2182" s="72">
        <f t="shared" si="168"/>
        <v>2.6633259359655432E-3</v>
      </c>
      <c r="M2182" s="72">
        <f t="shared" si="169"/>
        <v>3.8678629595113177E-3</v>
      </c>
      <c r="N2182" s="68"/>
      <c r="O2182" s="72"/>
    </row>
    <row r="2183" spans="1:15" x14ac:dyDescent="0.25">
      <c r="A2183" s="107" t="s">
        <v>2593</v>
      </c>
      <c r="B2183" s="108">
        <f t="shared" si="165"/>
        <v>43600</v>
      </c>
      <c r="C2183">
        <f t="shared" si="166"/>
        <v>2019</v>
      </c>
      <c r="D2183">
        <f t="shared" si="167"/>
        <v>5</v>
      </c>
      <c r="E2183" s="75">
        <v>74446</v>
      </c>
      <c r="F2183" s="75">
        <v>71465</v>
      </c>
      <c r="G2183" s="75">
        <v>2981</v>
      </c>
      <c r="H2183" s="104">
        <v>95.995755312575554</v>
      </c>
      <c r="I2183" s="104">
        <v>4.0042446874244417</v>
      </c>
      <c r="K2183" s="72">
        <f t="shared" si="168"/>
        <v>4.6280276977940064E-3</v>
      </c>
      <c r="M2183" s="72">
        <f t="shared" si="169"/>
        <v>3.8678629595113177E-3</v>
      </c>
      <c r="N2183" s="68"/>
      <c r="O2183" s="72"/>
    </row>
    <row r="2184" spans="1:15" x14ac:dyDescent="0.25">
      <c r="A2184" s="107" t="s">
        <v>2594</v>
      </c>
      <c r="B2184" s="108">
        <f t="shared" si="165"/>
        <v>43601</v>
      </c>
      <c r="C2184">
        <f t="shared" si="166"/>
        <v>2019</v>
      </c>
      <c r="D2184">
        <f t="shared" si="167"/>
        <v>5</v>
      </c>
      <c r="E2184" s="75">
        <v>78013</v>
      </c>
      <c r="F2184" s="75">
        <v>74560</v>
      </c>
      <c r="G2184" s="75">
        <v>3453</v>
      </c>
      <c r="H2184" s="104">
        <v>95.57381462064015</v>
      </c>
      <c r="I2184" s="104">
        <v>4.4261853793598496</v>
      </c>
      <c r="K2184" s="72">
        <f t="shared" si="168"/>
        <v>4.849774666039865E-3</v>
      </c>
      <c r="M2184" s="72">
        <f t="shared" si="169"/>
        <v>3.8678629595113177E-3</v>
      </c>
      <c r="N2184" s="68"/>
      <c r="O2184" s="72"/>
    </row>
    <row r="2185" spans="1:15" x14ac:dyDescent="0.25">
      <c r="A2185" s="107" t="s">
        <v>2595</v>
      </c>
      <c r="B2185" s="108">
        <f t="shared" si="165"/>
        <v>43602</v>
      </c>
      <c r="C2185">
        <f t="shared" si="166"/>
        <v>2019</v>
      </c>
      <c r="D2185">
        <f t="shared" si="167"/>
        <v>5</v>
      </c>
      <c r="E2185" s="75">
        <v>72282</v>
      </c>
      <c r="F2185" s="75">
        <v>68579</v>
      </c>
      <c r="G2185" s="75">
        <v>3703</v>
      </c>
      <c r="H2185" s="104">
        <v>94.877009490606241</v>
      </c>
      <c r="I2185" s="104">
        <v>5.1229905093937633</v>
      </c>
      <c r="K2185" s="72">
        <f t="shared" si="168"/>
        <v>4.4934999604001073E-3</v>
      </c>
      <c r="M2185" s="72">
        <f t="shared" si="169"/>
        <v>3.8678629595113177E-3</v>
      </c>
      <c r="N2185" s="68"/>
      <c r="O2185" s="72"/>
    </row>
    <row r="2186" spans="1:15" x14ac:dyDescent="0.25">
      <c r="A2186" s="107" t="s">
        <v>2596</v>
      </c>
      <c r="B2186" s="108">
        <f t="shared" si="165"/>
        <v>43603</v>
      </c>
      <c r="C2186">
        <f t="shared" si="166"/>
        <v>2019</v>
      </c>
      <c r="D2186">
        <f t="shared" si="167"/>
        <v>5</v>
      </c>
      <c r="E2186" s="75">
        <v>73304</v>
      </c>
      <c r="F2186" s="75">
        <v>63753</v>
      </c>
      <c r="G2186" s="75">
        <v>9551</v>
      </c>
      <c r="H2186" s="104">
        <v>86.970697369857035</v>
      </c>
      <c r="I2186" s="104">
        <v>13.02930263014297</v>
      </c>
      <c r="K2186" s="72">
        <f t="shared" si="168"/>
        <v>4.5570338548624753E-3</v>
      </c>
      <c r="M2186" s="72">
        <f t="shared" si="169"/>
        <v>3.8678629595113177E-3</v>
      </c>
      <c r="N2186" s="68"/>
      <c r="O2186" s="72"/>
    </row>
    <row r="2187" spans="1:15" x14ac:dyDescent="0.25">
      <c r="A2187" s="107" t="s">
        <v>2597</v>
      </c>
      <c r="B2187" s="108">
        <f t="shared" si="165"/>
        <v>43604</v>
      </c>
      <c r="C2187">
        <f t="shared" si="166"/>
        <v>2019</v>
      </c>
      <c r="D2187">
        <f t="shared" si="167"/>
        <v>5</v>
      </c>
      <c r="E2187" s="75">
        <v>70110</v>
      </c>
      <c r="F2187" s="75">
        <v>60519</v>
      </c>
      <c r="G2187" s="75">
        <v>9590</v>
      </c>
      <c r="H2187" s="104">
        <v>86.320068463842532</v>
      </c>
      <c r="I2187" s="104">
        <v>13.67850520610469</v>
      </c>
      <c r="K2187" s="72">
        <f t="shared" si="168"/>
        <v>4.3584748931082638E-3</v>
      </c>
      <c r="M2187" s="72">
        <f t="shared" si="169"/>
        <v>3.8678629595113177E-3</v>
      </c>
      <c r="N2187" s="68"/>
      <c r="O2187" s="72"/>
    </row>
    <row r="2188" spans="1:15" x14ac:dyDescent="0.25">
      <c r="A2188" s="107" t="s">
        <v>2598</v>
      </c>
      <c r="B2188" s="108">
        <f t="shared" si="165"/>
        <v>43605</v>
      </c>
      <c r="C2188">
        <f t="shared" si="166"/>
        <v>2019</v>
      </c>
      <c r="D2188">
        <f t="shared" si="167"/>
        <v>5</v>
      </c>
      <c r="E2188" s="75">
        <v>74662</v>
      </c>
      <c r="F2188" s="75">
        <v>70588</v>
      </c>
      <c r="G2188" s="75">
        <v>4074</v>
      </c>
      <c r="H2188" s="104">
        <v>94.543408963060187</v>
      </c>
      <c r="I2188" s="104">
        <v>5.456591036939809</v>
      </c>
      <c r="K2188" s="72">
        <f t="shared" si="168"/>
        <v>4.6414556050384985E-3</v>
      </c>
      <c r="M2188" s="72">
        <f t="shared" si="169"/>
        <v>3.8678629595113177E-3</v>
      </c>
      <c r="N2188" s="68"/>
      <c r="O2188" s="72"/>
    </row>
    <row r="2189" spans="1:15" x14ac:dyDescent="0.25">
      <c r="A2189" s="107" t="s">
        <v>2599</v>
      </c>
      <c r="B2189" s="108">
        <f t="shared" ref="B2189:B2252" si="170">DATE(YEAR(A2189),MONTH(A2189),DAY(A2189))</f>
        <v>43606</v>
      </c>
      <c r="C2189">
        <f t="shared" ref="C2189:C2252" si="171">+YEAR(A2189)</f>
        <v>2019</v>
      </c>
      <c r="D2189">
        <f t="shared" ref="D2189:D2252" si="172">MONTH(A2189)</f>
        <v>5</v>
      </c>
      <c r="E2189" s="75">
        <v>79374</v>
      </c>
      <c r="F2189" s="75">
        <v>75883</v>
      </c>
      <c r="G2189" s="75">
        <v>3491</v>
      </c>
      <c r="H2189" s="104">
        <v>95.601834353818631</v>
      </c>
      <c r="I2189" s="104">
        <v>4.3981656461813694</v>
      </c>
      <c r="K2189" s="72">
        <f t="shared" ref="K2189:K2252" si="173">+E2189/SUMIF($C$12:$C$2321,C2189,$E$12:$E$2321)</f>
        <v>4.9343829149276182E-3</v>
      </c>
      <c r="M2189" s="72">
        <f t="shared" ref="M2189:M2252" si="174">AVERAGEIFS($K$12:$K$2321,$C$12:$C$2321,C2189,$D$12:$D$2321,D2189)</f>
        <v>3.8678629595113177E-3</v>
      </c>
      <c r="N2189" s="68"/>
      <c r="O2189" s="72"/>
    </row>
    <row r="2190" spans="1:15" x14ac:dyDescent="0.25">
      <c r="A2190" s="107" t="s">
        <v>2600</v>
      </c>
      <c r="B2190" s="108">
        <f t="shared" si="170"/>
        <v>43607</v>
      </c>
      <c r="C2190">
        <f t="shared" si="171"/>
        <v>2019</v>
      </c>
      <c r="D2190">
        <f t="shared" si="172"/>
        <v>5</v>
      </c>
      <c r="E2190" s="75">
        <v>82180</v>
      </c>
      <c r="F2190" s="75">
        <v>78504</v>
      </c>
      <c r="G2190" s="75">
        <v>3676</v>
      </c>
      <c r="H2190" s="104">
        <v>95.526892187880264</v>
      </c>
      <c r="I2190" s="104">
        <v>4.4731078121197374</v>
      </c>
      <c r="K2190" s="72">
        <f t="shared" si="173"/>
        <v>5.1088213766315371E-3</v>
      </c>
      <c r="M2190" s="72">
        <f t="shared" si="174"/>
        <v>3.8678629595113177E-3</v>
      </c>
      <c r="N2190" s="68"/>
      <c r="O2190" s="72"/>
    </row>
    <row r="2191" spans="1:15" x14ac:dyDescent="0.25">
      <c r="A2191" s="107" t="s">
        <v>2601</v>
      </c>
      <c r="B2191" s="108">
        <f t="shared" si="170"/>
        <v>43608</v>
      </c>
      <c r="C2191">
        <f t="shared" si="171"/>
        <v>2019</v>
      </c>
      <c r="D2191">
        <f t="shared" si="172"/>
        <v>5</v>
      </c>
      <c r="E2191" s="75">
        <v>56679</v>
      </c>
      <c r="F2191" s="75">
        <v>54596</v>
      </c>
      <c r="G2191" s="75">
        <v>2083</v>
      </c>
      <c r="H2191" s="104">
        <v>96.324917517951974</v>
      </c>
      <c r="I2191" s="104">
        <v>3.6750824820480248</v>
      </c>
      <c r="K2191" s="72">
        <f t="shared" si="173"/>
        <v>3.5235201606972368E-3</v>
      </c>
      <c r="M2191" s="72">
        <f t="shared" si="174"/>
        <v>3.8678629595113177E-3</v>
      </c>
      <c r="N2191" s="68"/>
      <c r="O2191" s="72"/>
    </row>
    <row r="2192" spans="1:15" x14ac:dyDescent="0.25">
      <c r="A2192" s="107" t="s">
        <v>2602</v>
      </c>
      <c r="B2192" s="108">
        <f t="shared" si="170"/>
        <v>43609</v>
      </c>
      <c r="C2192">
        <f t="shared" si="171"/>
        <v>2019</v>
      </c>
      <c r="D2192">
        <f t="shared" si="172"/>
        <v>5</v>
      </c>
      <c r="E2192" s="75">
        <v>75017</v>
      </c>
      <c r="F2192" s="75">
        <v>70372</v>
      </c>
      <c r="G2192" s="75">
        <v>4645</v>
      </c>
      <c r="H2192" s="104">
        <v>93.808070170761297</v>
      </c>
      <c r="I2192" s="104">
        <v>6.1919298292387062</v>
      </c>
      <c r="K2192" s="72">
        <f t="shared" si="173"/>
        <v>4.6635246192597716E-3</v>
      </c>
      <c r="M2192" s="72">
        <f t="shared" si="174"/>
        <v>3.8678629595113177E-3</v>
      </c>
      <c r="N2192" s="68"/>
      <c r="O2192" s="72"/>
    </row>
    <row r="2193" spans="1:15" x14ac:dyDescent="0.25">
      <c r="A2193" s="107" t="s">
        <v>2603</v>
      </c>
      <c r="B2193" s="108">
        <f t="shared" si="170"/>
        <v>43610</v>
      </c>
      <c r="C2193">
        <f t="shared" si="171"/>
        <v>2019</v>
      </c>
      <c r="D2193">
        <f t="shared" si="172"/>
        <v>5</v>
      </c>
      <c r="E2193" s="75">
        <v>59678</v>
      </c>
      <c r="F2193" s="75">
        <v>51403</v>
      </c>
      <c r="G2193" s="75">
        <v>8274</v>
      </c>
      <c r="H2193" s="104">
        <v>86.133918697007275</v>
      </c>
      <c r="I2193" s="104">
        <v>13.864405643620771</v>
      </c>
      <c r="K2193" s="72">
        <f t="shared" si="173"/>
        <v>3.7099567061890594E-3</v>
      </c>
      <c r="M2193" s="72">
        <f t="shared" si="174"/>
        <v>3.8678629595113177E-3</v>
      </c>
      <c r="N2193" s="68"/>
      <c r="O2193" s="72"/>
    </row>
    <row r="2194" spans="1:15" x14ac:dyDescent="0.25">
      <c r="A2194" s="107" t="s">
        <v>2604</v>
      </c>
      <c r="B2194" s="108">
        <f t="shared" si="170"/>
        <v>43611</v>
      </c>
      <c r="C2194">
        <f t="shared" si="171"/>
        <v>2019</v>
      </c>
      <c r="D2194">
        <f t="shared" si="172"/>
        <v>5</v>
      </c>
      <c r="E2194" s="75">
        <v>50080</v>
      </c>
      <c r="F2194" s="75">
        <v>42374</v>
      </c>
      <c r="G2194" s="75">
        <v>7705</v>
      </c>
      <c r="H2194" s="104">
        <v>84.612619808306704</v>
      </c>
      <c r="I2194" s="104">
        <v>15.38538338658147</v>
      </c>
      <c r="K2194" s="72">
        <f t="shared" si="173"/>
        <v>3.1132851611305355E-3</v>
      </c>
      <c r="M2194" s="72">
        <f t="shared" si="174"/>
        <v>3.8678629595113177E-3</v>
      </c>
      <c r="N2194" s="68"/>
      <c r="O2194" s="72"/>
    </row>
    <row r="2195" spans="1:15" x14ac:dyDescent="0.25">
      <c r="A2195" s="107" t="s">
        <v>2605</v>
      </c>
      <c r="B2195" s="108">
        <f t="shared" si="170"/>
        <v>43612</v>
      </c>
      <c r="C2195">
        <f t="shared" si="171"/>
        <v>2019</v>
      </c>
      <c r="D2195">
        <f t="shared" si="172"/>
        <v>5</v>
      </c>
      <c r="E2195" s="75">
        <v>66755</v>
      </c>
      <c r="F2195" s="75">
        <v>57007</v>
      </c>
      <c r="G2195" s="75">
        <v>9748</v>
      </c>
      <c r="H2195" s="104">
        <v>85.397348513219981</v>
      </c>
      <c r="I2195" s="104">
        <v>14.602651486780021</v>
      </c>
      <c r="K2195" s="72">
        <f t="shared" si="173"/>
        <v>4.1499071671579251E-3</v>
      </c>
      <c r="M2195" s="72">
        <f t="shared" si="174"/>
        <v>3.8678629595113177E-3</v>
      </c>
      <c r="N2195" s="68"/>
      <c r="O2195" s="72"/>
    </row>
    <row r="2196" spans="1:15" x14ac:dyDescent="0.25">
      <c r="A2196" s="107" t="s">
        <v>2606</v>
      </c>
      <c r="B2196" s="108">
        <f t="shared" si="170"/>
        <v>43613</v>
      </c>
      <c r="C2196">
        <f t="shared" si="171"/>
        <v>2019</v>
      </c>
      <c r="D2196">
        <f t="shared" si="172"/>
        <v>5</v>
      </c>
      <c r="E2196" s="75">
        <v>59501</v>
      </c>
      <c r="F2196" s="75">
        <v>57933</v>
      </c>
      <c r="G2196" s="75">
        <v>1568</v>
      </c>
      <c r="H2196" s="104">
        <v>97.364750172266014</v>
      </c>
      <c r="I2196" s="104">
        <v>2.635249827733988</v>
      </c>
      <c r="K2196" s="72">
        <f t="shared" si="173"/>
        <v>3.6989532821970444E-3</v>
      </c>
      <c r="M2196" s="72">
        <f t="shared" si="174"/>
        <v>3.8678629595113177E-3</v>
      </c>
      <c r="N2196" s="68"/>
      <c r="O2196" s="72"/>
    </row>
    <row r="2197" spans="1:15" x14ac:dyDescent="0.25">
      <c r="A2197" s="107" t="s">
        <v>2607</v>
      </c>
      <c r="B2197" s="108">
        <f t="shared" si="170"/>
        <v>43614</v>
      </c>
      <c r="C2197">
        <f t="shared" si="171"/>
        <v>2019</v>
      </c>
      <c r="D2197">
        <f t="shared" si="172"/>
        <v>5</v>
      </c>
      <c r="E2197" s="75">
        <v>55164</v>
      </c>
      <c r="F2197" s="75">
        <v>53392</v>
      </c>
      <c r="G2197" s="75">
        <v>1772</v>
      </c>
      <c r="H2197" s="104">
        <v>96.787760133420349</v>
      </c>
      <c r="I2197" s="104">
        <v>3.2122398665796532</v>
      </c>
      <c r="K2197" s="72">
        <f t="shared" si="173"/>
        <v>3.4293383112740587E-3</v>
      </c>
      <c r="M2197" s="72">
        <f t="shared" si="174"/>
        <v>3.8678629595113177E-3</v>
      </c>
      <c r="N2197" s="68"/>
      <c r="O2197" s="72"/>
    </row>
    <row r="2198" spans="1:15" x14ac:dyDescent="0.25">
      <c r="A2198" s="107" t="s">
        <v>2608</v>
      </c>
      <c r="B2198" s="108">
        <f t="shared" si="170"/>
        <v>43615</v>
      </c>
      <c r="C2198">
        <f t="shared" si="171"/>
        <v>2019</v>
      </c>
      <c r="D2198">
        <f t="shared" si="172"/>
        <v>5</v>
      </c>
      <c r="E2198" s="75">
        <v>52575</v>
      </c>
      <c r="F2198" s="75">
        <v>50848</v>
      </c>
      <c r="G2198" s="75">
        <v>1727</v>
      </c>
      <c r="H2198" s="104">
        <v>96.715168806466949</v>
      </c>
      <c r="I2198" s="104">
        <v>3.2848311935330479</v>
      </c>
      <c r="K2198" s="72">
        <f t="shared" si="173"/>
        <v>3.268389923051875E-3</v>
      </c>
      <c r="M2198" s="72">
        <f t="shared" si="174"/>
        <v>3.8678629595113177E-3</v>
      </c>
      <c r="N2198" s="68"/>
      <c r="O2198" s="72"/>
    </row>
    <row r="2199" spans="1:15" x14ac:dyDescent="0.25">
      <c r="A2199" s="107" t="s">
        <v>2609</v>
      </c>
      <c r="B2199" s="108">
        <f t="shared" si="170"/>
        <v>43616</v>
      </c>
      <c r="C2199">
        <f t="shared" si="171"/>
        <v>2019</v>
      </c>
      <c r="D2199">
        <f t="shared" si="172"/>
        <v>5</v>
      </c>
      <c r="E2199" s="75">
        <v>83601</v>
      </c>
      <c r="F2199" s="75">
        <v>78420</v>
      </c>
      <c r="G2199" s="75">
        <v>5181</v>
      </c>
      <c r="H2199" s="104">
        <v>93.802705709261858</v>
      </c>
      <c r="I2199" s="104">
        <v>6.1972942907381494</v>
      </c>
      <c r="K2199" s="72">
        <f t="shared" si="173"/>
        <v>5.1971595997538714E-3</v>
      </c>
      <c r="M2199" s="72">
        <f t="shared" si="174"/>
        <v>3.8678629595113177E-3</v>
      </c>
      <c r="N2199" s="68"/>
      <c r="O2199" s="72"/>
    </row>
    <row r="2200" spans="1:15" x14ac:dyDescent="0.25">
      <c r="A2200" s="107" t="s">
        <v>2610</v>
      </c>
      <c r="B2200" s="108">
        <f t="shared" si="170"/>
        <v>43617</v>
      </c>
      <c r="C2200">
        <f t="shared" si="171"/>
        <v>2019</v>
      </c>
      <c r="D2200">
        <f t="shared" si="172"/>
        <v>6</v>
      </c>
      <c r="E2200" s="75">
        <v>76626</v>
      </c>
      <c r="F2200" s="75">
        <v>68087</v>
      </c>
      <c r="G2200" s="75">
        <v>8539</v>
      </c>
      <c r="H2200" s="104">
        <v>88.856262887270645</v>
      </c>
      <c r="I2200" s="104">
        <v>11.14373711272936</v>
      </c>
      <c r="K2200" s="72">
        <f t="shared" si="173"/>
        <v>4.7635500949837935E-3</v>
      </c>
      <c r="M2200" s="72">
        <f t="shared" si="174"/>
        <v>4.4157465752723514E-3</v>
      </c>
      <c r="N2200" s="68"/>
      <c r="O2200" s="72"/>
    </row>
    <row r="2201" spans="1:15" x14ac:dyDescent="0.25">
      <c r="A2201" s="107" t="s">
        <v>2611</v>
      </c>
      <c r="B2201" s="108">
        <f t="shared" si="170"/>
        <v>43618</v>
      </c>
      <c r="C2201">
        <f t="shared" si="171"/>
        <v>2019</v>
      </c>
      <c r="D2201">
        <f t="shared" si="172"/>
        <v>6</v>
      </c>
      <c r="E2201" s="75">
        <v>67504</v>
      </c>
      <c r="F2201" s="75">
        <v>60788</v>
      </c>
      <c r="G2201" s="75">
        <v>6716</v>
      </c>
      <c r="H2201" s="104">
        <v>90.050959943114478</v>
      </c>
      <c r="I2201" s="104">
        <v>9.9490400568855186</v>
      </c>
      <c r="K2201" s="72">
        <f t="shared" si="173"/>
        <v>4.1964696788529482E-3</v>
      </c>
      <c r="M2201" s="72">
        <f t="shared" si="174"/>
        <v>4.4157465752723514E-3</v>
      </c>
      <c r="N2201" s="68"/>
      <c r="O2201" s="72"/>
    </row>
    <row r="2202" spans="1:15" x14ac:dyDescent="0.25">
      <c r="A2202" s="107" t="s">
        <v>2612</v>
      </c>
      <c r="B2202" s="108">
        <f t="shared" si="170"/>
        <v>43619</v>
      </c>
      <c r="C2202">
        <f t="shared" si="171"/>
        <v>2019</v>
      </c>
      <c r="D2202">
        <f t="shared" si="172"/>
        <v>6</v>
      </c>
      <c r="E2202" s="75">
        <v>77848</v>
      </c>
      <c r="F2202" s="75">
        <v>74389</v>
      </c>
      <c r="G2202" s="75">
        <v>3459</v>
      </c>
      <c r="H2202" s="104">
        <v>95.556725927448355</v>
      </c>
      <c r="I2202" s="104">
        <v>4.4432740725516391</v>
      </c>
      <c r="K2202" s="72">
        <f t="shared" si="173"/>
        <v>4.8395172368947666E-3</v>
      </c>
      <c r="M2202" s="72">
        <f t="shared" si="174"/>
        <v>4.4157465752723514E-3</v>
      </c>
      <c r="N2202" s="68"/>
      <c r="O2202" s="72"/>
    </row>
    <row r="2203" spans="1:15" x14ac:dyDescent="0.25">
      <c r="A2203" s="107" t="s">
        <v>2613</v>
      </c>
      <c r="B2203" s="108">
        <f t="shared" si="170"/>
        <v>43620</v>
      </c>
      <c r="C2203">
        <f t="shared" si="171"/>
        <v>2019</v>
      </c>
      <c r="D2203">
        <f t="shared" si="172"/>
        <v>6</v>
      </c>
      <c r="E2203" s="75">
        <v>83467</v>
      </c>
      <c r="F2203" s="75">
        <v>79882</v>
      </c>
      <c r="G2203" s="75">
        <v>3585</v>
      </c>
      <c r="H2203" s="104">
        <v>95.70488935747062</v>
      </c>
      <c r="I2203" s="104">
        <v>4.2951106425293828</v>
      </c>
      <c r="K2203" s="72">
        <f t="shared" si="173"/>
        <v>5.1888293239633065E-3</v>
      </c>
      <c r="M2203" s="72">
        <f t="shared" si="174"/>
        <v>4.4157465752723514E-3</v>
      </c>
      <c r="N2203" s="68"/>
      <c r="O2203" s="72"/>
    </row>
    <row r="2204" spans="1:15" x14ac:dyDescent="0.25">
      <c r="A2204" s="107" t="s">
        <v>2614</v>
      </c>
      <c r="B2204" s="108">
        <f t="shared" si="170"/>
        <v>43621</v>
      </c>
      <c r="C2204">
        <f t="shared" si="171"/>
        <v>2019</v>
      </c>
      <c r="D2204">
        <f t="shared" si="172"/>
        <v>6</v>
      </c>
      <c r="E2204" s="75">
        <v>79044</v>
      </c>
      <c r="F2204" s="75">
        <v>76441</v>
      </c>
      <c r="G2204" s="75">
        <v>2603</v>
      </c>
      <c r="H2204" s="104">
        <v>96.70689742421942</v>
      </c>
      <c r="I2204" s="104">
        <v>3.2931025757805781</v>
      </c>
      <c r="K2204" s="72">
        <f t="shared" si="173"/>
        <v>4.9138680566374205E-3</v>
      </c>
      <c r="M2204" s="72">
        <f t="shared" si="174"/>
        <v>4.4157465752723514E-3</v>
      </c>
      <c r="N2204" s="68"/>
      <c r="O2204" s="72"/>
    </row>
    <row r="2205" spans="1:15" x14ac:dyDescent="0.25">
      <c r="A2205" s="107" t="s">
        <v>2615</v>
      </c>
      <c r="B2205" s="108">
        <f t="shared" si="170"/>
        <v>43622</v>
      </c>
      <c r="C2205">
        <f t="shared" si="171"/>
        <v>2019</v>
      </c>
      <c r="D2205">
        <f t="shared" si="172"/>
        <v>6</v>
      </c>
      <c r="E2205" s="75">
        <v>81528</v>
      </c>
      <c r="F2205" s="75">
        <v>78185</v>
      </c>
      <c r="G2205" s="75">
        <v>3343</v>
      </c>
      <c r="H2205" s="104">
        <v>95.899568246492009</v>
      </c>
      <c r="I2205" s="104">
        <v>4.1004317535079968</v>
      </c>
      <c r="K2205" s="72">
        <f t="shared" si="173"/>
        <v>5.0682889899490869E-3</v>
      </c>
      <c r="M2205" s="72">
        <f t="shared" si="174"/>
        <v>4.4157465752723514E-3</v>
      </c>
      <c r="N2205" s="68"/>
      <c r="O2205" s="72"/>
    </row>
    <row r="2206" spans="1:15" x14ac:dyDescent="0.25">
      <c r="A2206" s="107" t="s">
        <v>2616</v>
      </c>
      <c r="B2206" s="108">
        <f t="shared" si="170"/>
        <v>43623</v>
      </c>
      <c r="C2206">
        <f t="shared" si="171"/>
        <v>2019</v>
      </c>
      <c r="D2206">
        <f t="shared" si="172"/>
        <v>6</v>
      </c>
      <c r="E2206" s="75">
        <v>83164</v>
      </c>
      <c r="F2206" s="75">
        <v>78940</v>
      </c>
      <c r="G2206" s="75">
        <v>4224</v>
      </c>
      <c r="H2206" s="104">
        <v>94.920879226588426</v>
      </c>
      <c r="I2206" s="104">
        <v>5.0791207734115726</v>
      </c>
      <c r="K2206" s="72">
        <f t="shared" si="173"/>
        <v>5.1699929540786711E-3</v>
      </c>
      <c r="M2206" s="72">
        <f t="shared" si="174"/>
        <v>4.4157465752723514E-3</v>
      </c>
      <c r="N2206" s="68"/>
      <c r="O2206" s="72"/>
    </row>
    <row r="2207" spans="1:15" x14ac:dyDescent="0.25">
      <c r="A2207" s="107" t="s">
        <v>2617</v>
      </c>
      <c r="B2207" s="108">
        <f t="shared" si="170"/>
        <v>43624</v>
      </c>
      <c r="C2207">
        <f t="shared" si="171"/>
        <v>2019</v>
      </c>
      <c r="D2207">
        <f t="shared" si="172"/>
        <v>6</v>
      </c>
      <c r="E2207" s="75">
        <v>78382</v>
      </c>
      <c r="F2207" s="75">
        <v>69557</v>
      </c>
      <c r="G2207" s="75">
        <v>8825</v>
      </c>
      <c r="H2207" s="104">
        <v>88.74103748309561</v>
      </c>
      <c r="I2207" s="104">
        <v>11.25896251690439</v>
      </c>
      <c r="K2207" s="72">
        <f t="shared" si="173"/>
        <v>4.8727140075825407E-3</v>
      </c>
      <c r="M2207" s="72">
        <f t="shared" si="174"/>
        <v>4.4157465752723514E-3</v>
      </c>
      <c r="N2207" s="68"/>
      <c r="O2207" s="72"/>
    </row>
    <row r="2208" spans="1:15" x14ac:dyDescent="0.25">
      <c r="A2208" s="107" t="s">
        <v>2618</v>
      </c>
      <c r="B2208" s="108">
        <f t="shared" si="170"/>
        <v>43625</v>
      </c>
      <c r="C2208">
        <f t="shared" si="171"/>
        <v>2019</v>
      </c>
      <c r="D2208">
        <f t="shared" si="172"/>
        <v>6</v>
      </c>
      <c r="E2208" s="75">
        <v>74116</v>
      </c>
      <c r="F2208" s="75">
        <v>66116</v>
      </c>
      <c r="G2208" s="75">
        <v>8000</v>
      </c>
      <c r="H2208" s="104">
        <v>89.20610934211237</v>
      </c>
      <c r="I2208" s="104">
        <v>10.793890657887641</v>
      </c>
      <c r="K2208" s="72">
        <f t="shared" si="173"/>
        <v>4.6075128395038087E-3</v>
      </c>
      <c r="M2208" s="72">
        <f t="shared" si="174"/>
        <v>4.4157465752723514E-3</v>
      </c>
      <c r="N2208" s="68"/>
      <c r="O2208" s="72"/>
    </row>
    <row r="2209" spans="1:15" x14ac:dyDescent="0.25">
      <c r="A2209" s="107" t="s">
        <v>2619</v>
      </c>
      <c r="B2209" s="108">
        <f t="shared" si="170"/>
        <v>43626</v>
      </c>
      <c r="C2209">
        <f t="shared" si="171"/>
        <v>2019</v>
      </c>
      <c r="D2209">
        <f t="shared" si="172"/>
        <v>6</v>
      </c>
      <c r="E2209" s="75">
        <v>37120</v>
      </c>
      <c r="F2209" s="75">
        <v>36548</v>
      </c>
      <c r="G2209" s="75">
        <v>572</v>
      </c>
      <c r="H2209" s="104">
        <v>98.459051724137936</v>
      </c>
      <c r="I2209" s="104">
        <v>1.540948275862069</v>
      </c>
      <c r="K2209" s="72">
        <f t="shared" si="173"/>
        <v>2.307610726460972E-3</v>
      </c>
      <c r="M2209" s="72">
        <f t="shared" si="174"/>
        <v>4.4157465752723514E-3</v>
      </c>
      <c r="N2209" s="68"/>
      <c r="O2209" s="72"/>
    </row>
    <row r="2210" spans="1:15" x14ac:dyDescent="0.25">
      <c r="A2210" s="107" t="s">
        <v>2620</v>
      </c>
      <c r="B2210" s="108">
        <f t="shared" si="170"/>
        <v>43627</v>
      </c>
      <c r="C2210">
        <f t="shared" si="171"/>
        <v>2019</v>
      </c>
      <c r="D2210">
        <f t="shared" si="172"/>
        <v>6</v>
      </c>
      <c r="E2210" s="75">
        <v>78181</v>
      </c>
      <c r="F2210" s="75">
        <v>75513</v>
      </c>
      <c r="G2210" s="75">
        <v>2668</v>
      </c>
      <c r="H2210" s="104">
        <v>96.58740614727364</v>
      </c>
      <c r="I2210" s="104">
        <v>3.4125938527263662</v>
      </c>
      <c r="K2210" s="72">
        <f t="shared" si="173"/>
        <v>4.8602185938966926E-3</v>
      </c>
      <c r="M2210" s="72">
        <f t="shared" si="174"/>
        <v>4.4157465752723514E-3</v>
      </c>
      <c r="N2210" s="68"/>
      <c r="O2210" s="72"/>
    </row>
    <row r="2211" spans="1:15" x14ac:dyDescent="0.25">
      <c r="A2211" s="107" t="s">
        <v>2621</v>
      </c>
      <c r="B2211" s="108">
        <f t="shared" si="170"/>
        <v>43628</v>
      </c>
      <c r="C2211">
        <f t="shared" si="171"/>
        <v>2019</v>
      </c>
      <c r="D2211">
        <f t="shared" si="172"/>
        <v>6</v>
      </c>
      <c r="E2211" s="75">
        <v>85215</v>
      </c>
      <c r="F2211" s="75">
        <v>82212</v>
      </c>
      <c r="G2211" s="75">
        <v>3003</v>
      </c>
      <c r="H2211" s="104">
        <v>96.47597254004576</v>
      </c>
      <c r="I2211" s="104">
        <v>3.5240274599542341</v>
      </c>
      <c r="K2211" s="72">
        <f t="shared" si="173"/>
        <v>5.2974959066641085E-3</v>
      </c>
      <c r="M2211" s="72">
        <f t="shared" si="174"/>
        <v>4.4157465752723514E-3</v>
      </c>
      <c r="N2211" s="68"/>
      <c r="O2211" s="72"/>
    </row>
    <row r="2212" spans="1:15" x14ac:dyDescent="0.25">
      <c r="A2212" s="107" t="s">
        <v>2622</v>
      </c>
      <c r="B2212" s="108">
        <f t="shared" si="170"/>
        <v>43629</v>
      </c>
      <c r="C2212">
        <f t="shared" si="171"/>
        <v>2019</v>
      </c>
      <c r="D2212">
        <f t="shared" si="172"/>
        <v>6</v>
      </c>
      <c r="E2212" s="75">
        <v>49287</v>
      </c>
      <c r="F2212" s="75">
        <v>48037</v>
      </c>
      <c r="G2212" s="75">
        <v>1250</v>
      </c>
      <c r="H2212" s="104">
        <v>97.463834276786983</v>
      </c>
      <c r="I2212" s="104">
        <v>2.536165723213017</v>
      </c>
      <c r="K2212" s="72">
        <f t="shared" si="173"/>
        <v>3.0639873349968191E-3</v>
      </c>
      <c r="M2212" s="72">
        <f t="shared" si="174"/>
        <v>4.4157465752723514E-3</v>
      </c>
      <c r="N2212" s="68"/>
      <c r="O2212" s="72"/>
    </row>
    <row r="2213" spans="1:15" x14ac:dyDescent="0.25">
      <c r="A2213" s="107" t="s">
        <v>2623</v>
      </c>
      <c r="B2213" s="108">
        <f t="shared" si="170"/>
        <v>43630</v>
      </c>
      <c r="C2213">
        <f t="shared" si="171"/>
        <v>2019</v>
      </c>
      <c r="D2213">
        <f t="shared" si="172"/>
        <v>6</v>
      </c>
      <c r="E2213" s="75">
        <v>80754</v>
      </c>
      <c r="F2213" s="75">
        <v>77023</v>
      </c>
      <c r="G2213" s="75">
        <v>3731</v>
      </c>
      <c r="H2213" s="104">
        <v>95.379795428090247</v>
      </c>
      <c r="I2213" s="104">
        <v>4.6202045719097509</v>
      </c>
      <c r="K2213" s="72">
        <f t="shared" si="173"/>
        <v>5.0201723223229884E-3</v>
      </c>
      <c r="M2213" s="72">
        <f t="shared" si="174"/>
        <v>4.4157465752723514E-3</v>
      </c>
      <c r="N2213" s="68"/>
      <c r="O2213" s="72"/>
    </row>
    <row r="2214" spans="1:15" x14ac:dyDescent="0.25">
      <c r="A2214" s="107" t="s">
        <v>2624</v>
      </c>
      <c r="B2214" s="108">
        <f t="shared" si="170"/>
        <v>43631</v>
      </c>
      <c r="C2214">
        <f t="shared" si="171"/>
        <v>2019</v>
      </c>
      <c r="D2214">
        <f t="shared" si="172"/>
        <v>6</v>
      </c>
      <c r="E2214" s="75">
        <v>74116</v>
      </c>
      <c r="F2214" s="75">
        <v>66220</v>
      </c>
      <c r="G2214" s="75">
        <v>7896</v>
      </c>
      <c r="H2214" s="104">
        <v>89.346429920664903</v>
      </c>
      <c r="I2214" s="104">
        <v>10.6535700793351</v>
      </c>
      <c r="K2214" s="72">
        <f t="shared" si="173"/>
        <v>4.6075128395038087E-3</v>
      </c>
      <c r="M2214" s="72">
        <f t="shared" si="174"/>
        <v>4.4157465752723514E-3</v>
      </c>
      <c r="N2214" s="68"/>
      <c r="O2214" s="72"/>
    </row>
    <row r="2215" spans="1:15" x14ac:dyDescent="0.25">
      <c r="A2215" s="107" t="s">
        <v>2625</v>
      </c>
      <c r="B2215" s="108">
        <f t="shared" si="170"/>
        <v>43632</v>
      </c>
      <c r="C2215">
        <f t="shared" si="171"/>
        <v>2019</v>
      </c>
      <c r="D2215">
        <f t="shared" si="172"/>
        <v>6</v>
      </c>
      <c r="E2215" s="75">
        <v>55617</v>
      </c>
      <c r="F2215" s="75">
        <v>50884</v>
      </c>
      <c r="G2215" s="75">
        <v>4733</v>
      </c>
      <c r="H2215" s="104">
        <v>91.49001204667637</v>
      </c>
      <c r="I2215" s="104">
        <v>8.5099879533236233</v>
      </c>
      <c r="K2215" s="72">
        <f t="shared" si="173"/>
        <v>3.4574996167451473E-3</v>
      </c>
      <c r="M2215" s="72">
        <f t="shared" si="174"/>
        <v>4.4157465752723514E-3</v>
      </c>
      <c r="N2215" s="68"/>
      <c r="O2215" s="72"/>
    </row>
    <row r="2216" spans="1:15" x14ac:dyDescent="0.25">
      <c r="A2216" s="107" t="s">
        <v>2626</v>
      </c>
      <c r="B2216" s="108">
        <f t="shared" si="170"/>
        <v>43633</v>
      </c>
      <c r="C2216">
        <f t="shared" si="171"/>
        <v>2019</v>
      </c>
      <c r="D2216">
        <f t="shared" si="172"/>
        <v>6</v>
      </c>
      <c r="E2216" s="75">
        <v>72709</v>
      </c>
      <c r="F2216" s="75">
        <v>69776</v>
      </c>
      <c r="G2216" s="75">
        <v>2933</v>
      </c>
      <c r="H2216" s="104">
        <v>95.966111485510737</v>
      </c>
      <c r="I2216" s="104">
        <v>4.0338885144892664</v>
      </c>
      <c r="K2216" s="72">
        <f t="shared" si="173"/>
        <v>4.5200449437028771E-3</v>
      </c>
      <c r="M2216" s="72">
        <f t="shared" si="174"/>
        <v>4.4157465752723514E-3</v>
      </c>
      <c r="N2216" s="68"/>
      <c r="O2216" s="72"/>
    </row>
    <row r="2217" spans="1:15" x14ac:dyDescent="0.25">
      <c r="A2217" s="107" t="s">
        <v>2627</v>
      </c>
      <c r="B2217" s="108">
        <f t="shared" si="170"/>
        <v>43634</v>
      </c>
      <c r="C2217">
        <f t="shared" si="171"/>
        <v>2019</v>
      </c>
      <c r="D2217">
        <f t="shared" si="172"/>
        <v>6</v>
      </c>
      <c r="E2217" s="75">
        <v>36542</v>
      </c>
      <c r="F2217" s="75">
        <v>35711</v>
      </c>
      <c r="G2217" s="75">
        <v>831</v>
      </c>
      <c r="H2217" s="104">
        <v>97.725904438728037</v>
      </c>
      <c r="I2217" s="104">
        <v>2.2740955612719609</v>
      </c>
      <c r="K2217" s="72">
        <f t="shared" si="173"/>
        <v>2.2716786413345051E-3</v>
      </c>
      <c r="M2217" s="72">
        <f t="shared" si="174"/>
        <v>4.4157465752723514E-3</v>
      </c>
      <c r="N2217" s="68"/>
      <c r="O2217" s="72"/>
    </row>
    <row r="2218" spans="1:15" x14ac:dyDescent="0.25">
      <c r="A2218" s="107" t="s">
        <v>2628</v>
      </c>
      <c r="B2218" s="108">
        <f t="shared" si="170"/>
        <v>43635</v>
      </c>
      <c r="C2218">
        <f t="shared" si="171"/>
        <v>2019</v>
      </c>
      <c r="D2218">
        <f t="shared" si="172"/>
        <v>6</v>
      </c>
      <c r="E2218" s="75">
        <v>63973</v>
      </c>
      <c r="F2218" s="75">
        <v>62337</v>
      </c>
      <c r="G2218" s="75">
        <v>1636</v>
      </c>
      <c r="H2218" s="104">
        <v>97.442671126881649</v>
      </c>
      <c r="I2218" s="104">
        <v>2.557328873118347</v>
      </c>
      <c r="K2218" s="72">
        <f t="shared" si="173"/>
        <v>3.9769606951478385E-3</v>
      </c>
      <c r="M2218" s="72">
        <f t="shared" si="174"/>
        <v>4.4157465752723514E-3</v>
      </c>
      <c r="N2218" s="68"/>
      <c r="O2218" s="72"/>
    </row>
    <row r="2219" spans="1:15" x14ac:dyDescent="0.25">
      <c r="A2219" s="107" t="s">
        <v>2629</v>
      </c>
      <c r="B2219" s="108">
        <f t="shared" si="170"/>
        <v>43636</v>
      </c>
      <c r="C2219">
        <f t="shared" si="171"/>
        <v>2019</v>
      </c>
      <c r="D2219">
        <f t="shared" si="172"/>
        <v>6</v>
      </c>
      <c r="E2219" s="75">
        <v>60097</v>
      </c>
      <c r="F2219" s="75">
        <v>58724</v>
      </c>
      <c r="G2219" s="75">
        <v>1373</v>
      </c>
      <c r="H2219" s="104">
        <v>97.715360167728832</v>
      </c>
      <c r="I2219" s="104">
        <v>2.2846398322711621</v>
      </c>
      <c r="K2219" s="72">
        <f t="shared" si="173"/>
        <v>3.7360043595938853E-3</v>
      </c>
      <c r="M2219" s="72">
        <f t="shared" si="174"/>
        <v>4.4157465752723514E-3</v>
      </c>
      <c r="N2219" s="68"/>
      <c r="O2219" s="72"/>
    </row>
    <row r="2220" spans="1:15" x14ac:dyDescent="0.25">
      <c r="A2220" s="107" t="s">
        <v>2630</v>
      </c>
      <c r="B2220" s="108">
        <f t="shared" si="170"/>
        <v>43637</v>
      </c>
      <c r="C2220">
        <f t="shared" si="171"/>
        <v>2019</v>
      </c>
      <c r="D2220">
        <f t="shared" si="172"/>
        <v>6</v>
      </c>
      <c r="E2220" s="75">
        <v>65883</v>
      </c>
      <c r="F2220" s="75">
        <v>63072</v>
      </c>
      <c r="G2220" s="75">
        <v>2811</v>
      </c>
      <c r="H2220" s="104">
        <v>95.733345476071221</v>
      </c>
      <c r="I2220" s="104">
        <v>4.266654523928783</v>
      </c>
      <c r="K2220" s="72">
        <f t="shared" si="173"/>
        <v>4.0956982082820097E-3</v>
      </c>
      <c r="M2220" s="72">
        <f t="shared" si="174"/>
        <v>4.4157465752723514E-3</v>
      </c>
      <c r="N2220" s="68"/>
      <c r="O2220" s="72"/>
    </row>
    <row r="2221" spans="1:15" x14ac:dyDescent="0.25">
      <c r="A2221" s="107" t="s">
        <v>2631</v>
      </c>
      <c r="B2221" s="108">
        <f t="shared" si="170"/>
        <v>43638</v>
      </c>
      <c r="C2221">
        <f t="shared" si="171"/>
        <v>2019</v>
      </c>
      <c r="D2221">
        <f t="shared" si="172"/>
        <v>6</v>
      </c>
      <c r="E2221" s="75">
        <v>76844</v>
      </c>
      <c r="F2221" s="75">
        <v>68870</v>
      </c>
      <c r="G2221" s="75">
        <v>7974</v>
      </c>
      <c r="H2221" s="104">
        <v>89.623132580292534</v>
      </c>
      <c r="I2221" s="104">
        <v>10.376867419707461</v>
      </c>
      <c r="K2221" s="72">
        <f t="shared" si="173"/>
        <v>4.7771023347027725E-3</v>
      </c>
      <c r="M2221" s="72">
        <f t="shared" si="174"/>
        <v>4.4157465752723514E-3</v>
      </c>
      <c r="N2221" s="68"/>
      <c r="O2221" s="72"/>
    </row>
    <row r="2222" spans="1:15" x14ac:dyDescent="0.25">
      <c r="A2222" s="107" t="s">
        <v>2632</v>
      </c>
      <c r="B2222" s="108">
        <f t="shared" si="170"/>
        <v>43639</v>
      </c>
      <c r="C2222">
        <f t="shared" si="171"/>
        <v>2019</v>
      </c>
      <c r="D2222">
        <f t="shared" si="172"/>
        <v>6</v>
      </c>
      <c r="E2222" s="75">
        <v>75727</v>
      </c>
      <c r="F2222" s="75">
        <v>67604</v>
      </c>
      <c r="G2222" s="75">
        <v>8123</v>
      </c>
      <c r="H2222" s="104">
        <v>89.273310708201834</v>
      </c>
      <c r="I2222" s="104">
        <v>10.72668929179817</v>
      </c>
      <c r="K2222" s="72">
        <f t="shared" si="173"/>
        <v>4.7076626477023176E-3</v>
      </c>
      <c r="M2222" s="72">
        <f t="shared" si="174"/>
        <v>4.4157465752723514E-3</v>
      </c>
      <c r="N2222" s="68"/>
      <c r="O2222" s="72"/>
    </row>
    <row r="2223" spans="1:15" x14ac:dyDescent="0.25">
      <c r="A2223" s="107" t="s">
        <v>2633</v>
      </c>
      <c r="B2223" s="108">
        <f t="shared" si="170"/>
        <v>43640</v>
      </c>
      <c r="C2223">
        <f t="shared" si="171"/>
        <v>2019</v>
      </c>
      <c r="D2223">
        <f t="shared" si="172"/>
        <v>6</v>
      </c>
      <c r="E2223" s="75">
        <v>80251</v>
      </c>
      <c r="F2223" s="75">
        <v>76623</v>
      </c>
      <c r="G2223" s="75">
        <v>3628</v>
      </c>
      <c r="H2223" s="104">
        <v>95.479184060011718</v>
      </c>
      <c r="I2223" s="104">
        <v>4.520815939988287</v>
      </c>
      <c r="K2223" s="72">
        <f t="shared" si="173"/>
        <v>4.9889027049897479E-3</v>
      </c>
      <c r="M2223" s="72">
        <f t="shared" si="174"/>
        <v>4.4157465752723514E-3</v>
      </c>
      <c r="N2223" s="68"/>
      <c r="O2223" s="72"/>
    </row>
    <row r="2224" spans="1:15" x14ac:dyDescent="0.25">
      <c r="A2224" s="107" t="s">
        <v>2634</v>
      </c>
      <c r="B2224" s="108">
        <f t="shared" si="170"/>
        <v>43641</v>
      </c>
      <c r="C2224">
        <f t="shared" si="171"/>
        <v>2019</v>
      </c>
      <c r="D2224">
        <f t="shared" si="172"/>
        <v>6</v>
      </c>
      <c r="E2224" s="75">
        <v>66012</v>
      </c>
      <c r="F2224" s="75">
        <v>63970</v>
      </c>
      <c r="G2224" s="75">
        <v>2042</v>
      </c>
      <c r="H2224" s="104">
        <v>96.906623038235466</v>
      </c>
      <c r="I2224" s="104">
        <v>3.0933769617645281</v>
      </c>
      <c r="K2224" s="72">
        <f t="shared" si="173"/>
        <v>4.1037176528863593E-3</v>
      </c>
      <c r="M2224" s="72">
        <f t="shared" si="174"/>
        <v>4.4157465752723514E-3</v>
      </c>
      <c r="N2224" s="68"/>
      <c r="O2224" s="72"/>
    </row>
    <row r="2225" spans="1:15" x14ac:dyDescent="0.25">
      <c r="A2225" s="107" t="s">
        <v>2635</v>
      </c>
      <c r="B2225" s="108">
        <f t="shared" si="170"/>
        <v>43642</v>
      </c>
      <c r="C2225">
        <f t="shared" si="171"/>
        <v>2019</v>
      </c>
      <c r="D2225">
        <f t="shared" si="172"/>
        <v>6</v>
      </c>
      <c r="E2225" s="75">
        <v>83572</v>
      </c>
      <c r="F2225" s="75">
        <v>80474</v>
      </c>
      <c r="G2225" s="75">
        <v>3097</v>
      </c>
      <c r="H2225" s="104">
        <v>96.293016799885123</v>
      </c>
      <c r="I2225" s="104">
        <v>3.705786627099986</v>
      </c>
      <c r="K2225" s="72">
        <f t="shared" si="173"/>
        <v>5.1953567788738239E-3</v>
      </c>
      <c r="M2225" s="72">
        <f t="shared" si="174"/>
        <v>4.4157465752723514E-3</v>
      </c>
      <c r="N2225" s="68"/>
      <c r="O2225" s="72"/>
    </row>
    <row r="2226" spans="1:15" x14ac:dyDescent="0.25">
      <c r="A2226" s="107" t="s">
        <v>2636</v>
      </c>
      <c r="B2226" s="108">
        <f t="shared" si="170"/>
        <v>43643</v>
      </c>
      <c r="C2226">
        <f t="shared" si="171"/>
        <v>2019</v>
      </c>
      <c r="D2226">
        <f t="shared" si="172"/>
        <v>6</v>
      </c>
      <c r="E2226" s="75">
        <v>81819</v>
      </c>
      <c r="F2226" s="75">
        <v>78433</v>
      </c>
      <c r="G2226" s="75">
        <v>3386</v>
      </c>
      <c r="H2226" s="104">
        <v>95.861596939586164</v>
      </c>
      <c r="I2226" s="104">
        <v>4.1384030604138404</v>
      </c>
      <c r="K2226" s="72">
        <f t="shared" si="173"/>
        <v>5.0863793649868067E-3</v>
      </c>
      <c r="M2226" s="72">
        <f t="shared" si="174"/>
        <v>4.4157465752723514E-3</v>
      </c>
      <c r="N2226" s="68"/>
      <c r="O2226" s="72"/>
    </row>
    <row r="2227" spans="1:15" x14ac:dyDescent="0.25">
      <c r="A2227" s="107" t="s">
        <v>2637</v>
      </c>
      <c r="B2227" s="108">
        <f t="shared" si="170"/>
        <v>43644</v>
      </c>
      <c r="C2227">
        <f t="shared" si="171"/>
        <v>2019</v>
      </c>
      <c r="D2227">
        <f t="shared" si="172"/>
        <v>6</v>
      </c>
      <c r="E2227" s="75">
        <v>78898</v>
      </c>
      <c r="F2227" s="75">
        <v>74924</v>
      </c>
      <c r="G2227" s="75">
        <v>3974</v>
      </c>
      <c r="H2227" s="104">
        <v>94.963116935790509</v>
      </c>
      <c r="I2227" s="104">
        <v>5.0368830642094853</v>
      </c>
      <c r="K2227" s="72">
        <f t="shared" si="173"/>
        <v>4.90479178599994E-3</v>
      </c>
      <c r="M2227" s="72">
        <f t="shared" si="174"/>
        <v>4.4157465752723514E-3</v>
      </c>
      <c r="N2227" s="68"/>
      <c r="O2227" s="72"/>
    </row>
    <row r="2228" spans="1:15" x14ac:dyDescent="0.25">
      <c r="A2228" s="107" t="s">
        <v>2638</v>
      </c>
      <c r="B2228" s="108">
        <f t="shared" si="170"/>
        <v>43645</v>
      </c>
      <c r="C2228">
        <f t="shared" si="171"/>
        <v>2019</v>
      </c>
      <c r="D2228">
        <f t="shared" si="172"/>
        <v>6</v>
      </c>
      <c r="E2228" s="75">
        <v>62853</v>
      </c>
      <c r="F2228" s="75">
        <v>57453</v>
      </c>
      <c r="G2228" s="75">
        <v>5400</v>
      </c>
      <c r="H2228" s="104">
        <v>91.408524652761201</v>
      </c>
      <c r="I2228" s="104">
        <v>8.591475347238795</v>
      </c>
      <c r="K2228" s="72">
        <f t="shared" si="173"/>
        <v>3.9073345094356535E-3</v>
      </c>
      <c r="M2228" s="72">
        <f t="shared" si="174"/>
        <v>4.4157465752723514E-3</v>
      </c>
      <c r="N2228" s="68"/>
      <c r="O2228" s="72"/>
    </row>
    <row r="2229" spans="1:15" x14ac:dyDescent="0.25">
      <c r="A2229" s="107" t="s">
        <v>2639</v>
      </c>
      <c r="B2229" s="108">
        <f t="shared" si="170"/>
        <v>43646</v>
      </c>
      <c r="C2229">
        <f t="shared" si="171"/>
        <v>2019</v>
      </c>
      <c r="D2229">
        <f t="shared" si="172"/>
        <v>6</v>
      </c>
      <c r="E2229" s="75">
        <v>63789</v>
      </c>
      <c r="F2229" s="75">
        <v>57569</v>
      </c>
      <c r="G2229" s="75">
        <v>6220</v>
      </c>
      <c r="H2229" s="104">
        <v>90.249102509837115</v>
      </c>
      <c r="I2229" s="104">
        <v>9.7508974901628811</v>
      </c>
      <c r="K2229" s="72">
        <f t="shared" si="173"/>
        <v>3.9655221074951221E-3</v>
      </c>
      <c r="M2229" s="72">
        <f t="shared" si="174"/>
        <v>4.4157465752723514E-3</v>
      </c>
      <c r="N2229" s="68"/>
      <c r="O2229" s="72"/>
    </row>
    <row r="2230" spans="1:15" x14ac:dyDescent="0.25">
      <c r="A2230" s="107" t="s">
        <v>2640</v>
      </c>
      <c r="B2230" s="108">
        <f t="shared" si="170"/>
        <v>43647</v>
      </c>
      <c r="C2230">
        <f t="shared" si="171"/>
        <v>2019</v>
      </c>
      <c r="D2230">
        <f t="shared" si="172"/>
        <v>7</v>
      </c>
      <c r="E2230" s="75">
        <v>78503</v>
      </c>
      <c r="F2230" s="75">
        <v>74720</v>
      </c>
      <c r="G2230" s="75">
        <v>3783</v>
      </c>
      <c r="H2230" s="104">
        <v>95.181075882450358</v>
      </c>
      <c r="I2230" s="104">
        <v>4.8189241175496482</v>
      </c>
      <c r="K2230" s="72">
        <f t="shared" si="173"/>
        <v>4.8802361222889459E-3</v>
      </c>
      <c r="M2230" s="72">
        <f t="shared" si="174"/>
        <v>4.3843601121512617E-3</v>
      </c>
      <c r="N2230" s="68"/>
      <c r="O2230" s="72"/>
    </row>
    <row r="2231" spans="1:15" x14ac:dyDescent="0.25">
      <c r="A2231" s="107" t="s">
        <v>2641</v>
      </c>
      <c r="B2231" s="108">
        <f t="shared" si="170"/>
        <v>43648</v>
      </c>
      <c r="C2231">
        <f t="shared" si="171"/>
        <v>2019</v>
      </c>
      <c r="D2231">
        <f t="shared" si="172"/>
        <v>7</v>
      </c>
      <c r="E2231" s="75">
        <v>78318</v>
      </c>
      <c r="F2231" s="75">
        <v>75064</v>
      </c>
      <c r="G2231" s="75">
        <v>3254</v>
      </c>
      <c r="H2231" s="104">
        <v>95.845144155877321</v>
      </c>
      <c r="I2231" s="104">
        <v>4.1548558441226797</v>
      </c>
      <c r="K2231" s="72">
        <f t="shared" si="173"/>
        <v>4.8687353683989866E-3</v>
      </c>
      <c r="M2231" s="72">
        <f t="shared" si="174"/>
        <v>4.3843601121512617E-3</v>
      </c>
      <c r="N2231" s="68"/>
      <c r="O2231" s="72"/>
    </row>
    <row r="2232" spans="1:15" x14ac:dyDescent="0.25">
      <c r="A2232" s="107" t="s">
        <v>2642</v>
      </c>
      <c r="B2232" s="108">
        <f t="shared" si="170"/>
        <v>43649</v>
      </c>
      <c r="C2232">
        <f t="shared" si="171"/>
        <v>2019</v>
      </c>
      <c r="D2232">
        <f t="shared" si="172"/>
        <v>7</v>
      </c>
      <c r="E2232" s="75">
        <v>74408</v>
      </c>
      <c r="F2232" s="75">
        <v>70722</v>
      </c>
      <c r="G2232" s="75">
        <v>3686</v>
      </c>
      <c r="H2232" s="104">
        <v>95.046231588001291</v>
      </c>
      <c r="I2232" s="104">
        <v>4.95376841199871</v>
      </c>
      <c r="K2232" s="72">
        <f t="shared" si="173"/>
        <v>4.6256653807787715E-3</v>
      </c>
      <c r="M2232" s="72">
        <f t="shared" si="174"/>
        <v>4.3843601121512617E-3</v>
      </c>
      <c r="N2232" s="68"/>
      <c r="O2232" s="72"/>
    </row>
    <row r="2233" spans="1:15" x14ac:dyDescent="0.25">
      <c r="A2233" s="107" t="s">
        <v>2643</v>
      </c>
      <c r="B2233" s="108">
        <f t="shared" si="170"/>
        <v>43650</v>
      </c>
      <c r="C2233">
        <f t="shared" si="171"/>
        <v>2019</v>
      </c>
      <c r="D2233">
        <f t="shared" si="172"/>
        <v>7</v>
      </c>
      <c r="E2233" s="75">
        <v>52822</v>
      </c>
      <c r="F2233" s="75">
        <v>46508</v>
      </c>
      <c r="G2233" s="75">
        <v>6314</v>
      </c>
      <c r="H2233" s="104">
        <v>88.046647230320701</v>
      </c>
      <c r="I2233" s="104">
        <v>11.9533527696793</v>
      </c>
      <c r="K2233" s="72">
        <f t="shared" si="173"/>
        <v>3.2837449836509011E-3</v>
      </c>
      <c r="M2233" s="72">
        <f t="shared" si="174"/>
        <v>4.3843601121512617E-3</v>
      </c>
      <c r="N2233" s="68"/>
      <c r="O2233" s="72"/>
    </row>
    <row r="2234" spans="1:15" x14ac:dyDescent="0.25">
      <c r="A2234" s="107" t="s">
        <v>2644</v>
      </c>
      <c r="B2234" s="108">
        <f t="shared" si="170"/>
        <v>43651</v>
      </c>
      <c r="C2234">
        <f t="shared" si="171"/>
        <v>2019</v>
      </c>
      <c r="D2234">
        <f t="shared" si="172"/>
        <v>7</v>
      </c>
      <c r="E2234" s="75">
        <v>58880</v>
      </c>
      <c r="F2234" s="75">
        <v>53155</v>
      </c>
      <c r="G2234" s="75">
        <v>5725</v>
      </c>
      <c r="H2234" s="104">
        <v>90.276834239130437</v>
      </c>
      <c r="I2234" s="104">
        <v>9.7231657608695645</v>
      </c>
      <c r="K2234" s="72">
        <f t="shared" si="173"/>
        <v>3.6603480488691278E-3</v>
      </c>
      <c r="M2234" s="72">
        <f t="shared" si="174"/>
        <v>4.3843601121512617E-3</v>
      </c>
      <c r="N2234" s="68"/>
      <c r="O2234" s="72"/>
    </row>
    <row r="2235" spans="1:15" x14ac:dyDescent="0.25">
      <c r="A2235" s="107" t="s">
        <v>2645</v>
      </c>
      <c r="B2235" s="108">
        <f t="shared" si="170"/>
        <v>43652</v>
      </c>
      <c r="C2235">
        <f t="shared" si="171"/>
        <v>2019</v>
      </c>
      <c r="D2235">
        <f t="shared" si="172"/>
        <v>7</v>
      </c>
      <c r="E2235" s="75">
        <v>51059</v>
      </c>
      <c r="F2235" s="75">
        <v>45468</v>
      </c>
      <c r="G2235" s="75">
        <v>5591</v>
      </c>
      <c r="H2235" s="104">
        <v>89.049922638516222</v>
      </c>
      <c r="I2235" s="104">
        <v>10.950077361483769</v>
      </c>
      <c r="K2235" s="72">
        <f t="shared" si="173"/>
        <v>3.1741459073914538E-3</v>
      </c>
      <c r="M2235" s="72">
        <f t="shared" si="174"/>
        <v>4.3843601121512617E-3</v>
      </c>
      <c r="N2235" s="68"/>
      <c r="O2235" s="72"/>
    </row>
    <row r="2236" spans="1:15" x14ac:dyDescent="0.25">
      <c r="A2236" s="107" t="s">
        <v>2646</v>
      </c>
      <c r="B2236" s="108">
        <f t="shared" si="170"/>
        <v>43653</v>
      </c>
      <c r="C2236">
        <f t="shared" si="171"/>
        <v>2019</v>
      </c>
      <c r="D2236">
        <f t="shared" si="172"/>
        <v>7</v>
      </c>
      <c r="E2236" s="75">
        <v>61593</v>
      </c>
      <c r="F2236" s="75">
        <v>55599</v>
      </c>
      <c r="G2236" s="75">
        <v>5994</v>
      </c>
      <c r="H2236" s="104">
        <v>90.268374652963814</v>
      </c>
      <c r="I2236" s="104">
        <v>9.7316253470361893</v>
      </c>
      <c r="K2236" s="72">
        <f t="shared" si="173"/>
        <v>3.8290050505094459E-3</v>
      </c>
      <c r="M2236" s="72">
        <f t="shared" si="174"/>
        <v>4.3843601121512617E-3</v>
      </c>
      <c r="N2236" s="68"/>
      <c r="O2236" s="72"/>
    </row>
    <row r="2237" spans="1:15" x14ac:dyDescent="0.25">
      <c r="A2237" s="107" t="s">
        <v>2647</v>
      </c>
      <c r="B2237" s="108">
        <f t="shared" si="170"/>
        <v>43654</v>
      </c>
      <c r="C2237">
        <f t="shared" si="171"/>
        <v>2019</v>
      </c>
      <c r="D2237">
        <f t="shared" si="172"/>
        <v>7</v>
      </c>
      <c r="E2237" s="75">
        <v>68219</v>
      </c>
      <c r="F2237" s="75">
        <v>65514</v>
      </c>
      <c r="G2237" s="75">
        <v>2705</v>
      </c>
      <c r="H2237" s="104">
        <v>96.034829006581745</v>
      </c>
      <c r="I2237" s="104">
        <v>3.9651709934182562</v>
      </c>
      <c r="K2237" s="72">
        <f t="shared" si="173"/>
        <v>4.2409185384817086E-3</v>
      </c>
      <c r="M2237" s="72">
        <f t="shared" si="174"/>
        <v>4.3843601121512617E-3</v>
      </c>
      <c r="N2237" s="68"/>
      <c r="O2237" s="72"/>
    </row>
    <row r="2238" spans="1:15" x14ac:dyDescent="0.25">
      <c r="A2238" s="107" t="s">
        <v>2648</v>
      </c>
      <c r="B2238" s="108">
        <f t="shared" si="170"/>
        <v>43655</v>
      </c>
      <c r="C2238">
        <f t="shared" si="171"/>
        <v>2019</v>
      </c>
      <c r="D2238">
        <f t="shared" si="172"/>
        <v>7</v>
      </c>
      <c r="E2238" s="75">
        <v>83870</v>
      </c>
      <c r="F2238" s="75">
        <v>80730</v>
      </c>
      <c r="G2238" s="75">
        <v>3140</v>
      </c>
      <c r="H2238" s="104">
        <v>96.256110647430546</v>
      </c>
      <c r="I2238" s="104">
        <v>3.743889352569453</v>
      </c>
      <c r="K2238" s="72">
        <f t="shared" si="173"/>
        <v>5.2138823175722441E-3</v>
      </c>
      <c r="M2238" s="72">
        <f t="shared" si="174"/>
        <v>4.3843601121512617E-3</v>
      </c>
      <c r="N2238" s="68"/>
      <c r="O2238" s="72"/>
    </row>
    <row r="2239" spans="1:15" x14ac:dyDescent="0.25">
      <c r="A2239" s="107" t="s">
        <v>2649</v>
      </c>
      <c r="B2239" s="108">
        <f t="shared" si="170"/>
        <v>43656</v>
      </c>
      <c r="C2239">
        <f t="shared" si="171"/>
        <v>2019</v>
      </c>
      <c r="D2239">
        <f t="shared" si="172"/>
        <v>7</v>
      </c>
      <c r="E2239" s="75">
        <v>84506</v>
      </c>
      <c r="F2239" s="75">
        <v>81585</v>
      </c>
      <c r="G2239" s="75">
        <v>2921</v>
      </c>
      <c r="H2239" s="104">
        <v>96.543440702435333</v>
      </c>
      <c r="I2239" s="104">
        <v>3.4565592975646702</v>
      </c>
      <c r="K2239" s="72">
        <f t="shared" si="173"/>
        <v>5.2534200444588064E-3</v>
      </c>
      <c r="M2239" s="72">
        <f t="shared" si="174"/>
        <v>4.3843601121512617E-3</v>
      </c>
      <c r="N2239" s="68"/>
      <c r="O2239" s="72"/>
    </row>
    <row r="2240" spans="1:15" x14ac:dyDescent="0.25">
      <c r="A2240" s="107" t="s">
        <v>2650</v>
      </c>
      <c r="B2240" s="108">
        <f t="shared" si="170"/>
        <v>43657</v>
      </c>
      <c r="C2240">
        <f t="shared" si="171"/>
        <v>2019</v>
      </c>
      <c r="D2240">
        <f t="shared" si="172"/>
        <v>7</v>
      </c>
      <c r="E2240" s="75">
        <v>54686</v>
      </c>
      <c r="F2240" s="75">
        <v>53037</v>
      </c>
      <c r="G2240" s="75">
        <v>1649</v>
      </c>
      <c r="H2240" s="104">
        <v>96.984603006253892</v>
      </c>
      <c r="I2240" s="104">
        <v>3.0153969937461138</v>
      </c>
      <c r="K2240" s="72">
        <f t="shared" si="173"/>
        <v>3.3996228498718939E-3</v>
      </c>
      <c r="M2240" s="72">
        <f t="shared" si="174"/>
        <v>4.3843601121512617E-3</v>
      </c>
      <c r="N2240" s="68"/>
      <c r="O2240" s="72"/>
    </row>
    <row r="2241" spans="1:15" x14ac:dyDescent="0.25">
      <c r="A2241" s="107" t="s">
        <v>2651</v>
      </c>
      <c r="B2241" s="108">
        <f t="shared" si="170"/>
        <v>43658</v>
      </c>
      <c r="C2241">
        <f t="shared" si="171"/>
        <v>2019</v>
      </c>
      <c r="D2241">
        <f t="shared" si="172"/>
        <v>7</v>
      </c>
      <c r="E2241" s="75">
        <v>81397</v>
      </c>
      <c r="F2241" s="75">
        <v>78057</v>
      </c>
      <c r="G2241" s="75">
        <v>3340</v>
      </c>
      <c r="H2241" s="104">
        <v>95.89665466786245</v>
      </c>
      <c r="I2241" s="104">
        <v>4.1033453321375477</v>
      </c>
      <c r="K2241" s="72">
        <f t="shared" si="173"/>
        <v>5.0601452128702512E-3</v>
      </c>
      <c r="M2241" s="72">
        <f t="shared" si="174"/>
        <v>4.3843601121512617E-3</v>
      </c>
      <c r="N2241" s="68"/>
      <c r="O2241" s="72"/>
    </row>
    <row r="2242" spans="1:15" x14ac:dyDescent="0.25">
      <c r="A2242" s="107" t="s">
        <v>2652</v>
      </c>
      <c r="B2242" s="108">
        <f t="shared" si="170"/>
        <v>43659</v>
      </c>
      <c r="C2242">
        <f t="shared" si="171"/>
        <v>2019</v>
      </c>
      <c r="D2242">
        <f t="shared" si="172"/>
        <v>7</v>
      </c>
      <c r="E2242" s="75">
        <v>77087</v>
      </c>
      <c r="F2242" s="75">
        <v>70208</v>
      </c>
      <c r="G2242" s="75">
        <v>6879</v>
      </c>
      <c r="H2242" s="104">
        <v>91.076316369815927</v>
      </c>
      <c r="I2242" s="104">
        <v>8.9236836301840778</v>
      </c>
      <c r="K2242" s="72">
        <f t="shared" si="173"/>
        <v>4.7922087303528269E-3</v>
      </c>
      <c r="M2242" s="72">
        <f t="shared" si="174"/>
        <v>4.3843601121512617E-3</v>
      </c>
      <c r="N2242" s="68"/>
      <c r="O2242" s="72"/>
    </row>
    <row r="2243" spans="1:15" x14ac:dyDescent="0.25">
      <c r="A2243" s="107" t="s">
        <v>2653</v>
      </c>
      <c r="B2243" s="108">
        <f t="shared" si="170"/>
        <v>43660</v>
      </c>
      <c r="C2243">
        <f t="shared" si="171"/>
        <v>2019</v>
      </c>
      <c r="D2243">
        <f t="shared" si="172"/>
        <v>7</v>
      </c>
      <c r="E2243" s="75">
        <v>68086</v>
      </c>
      <c r="F2243" s="75">
        <v>61874</v>
      </c>
      <c r="G2243" s="75">
        <v>6212</v>
      </c>
      <c r="H2243" s="104">
        <v>90.876244749287665</v>
      </c>
      <c r="I2243" s="104">
        <v>9.1237552507123336</v>
      </c>
      <c r="K2243" s="72">
        <f t="shared" si="173"/>
        <v>4.2326504289283869E-3</v>
      </c>
      <c r="M2243" s="72">
        <f t="shared" si="174"/>
        <v>4.3843601121512617E-3</v>
      </c>
      <c r="N2243" s="68"/>
      <c r="O2243" s="72"/>
    </row>
    <row r="2244" spans="1:15" x14ac:dyDescent="0.25">
      <c r="A2244" s="107" t="s">
        <v>2654</v>
      </c>
      <c r="B2244" s="108">
        <f t="shared" si="170"/>
        <v>43661</v>
      </c>
      <c r="C2244">
        <f t="shared" si="171"/>
        <v>2019</v>
      </c>
      <c r="D2244">
        <f t="shared" si="172"/>
        <v>7</v>
      </c>
      <c r="E2244" s="75">
        <v>81243</v>
      </c>
      <c r="F2244" s="75">
        <v>77987</v>
      </c>
      <c r="G2244" s="75">
        <v>3256</v>
      </c>
      <c r="H2244" s="104">
        <v>95.992270103270442</v>
      </c>
      <c r="I2244" s="104">
        <v>4.0077298967295647</v>
      </c>
      <c r="K2244" s="72">
        <f t="shared" si="173"/>
        <v>5.0505716123348254E-3</v>
      </c>
      <c r="M2244" s="72">
        <f t="shared" si="174"/>
        <v>4.3843601121512617E-3</v>
      </c>
      <c r="N2244" s="68"/>
      <c r="O2244" s="72"/>
    </row>
    <row r="2245" spans="1:15" x14ac:dyDescent="0.25">
      <c r="A2245" s="107" t="s">
        <v>2655</v>
      </c>
      <c r="B2245" s="108">
        <f t="shared" si="170"/>
        <v>43662</v>
      </c>
      <c r="C2245">
        <f t="shared" si="171"/>
        <v>2019</v>
      </c>
      <c r="D2245">
        <f t="shared" si="172"/>
        <v>7</v>
      </c>
      <c r="E2245" s="75">
        <v>84712</v>
      </c>
      <c r="F2245" s="75">
        <v>81658</v>
      </c>
      <c r="G2245" s="75">
        <v>3054</v>
      </c>
      <c r="H2245" s="104">
        <v>96.39484370573237</v>
      </c>
      <c r="I2245" s="104">
        <v>3.6051562942676361</v>
      </c>
      <c r="K2245" s="72">
        <f t="shared" si="173"/>
        <v>5.2662262893308689E-3</v>
      </c>
      <c r="M2245" s="72">
        <f t="shared" si="174"/>
        <v>4.3843601121512617E-3</v>
      </c>
      <c r="N2245" s="68"/>
      <c r="O2245" s="72"/>
    </row>
    <row r="2246" spans="1:15" x14ac:dyDescent="0.25">
      <c r="A2246" s="107" t="s">
        <v>2656</v>
      </c>
      <c r="B2246" s="108">
        <f t="shared" si="170"/>
        <v>43663</v>
      </c>
      <c r="C2246">
        <f t="shared" si="171"/>
        <v>2019</v>
      </c>
      <c r="D2246">
        <f t="shared" si="172"/>
        <v>7</v>
      </c>
      <c r="E2246" s="75">
        <v>69325</v>
      </c>
      <c r="F2246" s="75">
        <v>67389</v>
      </c>
      <c r="G2246" s="75">
        <v>1936</v>
      </c>
      <c r="H2246" s="104">
        <v>97.207356653443924</v>
      </c>
      <c r="I2246" s="104">
        <v>2.7926433465560758</v>
      </c>
      <c r="K2246" s="72">
        <f t="shared" si="173"/>
        <v>4.3096743968724909E-3</v>
      </c>
      <c r="M2246" s="72">
        <f t="shared" si="174"/>
        <v>4.3843601121512617E-3</v>
      </c>
      <c r="N2246" s="68"/>
      <c r="O2246" s="72"/>
    </row>
    <row r="2247" spans="1:15" x14ac:dyDescent="0.25">
      <c r="A2247" s="107" t="s">
        <v>2657</v>
      </c>
      <c r="B2247" s="108">
        <f t="shared" si="170"/>
        <v>43664</v>
      </c>
      <c r="C2247">
        <f t="shared" si="171"/>
        <v>2019</v>
      </c>
      <c r="D2247">
        <f t="shared" si="172"/>
        <v>7</v>
      </c>
      <c r="E2247" s="75">
        <v>61200</v>
      </c>
      <c r="F2247" s="75">
        <v>59726</v>
      </c>
      <c r="G2247" s="75">
        <v>1474</v>
      </c>
      <c r="H2247" s="104">
        <v>97.591503267973863</v>
      </c>
      <c r="I2247" s="104">
        <v>2.4084967320261441</v>
      </c>
      <c r="K2247" s="72">
        <f t="shared" si="173"/>
        <v>3.8045737192729384E-3</v>
      </c>
      <c r="M2247" s="72">
        <f t="shared" si="174"/>
        <v>4.3843601121512617E-3</v>
      </c>
      <c r="N2247" s="68"/>
      <c r="O2247" s="72"/>
    </row>
    <row r="2248" spans="1:15" x14ac:dyDescent="0.25">
      <c r="A2248" s="107" t="s">
        <v>2658</v>
      </c>
      <c r="B2248" s="108">
        <f t="shared" si="170"/>
        <v>43665</v>
      </c>
      <c r="C2248">
        <f t="shared" si="171"/>
        <v>2019</v>
      </c>
      <c r="D2248">
        <f t="shared" si="172"/>
        <v>7</v>
      </c>
      <c r="E2248" s="75">
        <v>75160</v>
      </c>
      <c r="F2248" s="75">
        <v>71798</v>
      </c>
      <c r="G2248" s="75">
        <v>3362</v>
      </c>
      <c r="H2248" s="104">
        <v>95.526875997871201</v>
      </c>
      <c r="I2248" s="104">
        <v>4.4731240021287917</v>
      </c>
      <c r="K2248" s="72">
        <f t="shared" si="173"/>
        <v>4.6724143911855238E-3</v>
      </c>
      <c r="M2248" s="72">
        <f t="shared" si="174"/>
        <v>4.3843601121512617E-3</v>
      </c>
      <c r="N2248" s="68"/>
      <c r="O2248" s="72"/>
    </row>
    <row r="2249" spans="1:15" x14ac:dyDescent="0.25">
      <c r="A2249" s="107" t="s">
        <v>2659</v>
      </c>
      <c r="B2249" s="108">
        <f t="shared" si="170"/>
        <v>43666</v>
      </c>
      <c r="C2249">
        <f t="shared" si="171"/>
        <v>2019</v>
      </c>
      <c r="D2249">
        <f t="shared" si="172"/>
        <v>7</v>
      </c>
      <c r="E2249" s="75">
        <v>50680</v>
      </c>
      <c r="F2249" s="75">
        <v>46511</v>
      </c>
      <c r="G2249" s="75">
        <v>4169</v>
      </c>
      <c r="H2249" s="104">
        <v>91.773875295974747</v>
      </c>
      <c r="I2249" s="104">
        <v>8.2261247040252563</v>
      </c>
      <c r="K2249" s="72">
        <f t="shared" si="173"/>
        <v>3.1505849034763485E-3</v>
      </c>
      <c r="M2249" s="72">
        <f t="shared" si="174"/>
        <v>4.3843601121512617E-3</v>
      </c>
      <c r="N2249" s="68"/>
      <c r="O2249" s="72"/>
    </row>
    <row r="2250" spans="1:15" x14ac:dyDescent="0.25">
      <c r="A2250" s="107" t="s">
        <v>2660</v>
      </c>
      <c r="B2250" s="108">
        <f t="shared" si="170"/>
        <v>43667</v>
      </c>
      <c r="C2250">
        <f t="shared" si="171"/>
        <v>2019</v>
      </c>
      <c r="D2250">
        <f t="shared" si="172"/>
        <v>7</v>
      </c>
      <c r="E2250" s="75">
        <v>48260</v>
      </c>
      <c r="F2250" s="75">
        <v>44778</v>
      </c>
      <c r="G2250" s="75">
        <v>3482</v>
      </c>
      <c r="H2250" s="104">
        <v>92.784915043514303</v>
      </c>
      <c r="I2250" s="104">
        <v>7.2150849564857023</v>
      </c>
      <c r="K2250" s="72">
        <f t="shared" si="173"/>
        <v>3.0001426093482354E-3</v>
      </c>
      <c r="M2250" s="72">
        <f t="shared" si="174"/>
        <v>4.3843601121512617E-3</v>
      </c>
      <c r="N2250" s="68"/>
      <c r="O2250" s="72"/>
    </row>
    <row r="2251" spans="1:15" x14ac:dyDescent="0.25">
      <c r="A2251" s="107" t="s">
        <v>2661</v>
      </c>
      <c r="B2251" s="108">
        <f t="shared" si="170"/>
        <v>43668</v>
      </c>
      <c r="C2251">
        <f t="shared" si="171"/>
        <v>2019</v>
      </c>
      <c r="D2251">
        <f t="shared" si="172"/>
        <v>7</v>
      </c>
      <c r="E2251" s="75">
        <v>52465</v>
      </c>
      <c r="F2251" s="75">
        <v>50778</v>
      </c>
      <c r="G2251" s="75">
        <v>1687</v>
      </c>
      <c r="H2251" s="104">
        <v>96.784523015343566</v>
      </c>
      <c r="I2251" s="104">
        <v>3.2154769846564371</v>
      </c>
      <c r="K2251" s="72">
        <f t="shared" si="173"/>
        <v>3.2615516369551424E-3</v>
      </c>
      <c r="M2251" s="72">
        <f t="shared" si="174"/>
        <v>4.3843601121512617E-3</v>
      </c>
      <c r="N2251" s="68"/>
      <c r="O2251" s="72"/>
    </row>
    <row r="2252" spans="1:15" x14ac:dyDescent="0.25">
      <c r="A2252" s="107" t="s">
        <v>2662</v>
      </c>
      <c r="B2252" s="108">
        <f t="shared" si="170"/>
        <v>43669</v>
      </c>
      <c r="C2252">
        <f t="shared" si="171"/>
        <v>2019</v>
      </c>
      <c r="D2252">
        <f t="shared" si="172"/>
        <v>7</v>
      </c>
      <c r="E2252" s="75">
        <v>66409</v>
      </c>
      <c r="F2252" s="75">
        <v>64660</v>
      </c>
      <c r="G2252" s="75">
        <v>1749</v>
      </c>
      <c r="H2252" s="104">
        <v>97.366320830007979</v>
      </c>
      <c r="I2252" s="104">
        <v>2.633679169992019</v>
      </c>
      <c r="K2252" s="72">
        <f t="shared" si="173"/>
        <v>4.1283976490718395E-3</v>
      </c>
      <c r="M2252" s="72">
        <f t="shared" si="174"/>
        <v>4.3843601121512617E-3</v>
      </c>
      <c r="N2252" s="68"/>
      <c r="O2252" s="72"/>
    </row>
    <row r="2253" spans="1:15" x14ac:dyDescent="0.25">
      <c r="A2253" s="107" t="s">
        <v>2663</v>
      </c>
      <c r="B2253" s="108">
        <f t="shared" ref="B2253:B2316" si="175">DATE(YEAR(A2253),MONTH(A2253),DAY(A2253))</f>
        <v>43670</v>
      </c>
      <c r="C2253">
        <f t="shared" ref="C2253:C2316" si="176">+YEAR(A2253)</f>
        <v>2019</v>
      </c>
      <c r="D2253">
        <f t="shared" ref="D2253:D2316" si="177">MONTH(A2253)</f>
        <v>7</v>
      </c>
      <c r="E2253" s="75">
        <v>87931</v>
      </c>
      <c r="F2253" s="75">
        <v>84605</v>
      </c>
      <c r="G2253" s="75">
        <v>3326</v>
      </c>
      <c r="H2253" s="104">
        <v>96.217488712740675</v>
      </c>
      <c r="I2253" s="104">
        <v>3.7825112872593278</v>
      </c>
      <c r="K2253" s="72">
        <f t="shared" ref="K2253:K2316" si="178">+E2253/SUMIF($C$12:$C$2321,C2253,$E$12:$E$2321)</f>
        <v>5.4663394070161558E-3</v>
      </c>
      <c r="M2253" s="72">
        <f t="shared" ref="M2253:M2316" si="179">AVERAGEIFS($K$12:$K$2321,$C$12:$C$2321,C2253,$D$12:$D$2321,D2253)</f>
        <v>4.3843601121512617E-3</v>
      </c>
      <c r="N2253" s="68"/>
      <c r="O2253" s="72"/>
    </row>
    <row r="2254" spans="1:15" x14ac:dyDescent="0.25">
      <c r="A2254" s="107" t="s">
        <v>2664</v>
      </c>
      <c r="B2254" s="108">
        <f t="shared" si="175"/>
        <v>43671</v>
      </c>
      <c r="C2254">
        <f t="shared" si="176"/>
        <v>2019</v>
      </c>
      <c r="D2254">
        <f t="shared" si="177"/>
        <v>7</v>
      </c>
      <c r="E2254" s="75">
        <v>86696</v>
      </c>
      <c r="F2254" s="75">
        <v>83100</v>
      </c>
      <c r="G2254" s="75">
        <v>3596</v>
      </c>
      <c r="H2254" s="104">
        <v>95.85217311063947</v>
      </c>
      <c r="I2254" s="104">
        <v>4.1478268893605241</v>
      </c>
      <c r="K2254" s="72">
        <f t="shared" si="178"/>
        <v>5.3895641040210239E-3</v>
      </c>
      <c r="M2254" s="72">
        <f t="shared" si="179"/>
        <v>4.3843601121512617E-3</v>
      </c>
      <c r="N2254" s="68"/>
      <c r="O2254" s="72"/>
    </row>
    <row r="2255" spans="1:15" x14ac:dyDescent="0.25">
      <c r="A2255" s="107" t="s">
        <v>2665</v>
      </c>
      <c r="B2255" s="108">
        <f t="shared" si="175"/>
        <v>43672</v>
      </c>
      <c r="C2255">
        <f t="shared" si="176"/>
        <v>2019</v>
      </c>
      <c r="D2255">
        <f t="shared" si="177"/>
        <v>7</v>
      </c>
      <c r="E2255" s="75">
        <v>83035</v>
      </c>
      <c r="F2255" s="75">
        <v>79005</v>
      </c>
      <c r="G2255" s="75">
        <v>4030</v>
      </c>
      <c r="H2255" s="104">
        <v>95.146624917203596</v>
      </c>
      <c r="I2255" s="104">
        <v>4.8533750827964113</v>
      </c>
      <c r="K2255" s="72">
        <f t="shared" si="178"/>
        <v>5.1619735094743206E-3</v>
      </c>
      <c r="M2255" s="72">
        <f t="shared" si="179"/>
        <v>4.3843601121512617E-3</v>
      </c>
      <c r="N2255" s="68"/>
      <c r="O2255" s="72"/>
    </row>
    <row r="2256" spans="1:15" x14ac:dyDescent="0.25">
      <c r="A2256" s="107" t="s">
        <v>2666</v>
      </c>
      <c r="B2256" s="108">
        <f t="shared" si="175"/>
        <v>43673</v>
      </c>
      <c r="C2256">
        <f t="shared" si="176"/>
        <v>2019</v>
      </c>
      <c r="D2256">
        <f t="shared" si="177"/>
        <v>7</v>
      </c>
      <c r="E2256" s="75">
        <v>72459</v>
      </c>
      <c r="F2256" s="75">
        <v>65539</v>
      </c>
      <c r="G2256" s="75">
        <v>6919</v>
      </c>
      <c r="H2256" s="104">
        <v>90.449771594970954</v>
      </c>
      <c r="I2256" s="104">
        <v>9.5488483142190752</v>
      </c>
      <c r="K2256" s="72">
        <f t="shared" si="178"/>
        <v>4.5045033843921214E-3</v>
      </c>
      <c r="M2256" s="72">
        <f t="shared" si="179"/>
        <v>4.3843601121512617E-3</v>
      </c>
      <c r="N2256" s="68"/>
      <c r="O2256" s="72"/>
    </row>
    <row r="2257" spans="1:15" x14ac:dyDescent="0.25">
      <c r="A2257" s="107" t="s">
        <v>2667</v>
      </c>
      <c r="B2257" s="108">
        <f t="shared" si="175"/>
        <v>43674</v>
      </c>
      <c r="C2257">
        <f t="shared" si="176"/>
        <v>2019</v>
      </c>
      <c r="D2257">
        <f t="shared" si="177"/>
        <v>7</v>
      </c>
      <c r="E2257" s="75">
        <v>67828</v>
      </c>
      <c r="F2257" s="75">
        <v>61911</v>
      </c>
      <c r="G2257" s="75">
        <v>5917</v>
      </c>
      <c r="H2257" s="104">
        <v>91.276463997169316</v>
      </c>
      <c r="I2257" s="104">
        <v>8.7235360028306896</v>
      </c>
      <c r="K2257" s="72">
        <f t="shared" si="178"/>
        <v>4.2166115397196877E-3</v>
      </c>
      <c r="M2257" s="72">
        <f t="shared" si="179"/>
        <v>4.3843601121512617E-3</v>
      </c>
      <c r="N2257" s="68"/>
      <c r="O2257" s="72"/>
    </row>
    <row r="2258" spans="1:15" x14ac:dyDescent="0.25">
      <c r="A2258" s="107" t="s">
        <v>2668</v>
      </c>
      <c r="B2258" s="108">
        <f t="shared" si="175"/>
        <v>43675</v>
      </c>
      <c r="C2258">
        <f t="shared" si="176"/>
        <v>2019</v>
      </c>
      <c r="D2258">
        <f t="shared" si="177"/>
        <v>7</v>
      </c>
      <c r="E2258" s="75">
        <v>78923</v>
      </c>
      <c r="F2258" s="75">
        <v>75786</v>
      </c>
      <c r="G2258" s="75">
        <v>3137</v>
      </c>
      <c r="H2258" s="104">
        <v>96.025239790682051</v>
      </c>
      <c r="I2258" s="104">
        <v>3.9747602093179428</v>
      </c>
      <c r="K2258" s="72">
        <f t="shared" si="178"/>
        <v>4.9063459419310153E-3</v>
      </c>
      <c r="M2258" s="72">
        <f t="shared" si="179"/>
        <v>4.3843601121512617E-3</v>
      </c>
      <c r="N2258" s="68"/>
      <c r="O2258" s="72"/>
    </row>
    <row r="2259" spans="1:15" x14ac:dyDescent="0.25">
      <c r="A2259" s="107" t="s">
        <v>2669</v>
      </c>
      <c r="B2259" s="108">
        <f t="shared" si="175"/>
        <v>43676</v>
      </c>
      <c r="C2259">
        <f t="shared" si="176"/>
        <v>2019</v>
      </c>
      <c r="D2259">
        <f t="shared" si="177"/>
        <v>7</v>
      </c>
      <c r="E2259" s="75">
        <v>80895</v>
      </c>
      <c r="F2259" s="75">
        <v>78094</v>
      </c>
      <c r="G2259" s="75">
        <v>2801</v>
      </c>
      <c r="H2259" s="104">
        <v>96.537486865690099</v>
      </c>
      <c r="I2259" s="104">
        <v>3.462513134309908</v>
      </c>
      <c r="K2259" s="72">
        <f t="shared" si="178"/>
        <v>5.0289377617742546E-3</v>
      </c>
      <c r="M2259" s="72">
        <f t="shared" si="179"/>
        <v>4.3843601121512617E-3</v>
      </c>
      <c r="N2259" s="68"/>
      <c r="O2259" s="72"/>
    </row>
    <row r="2260" spans="1:15" x14ac:dyDescent="0.25">
      <c r="A2260" s="107" t="s">
        <v>2670</v>
      </c>
      <c r="B2260" s="108">
        <f t="shared" si="175"/>
        <v>43677</v>
      </c>
      <c r="C2260">
        <f t="shared" si="176"/>
        <v>2019</v>
      </c>
      <c r="D2260">
        <f t="shared" si="177"/>
        <v>7</v>
      </c>
      <c r="E2260" s="75">
        <v>65663</v>
      </c>
      <c r="F2260" s="75">
        <v>63744</v>
      </c>
      <c r="G2260" s="75">
        <v>1919</v>
      </c>
      <c r="H2260" s="104">
        <v>97.077501789440021</v>
      </c>
      <c r="I2260" s="104">
        <v>2.922498210559981</v>
      </c>
      <c r="K2260" s="72">
        <f t="shared" si="178"/>
        <v>4.0820216360885455E-3</v>
      </c>
      <c r="M2260" s="72">
        <f t="shared" si="179"/>
        <v>4.3843601121512617E-3</v>
      </c>
      <c r="N2260" s="68"/>
      <c r="O2260" s="72"/>
    </row>
    <row r="2261" spans="1:15" x14ac:dyDescent="0.25">
      <c r="A2261" s="107" t="s">
        <v>2671</v>
      </c>
      <c r="B2261" s="108">
        <f t="shared" si="175"/>
        <v>43678</v>
      </c>
      <c r="C2261">
        <f t="shared" si="176"/>
        <v>2019</v>
      </c>
      <c r="D2261">
        <f t="shared" si="177"/>
        <v>8</v>
      </c>
      <c r="E2261" s="75">
        <v>87865</v>
      </c>
      <c r="F2261" s="75">
        <v>84918</v>
      </c>
      <c r="G2261" s="75">
        <v>2947</v>
      </c>
      <c r="H2261" s="104">
        <v>96.645991008934161</v>
      </c>
      <c r="I2261" s="104">
        <v>3.3540089910658391</v>
      </c>
      <c r="K2261" s="72">
        <f t="shared" si="178"/>
        <v>5.4622364353581164E-3</v>
      </c>
      <c r="M2261" s="72">
        <f t="shared" si="179"/>
        <v>4.7105122678030367E-3</v>
      </c>
      <c r="N2261" s="68"/>
      <c r="O2261" s="72"/>
    </row>
    <row r="2262" spans="1:15" x14ac:dyDescent="0.25">
      <c r="A2262" s="107" t="s">
        <v>2672</v>
      </c>
      <c r="B2262" s="108">
        <f t="shared" si="175"/>
        <v>43679</v>
      </c>
      <c r="C2262">
        <f t="shared" si="176"/>
        <v>2019</v>
      </c>
      <c r="D2262">
        <f t="shared" si="177"/>
        <v>8</v>
      </c>
      <c r="E2262" s="75">
        <v>82374</v>
      </c>
      <c r="F2262" s="75">
        <v>78784</v>
      </c>
      <c r="G2262" s="75">
        <v>3590</v>
      </c>
      <c r="H2262" s="104">
        <v>95.641828732367003</v>
      </c>
      <c r="I2262" s="104">
        <v>4.3581712676329909</v>
      </c>
      <c r="K2262" s="72">
        <f t="shared" si="178"/>
        <v>5.1208816266566839E-3</v>
      </c>
      <c r="M2262" s="72">
        <f t="shared" si="179"/>
        <v>4.7105122678030367E-3</v>
      </c>
      <c r="N2262" s="68"/>
      <c r="O2262" s="72"/>
    </row>
    <row r="2263" spans="1:15" x14ac:dyDescent="0.25">
      <c r="A2263" s="107" t="s">
        <v>2673</v>
      </c>
      <c r="B2263" s="108">
        <f t="shared" si="175"/>
        <v>43680</v>
      </c>
      <c r="C2263">
        <f t="shared" si="176"/>
        <v>2019</v>
      </c>
      <c r="D2263">
        <f t="shared" si="177"/>
        <v>8</v>
      </c>
      <c r="E2263" s="75">
        <v>77445</v>
      </c>
      <c r="F2263" s="75">
        <v>69578</v>
      </c>
      <c r="G2263" s="75">
        <v>7867</v>
      </c>
      <c r="H2263" s="104">
        <v>89.841823229388595</v>
      </c>
      <c r="I2263" s="104">
        <v>10.1581767706114</v>
      </c>
      <c r="K2263" s="72">
        <f t="shared" si="178"/>
        <v>4.8144642432858291E-3</v>
      </c>
      <c r="M2263" s="72">
        <f t="shared" si="179"/>
        <v>4.7105122678030367E-3</v>
      </c>
      <c r="N2263" s="68"/>
      <c r="O2263" s="72"/>
    </row>
    <row r="2264" spans="1:15" x14ac:dyDescent="0.25">
      <c r="A2264" s="107" t="s">
        <v>2674</v>
      </c>
      <c r="B2264" s="108">
        <f t="shared" si="175"/>
        <v>43681</v>
      </c>
      <c r="C2264">
        <f t="shared" si="176"/>
        <v>2019</v>
      </c>
      <c r="D2264">
        <f t="shared" si="177"/>
        <v>8</v>
      </c>
      <c r="E2264" s="75">
        <v>67003</v>
      </c>
      <c r="F2264" s="75">
        <v>60652</v>
      </c>
      <c r="G2264" s="75">
        <v>6351</v>
      </c>
      <c r="H2264" s="104">
        <v>90.521319940898167</v>
      </c>
      <c r="I2264" s="104">
        <v>9.4786800591018316</v>
      </c>
      <c r="K2264" s="72">
        <f t="shared" si="178"/>
        <v>4.1653243939941947E-3</v>
      </c>
      <c r="M2264" s="72">
        <f t="shared" si="179"/>
        <v>4.7105122678030367E-3</v>
      </c>
      <c r="N2264" s="68"/>
      <c r="O2264" s="72"/>
    </row>
    <row r="2265" spans="1:15" x14ac:dyDescent="0.25">
      <c r="A2265" s="107" t="s">
        <v>2675</v>
      </c>
      <c r="B2265" s="108">
        <f t="shared" si="175"/>
        <v>43682</v>
      </c>
      <c r="C2265">
        <f t="shared" si="176"/>
        <v>2019</v>
      </c>
      <c r="D2265">
        <f t="shared" si="177"/>
        <v>8</v>
      </c>
      <c r="E2265" s="75">
        <v>82557</v>
      </c>
      <c r="F2265" s="75">
        <v>78381</v>
      </c>
      <c r="G2265" s="75">
        <v>4176</v>
      </c>
      <c r="H2265" s="104">
        <v>94.941676659762351</v>
      </c>
      <c r="I2265" s="104">
        <v>5.0583233402376537</v>
      </c>
      <c r="K2265" s="72">
        <f t="shared" si="178"/>
        <v>5.1322580480721563E-3</v>
      </c>
      <c r="M2265" s="72">
        <f t="shared" si="179"/>
        <v>4.7105122678030367E-3</v>
      </c>
      <c r="N2265" s="68"/>
      <c r="O2265" s="72"/>
    </row>
    <row r="2266" spans="1:15" x14ac:dyDescent="0.25">
      <c r="A2266" s="107" t="s">
        <v>2676</v>
      </c>
      <c r="B2266" s="108">
        <f t="shared" si="175"/>
        <v>43683</v>
      </c>
      <c r="C2266">
        <f t="shared" si="176"/>
        <v>2019</v>
      </c>
      <c r="D2266">
        <f t="shared" si="177"/>
        <v>8</v>
      </c>
      <c r="E2266" s="75">
        <v>82801</v>
      </c>
      <c r="F2266" s="75">
        <v>79622</v>
      </c>
      <c r="G2266" s="75">
        <v>3179</v>
      </c>
      <c r="H2266" s="104">
        <v>96.160674387990483</v>
      </c>
      <c r="I2266" s="104">
        <v>3.8393256120095169</v>
      </c>
      <c r="K2266" s="72">
        <f t="shared" si="178"/>
        <v>5.1474266099594537E-3</v>
      </c>
      <c r="M2266" s="72">
        <f t="shared" si="179"/>
        <v>4.7105122678030367E-3</v>
      </c>
      <c r="N2266" s="68"/>
      <c r="O2266" s="72"/>
    </row>
    <row r="2267" spans="1:15" x14ac:dyDescent="0.25">
      <c r="A2267" s="107" t="s">
        <v>2677</v>
      </c>
      <c r="B2267" s="108">
        <f t="shared" si="175"/>
        <v>43684</v>
      </c>
      <c r="C2267">
        <f t="shared" si="176"/>
        <v>2019</v>
      </c>
      <c r="D2267">
        <f t="shared" si="177"/>
        <v>8</v>
      </c>
      <c r="E2267" s="75">
        <v>52359</v>
      </c>
      <c r="F2267" s="75">
        <v>50744</v>
      </c>
      <c r="G2267" s="75">
        <v>1615</v>
      </c>
      <c r="H2267" s="104">
        <v>96.915525506598669</v>
      </c>
      <c r="I2267" s="104">
        <v>3.0844744934013248</v>
      </c>
      <c r="K2267" s="72">
        <f t="shared" si="178"/>
        <v>3.254962015807382E-3</v>
      </c>
      <c r="M2267" s="72">
        <f t="shared" si="179"/>
        <v>4.7105122678030367E-3</v>
      </c>
      <c r="N2267" s="68"/>
      <c r="O2267" s="72"/>
    </row>
    <row r="2268" spans="1:15" x14ac:dyDescent="0.25">
      <c r="A2268" s="107" t="s">
        <v>2678</v>
      </c>
      <c r="B2268" s="108">
        <f t="shared" si="175"/>
        <v>43685</v>
      </c>
      <c r="C2268">
        <f t="shared" si="176"/>
        <v>2019</v>
      </c>
      <c r="D2268">
        <f t="shared" si="177"/>
        <v>8</v>
      </c>
      <c r="E2268" s="75">
        <v>79763</v>
      </c>
      <c r="F2268" s="75">
        <v>76561</v>
      </c>
      <c r="G2268" s="75">
        <v>3202</v>
      </c>
      <c r="H2268" s="104">
        <v>95.985607361809357</v>
      </c>
      <c r="I2268" s="104">
        <v>4.0143926381906399</v>
      </c>
      <c r="K2268" s="72">
        <f t="shared" si="178"/>
        <v>4.9585655812151531E-3</v>
      </c>
      <c r="M2268" s="72">
        <f t="shared" si="179"/>
        <v>4.7105122678030367E-3</v>
      </c>
      <c r="N2268" s="68"/>
      <c r="O2268" s="72"/>
    </row>
    <row r="2269" spans="1:15" x14ac:dyDescent="0.25">
      <c r="A2269" s="107" t="s">
        <v>2679</v>
      </c>
      <c r="B2269" s="108">
        <f t="shared" si="175"/>
        <v>43686</v>
      </c>
      <c r="C2269">
        <f t="shared" si="176"/>
        <v>2019</v>
      </c>
      <c r="D2269">
        <f t="shared" si="177"/>
        <v>8</v>
      </c>
      <c r="E2269" s="75">
        <v>80406</v>
      </c>
      <c r="F2269" s="75">
        <v>76494</v>
      </c>
      <c r="G2269" s="75">
        <v>3912</v>
      </c>
      <c r="H2269" s="104">
        <v>95.134691440937246</v>
      </c>
      <c r="I2269" s="104">
        <v>4.8653085590627567</v>
      </c>
      <c r="K2269" s="72">
        <f t="shared" si="178"/>
        <v>4.9985384717624167E-3</v>
      </c>
      <c r="M2269" s="72">
        <f t="shared" si="179"/>
        <v>4.7105122678030367E-3</v>
      </c>
      <c r="N2269" s="68"/>
      <c r="O2269" s="72"/>
    </row>
    <row r="2270" spans="1:15" x14ac:dyDescent="0.25">
      <c r="A2270" s="107" t="s">
        <v>2680</v>
      </c>
      <c r="B2270" s="108">
        <f t="shared" si="175"/>
        <v>43687</v>
      </c>
      <c r="C2270">
        <f t="shared" si="176"/>
        <v>2019</v>
      </c>
      <c r="D2270">
        <f t="shared" si="177"/>
        <v>8</v>
      </c>
      <c r="E2270" s="75">
        <v>83032</v>
      </c>
      <c r="F2270" s="75">
        <v>74118</v>
      </c>
      <c r="G2270" s="75">
        <v>8914</v>
      </c>
      <c r="H2270" s="104">
        <v>89.264379998073025</v>
      </c>
      <c r="I2270" s="104">
        <v>10.73562000192697</v>
      </c>
      <c r="K2270" s="72">
        <f t="shared" si="178"/>
        <v>5.1617870107625924E-3</v>
      </c>
      <c r="M2270" s="72">
        <f t="shared" si="179"/>
        <v>4.7105122678030367E-3</v>
      </c>
      <c r="N2270" s="68"/>
      <c r="O2270" s="72"/>
    </row>
    <row r="2271" spans="1:15" x14ac:dyDescent="0.25">
      <c r="A2271" s="107" t="s">
        <v>2681</v>
      </c>
      <c r="B2271" s="108">
        <f t="shared" si="175"/>
        <v>43688</v>
      </c>
      <c r="C2271">
        <f t="shared" si="176"/>
        <v>2019</v>
      </c>
      <c r="D2271">
        <f t="shared" si="177"/>
        <v>8</v>
      </c>
      <c r="E2271" s="75">
        <v>73484</v>
      </c>
      <c r="F2271" s="75">
        <v>66116</v>
      </c>
      <c r="G2271" s="75">
        <v>7368</v>
      </c>
      <c r="H2271" s="104">
        <v>89.973327527080727</v>
      </c>
      <c r="I2271" s="104">
        <v>10.02667247291927</v>
      </c>
      <c r="K2271" s="72">
        <f t="shared" si="178"/>
        <v>4.5682237775662195E-3</v>
      </c>
      <c r="M2271" s="72">
        <f t="shared" si="179"/>
        <v>4.7105122678030367E-3</v>
      </c>
      <c r="N2271" s="68"/>
      <c r="O2271" s="72"/>
    </row>
    <row r="2272" spans="1:15" x14ac:dyDescent="0.25">
      <c r="A2272" s="107" t="s">
        <v>2682</v>
      </c>
      <c r="B2272" s="108">
        <f t="shared" si="175"/>
        <v>43689</v>
      </c>
      <c r="C2272">
        <f t="shared" si="176"/>
        <v>2019</v>
      </c>
      <c r="D2272">
        <f t="shared" si="177"/>
        <v>8</v>
      </c>
      <c r="E2272" s="75">
        <v>81603</v>
      </c>
      <c r="F2272" s="75">
        <v>77580</v>
      </c>
      <c r="G2272" s="75">
        <v>4023</v>
      </c>
      <c r="H2272" s="104">
        <v>95.070034189919483</v>
      </c>
      <c r="I2272" s="104">
        <v>4.9299658100805122</v>
      </c>
      <c r="K2272" s="72">
        <f t="shared" si="178"/>
        <v>5.0729514577423137E-3</v>
      </c>
      <c r="M2272" s="72">
        <f t="shared" si="179"/>
        <v>4.7105122678030367E-3</v>
      </c>
      <c r="N2272" s="68"/>
      <c r="O2272" s="72"/>
    </row>
    <row r="2273" spans="1:15" x14ac:dyDescent="0.25">
      <c r="A2273" s="107" t="s">
        <v>2683</v>
      </c>
      <c r="B2273" s="108">
        <f t="shared" si="175"/>
        <v>43690</v>
      </c>
      <c r="C2273">
        <f t="shared" si="176"/>
        <v>2019</v>
      </c>
      <c r="D2273">
        <f t="shared" si="177"/>
        <v>8</v>
      </c>
      <c r="E2273" s="75">
        <v>75195</v>
      </c>
      <c r="F2273" s="75">
        <v>72639</v>
      </c>
      <c r="G2273" s="75">
        <v>2556</v>
      </c>
      <c r="H2273" s="104">
        <v>96.600837821663674</v>
      </c>
      <c r="I2273" s="104">
        <v>3.3991621783363262</v>
      </c>
      <c r="K2273" s="72">
        <f t="shared" si="178"/>
        <v>4.6745902094890296E-3</v>
      </c>
      <c r="M2273" s="72">
        <f t="shared" si="179"/>
        <v>4.7105122678030367E-3</v>
      </c>
      <c r="N2273" s="68"/>
      <c r="O2273" s="72"/>
    </row>
    <row r="2274" spans="1:15" x14ac:dyDescent="0.25">
      <c r="A2274" s="107" t="s">
        <v>2684</v>
      </c>
      <c r="B2274" s="108">
        <f t="shared" si="175"/>
        <v>43691</v>
      </c>
      <c r="C2274">
        <f t="shared" si="176"/>
        <v>2019</v>
      </c>
      <c r="D2274">
        <f t="shared" si="177"/>
        <v>8</v>
      </c>
      <c r="E2274" s="75">
        <v>75773</v>
      </c>
      <c r="F2274" s="75">
        <v>73091</v>
      </c>
      <c r="G2274" s="75">
        <v>2682</v>
      </c>
      <c r="H2274" s="104">
        <v>96.460480646140439</v>
      </c>
      <c r="I2274" s="104">
        <v>3.539519353859554</v>
      </c>
      <c r="K2274" s="72">
        <f t="shared" si="178"/>
        <v>4.710522294615496E-3</v>
      </c>
      <c r="M2274" s="72">
        <f t="shared" si="179"/>
        <v>4.7105122678030367E-3</v>
      </c>
      <c r="N2274" s="68"/>
      <c r="O2274" s="72"/>
    </row>
    <row r="2275" spans="1:15" x14ac:dyDescent="0.25">
      <c r="A2275" s="107" t="s">
        <v>2685</v>
      </c>
      <c r="B2275" s="108">
        <f t="shared" si="175"/>
        <v>43692</v>
      </c>
      <c r="C2275">
        <f t="shared" si="176"/>
        <v>2019</v>
      </c>
      <c r="D2275">
        <f t="shared" si="177"/>
        <v>8</v>
      </c>
      <c r="E2275" s="75">
        <v>84981</v>
      </c>
      <c r="F2275" s="75">
        <v>81330</v>
      </c>
      <c r="G2275" s="75">
        <v>3651</v>
      </c>
      <c r="H2275" s="104">
        <v>95.7037455431214</v>
      </c>
      <c r="I2275" s="104">
        <v>4.2962544568785974</v>
      </c>
      <c r="K2275" s="72">
        <f t="shared" si="178"/>
        <v>5.2829490071492416E-3</v>
      </c>
      <c r="M2275" s="72">
        <f t="shared" si="179"/>
        <v>4.7105122678030367E-3</v>
      </c>
      <c r="N2275" s="68"/>
      <c r="O2275" s="72"/>
    </row>
    <row r="2276" spans="1:15" x14ac:dyDescent="0.25">
      <c r="A2276" s="107" t="s">
        <v>2686</v>
      </c>
      <c r="B2276" s="108">
        <f t="shared" si="175"/>
        <v>43693</v>
      </c>
      <c r="C2276">
        <f t="shared" si="176"/>
        <v>2019</v>
      </c>
      <c r="D2276">
        <f t="shared" si="177"/>
        <v>8</v>
      </c>
      <c r="E2276" s="75">
        <v>81676</v>
      </c>
      <c r="F2276" s="75">
        <v>77295</v>
      </c>
      <c r="G2276" s="75">
        <v>4381</v>
      </c>
      <c r="H2276" s="104">
        <v>94.636123218570944</v>
      </c>
      <c r="I2276" s="104">
        <v>5.3638767814290613</v>
      </c>
      <c r="K2276" s="72">
        <f t="shared" si="178"/>
        <v>5.0774895930610544E-3</v>
      </c>
      <c r="M2276" s="72">
        <f t="shared" si="179"/>
        <v>4.7105122678030367E-3</v>
      </c>
      <c r="N2276" s="68"/>
      <c r="O2276" s="72"/>
    </row>
    <row r="2277" spans="1:15" x14ac:dyDescent="0.25">
      <c r="A2277" s="107" t="s">
        <v>2687</v>
      </c>
      <c r="B2277" s="108">
        <f t="shared" si="175"/>
        <v>43694</v>
      </c>
      <c r="C2277">
        <f t="shared" si="176"/>
        <v>2019</v>
      </c>
      <c r="D2277">
        <f t="shared" si="177"/>
        <v>8</v>
      </c>
      <c r="E2277" s="75">
        <v>78346</v>
      </c>
      <c r="F2277" s="75">
        <v>70142</v>
      </c>
      <c r="G2277" s="75">
        <v>8204</v>
      </c>
      <c r="H2277" s="104">
        <v>89.528501774181194</v>
      </c>
      <c r="I2277" s="104">
        <v>10.471498225818801</v>
      </c>
      <c r="K2277" s="72">
        <f t="shared" si="178"/>
        <v>4.8704760230417919E-3</v>
      </c>
      <c r="M2277" s="72">
        <f t="shared" si="179"/>
        <v>4.7105122678030367E-3</v>
      </c>
      <c r="N2277" s="68"/>
      <c r="O2277" s="72"/>
    </row>
    <row r="2278" spans="1:15" x14ac:dyDescent="0.25">
      <c r="A2278" s="107" t="s">
        <v>2688</v>
      </c>
      <c r="B2278" s="108">
        <f t="shared" si="175"/>
        <v>43695</v>
      </c>
      <c r="C2278">
        <f t="shared" si="176"/>
        <v>2019</v>
      </c>
      <c r="D2278">
        <f t="shared" si="177"/>
        <v>8</v>
      </c>
      <c r="E2278" s="75">
        <v>56418</v>
      </c>
      <c r="F2278" s="75">
        <v>51344</v>
      </c>
      <c r="G2278" s="75">
        <v>5074</v>
      </c>
      <c r="H2278" s="104">
        <v>91.006416391931651</v>
      </c>
      <c r="I2278" s="104">
        <v>8.9935836080683469</v>
      </c>
      <c r="K2278" s="72">
        <f t="shared" si="178"/>
        <v>3.507294772776808E-3</v>
      </c>
      <c r="M2278" s="72">
        <f t="shared" si="179"/>
        <v>4.7105122678030367E-3</v>
      </c>
      <c r="N2278" s="68"/>
      <c r="O2278" s="72"/>
    </row>
    <row r="2279" spans="1:15" x14ac:dyDescent="0.25">
      <c r="A2279" s="107" t="s">
        <v>2689</v>
      </c>
      <c r="B2279" s="108">
        <f t="shared" si="175"/>
        <v>43696</v>
      </c>
      <c r="C2279">
        <f t="shared" si="176"/>
        <v>2019</v>
      </c>
      <c r="D2279">
        <f t="shared" si="177"/>
        <v>8</v>
      </c>
      <c r="E2279" s="75">
        <v>74103</v>
      </c>
      <c r="F2279" s="75">
        <v>71103</v>
      </c>
      <c r="G2279" s="75">
        <v>3000</v>
      </c>
      <c r="H2279" s="104">
        <v>95.951580907655554</v>
      </c>
      <c r="I2279" s="104">
        <v>4.0484190923444396</v>
      </c>
      <c r="K2279" s="72">
        <f t="shared" si="178"/>
        <v>4.60670467841965E-3</v>
      </c>
      <c r="M2279" s="72">
        <f t="shared" si="179"/>
        <v>4.7105122678030367E-3</v>
      </c>
      <c r="N2279" s="68"/>
      <c r="O2279" s="72"/>
    </row>
    <row r="2280" spans="1:15" x14ac:dyDescent="0.25">
      <c r="A2280" s="107" t="s">
        <v>2690</v>
      </c>
      <c r="B2280" s="108">
        <f t="shared" si="175"/>
        <v>43697</v>
      </c>
      <c r="C2280">
        <f t="shared" si="176"/>
        <v>2019</v>
      </c>
      <c r="D2280">
        <f t="shared" si="177"/>
        <v>8</v>
      </c>
      <c r="E2280" s="75">
        <v>82504</v>
      </c>
      <c r="F2280" s="75">
        <v>79418</v>
      </c>
      <c r="G2280" s="75">
        <v>3086</v>
      </c>
      <c r="H2280" s="104">
        <v>96.259575293319116</v>
      </c>
      <c r="I2280" s="104">
        <v>3.740424706680888</v>
      </c>
      <c r="K2280" s="72">
        <f t="shared" si="178"/>
        <v>5.1289632374982765E-3</v>
      </c>
      <c r="M2280" s="72">
        <f t="shared" si="179"/>
        <v>4.7105122678030367E-3</v>
      </c>
      <c r="N2280" s="68"/>
      <c r="O2280" s="72"/>
    </row>
    <row r="2281" spans="1:15" x14ac:dyDescent="0.25">
      <c r="A2281" s="107" t="s">
        <v>2691</v>
      </c>
      <c r="B2281" s="108">
        <f t="shared" si="175"/>
        <v>43698</v>
      </c>
      <c r="C2281">
        <f t="shared" si="176"/>
        <v>2019</v>
      </c>
      <c r="D2281">
        <f t="shared" si="177"/>
        <v>8</v>
      </c>
      <c r="E2281" s="75">
        <v>73238</v>
      </c>
      <c r="F2281" s="75">
        <v>70670</v>
      </c>
      <c r="G2281" s="75">
        <v>2568</v>
      </c>
      <c r="H2281" s="104">
        <v>96.49362352876922</v>
      </c>
      <c r="I2281" s="104">
        <v>3.5063764712307819</v>
      </c>
      <c r="K2281" s="72">
        <f t="shared" si="178"/>
        <v>4.552930883204436E-3</v>
      </c>
      <c r="M2281" s="72">
        <f t="shared" si="179"/>
        <v>4.7105122678030367E-3</v>
      </c>
      <c r="N2281" s="68"/>
      <c r="O2281" s="72"/>
    </row>
    <row r="2282" spans="1:15" x14ac:dyDescent="0.25">
      <c r="A2282" s="107" t="s">
        <v>2692</v>
      </c>
      <c r="B2282" s="108">
        <f t="shared" si="175"/>
        <v>43699</v>
      </c>
      <c r="C2282">
        <f t="shared" si="176"/>
        <v>2019</v>
      </c>
      <c r="D2282">
        <f t="shared" si="177"/>
        <v>8</v>
      </c>
      <c r="E2282" s="75">
        <v>73881</v>
      </c>
      <c r="F2282" s="75">
        <v>71148</v>
      </c>
      <c r="G2282" s="75">
        <v>2733</v>
      </c>
      <c r="H2282" s="104">
        <v>96.300808056198477</v>
      </c>
      <c r="I2282" s="104">
        <v>3.6991919438015191</v>
      </c>
      <c r="K2282" s="72">
        <f t="shared" si="178"/>
        <v>4.5929037737516987E-3</v>
      </c>
      <c r="M2282" s="72">
        <f t="shared" si="179"/>
        <v>4.7105122678030367E-3</v>
      </c>
      <c r="N2282" s="68"/>
      <c r="O2282" s="72"/>
    </row>
    <row r="2283" spans="1:15" x14ac:dyDescent="0.25">
      <c r="A2283" s="107" t="s">
        <v>2693</v>
      </c>
      <c r="B2283" s="108">
        <f t="shared" si="175"/>
        <v>43700</v>
      </c>
      <c r="C2283">
        <f t="shared" si="176"/>
        <v>2019</v>
      </c>
      <c r="D2283">
        <f t="shared" si="177"/>
        <v>8</v>
      </c>
      <c r="E2283" s="75">
        <v>63857</v>
      </c>
      <c r="F2283" s="75">
        <v>61119</v>
      </c>
      <c r="G2283" s="75">
        <v>2738</v>
      </c>
      <c r="H2283" s="104">
        <v>95.712294658377317</v>
      </c>
      <c r="I2283" s="104">
        <v>4.2877053416226882</v>
      </c>
      <c r="K2283" s="72">
        <f t="shared" si="178"/>
        <v>3.9697494116276476E-3</v>
      </c>
      <c r="M2283" s="72">
        <f t="shared" si="179"/>
        <v>4.7105122678030367E-3</v>
      </c>
      <c r="N2283" s="68"/>
      <c r="O2283" s="72"/>
    </row>
    <row r="2284" spans="1:15" x14ac:dyDescent="0.25">
      <c r="A2284" s="107" t="s">
        <v>2694</v>
      </c>
      <c r="B2284" s="108">
        <f t="shared" si="175"/>
        <v>43701</v>
      </c>
      <c r="C2284">
        <f t="shared" si="176"/>
        <v>2019</v>
      </c>
      <c r="D2284">
        <f t="shared" si="177"/>
        <v>8</v>
      </c>
      <c r="E2284" s="75">
        <v>74402</v>
      </c>
      <c r="F2284" s="75">
        <v>67743</v>
      </c>
      <c r="G2284" s="75">
        <v>6659</v>
      </c>
      <c r="H2284" s="104">
        <v>91.049971774952283</v>
      </c>
      <c r="I2284" s="104">
        <v>8.9500282250477134</v>
      </c>
      <c r="K2284" s="72">
        <f t="shared" si="178"/>
        <v>4.6252923833553132E-3</v>
      </c>
      <c r="M2284" s="72">
        <f t="shared" si="179"/>
        <v>4.7105122678030367E-3</v>
      </c>
      <c r="N2284" s="68"/>
      <c r="O2284" s="72"/>
    </row>
    <row r="2285" spans="1:15" x14ac:dyDescent="0.25">
      <c r="A2285" s="107" t="s">
        <v>2695</v>
      </c>
      <c r="B2285" s="108">
        <f t="shared" si="175"/>
        <v>43702</v>
      </c>
      <c r="C2285">
        <f t="shared" si="176"/>
        <v>2019</v>
      </c>
      <c r="D2285">
        <f t="shared" si="177"/>
        <v>8</v>
      </c>
      <c r="E2285" s="75">
        <v>72007</v>
      </c>
      <c r="F2285" s="75">
        <v>65460</v>
      </c>
      <c r="G2285" s="75">
        <v>6547</v>
      </c>
      <c r="H2285" s="104">
        <v>90.907828405571678</v>
      </c>
      <c r="I2285" s="104">
        <v>9.0921715944283203</v>
      </c>
      <c r="K2285" s="72">
        <f t="shared" si="178"/>
        <v>4.4764042451582763E-3</v>
      </c>
      <c r="M2285" s="72">
        <f t="shared" si="179"/>
        <v>4.7105122678030367E-3</v>
      </c>
      <c r="N2285" s="68"/>
      <c r="O2285" s="72"/>
    </row>
    <row r="2286" spans="1:15" x14ac:dyDescent="0.25">
      <c r="A2286" s="107" t="s">
        <v>2696</v>
      </c>
      <c r="B2286" s="108">
        <f t="shared" si="175"/>
        <v>43703</v>
      </c>
      <c r="C2286">
        <f t="shared" si="176"/>
        <v>2019</v>
      </c>
      <c r="D2286">
        <f t="shared" si="177"/>
        <v>8</v>
      </c>
      <c r="E2286" s="75">
        <v>79184</v>
      </c>
      <c r="F2286" s="75">
        <v>75698</v>
      </c>
      <c r="G2286" s="75">
        <v>3486</v>
      </c>
      <c r="H2286" s="104">
        <v>95.597595473833096</v>
      </c>
      <c r="I2286" s="104">
        <v>4.4024045261669027</v>
      </c>
      <c r="K2286" s="72">
        <f t="shared" si="178"/>
        <v>4.9225713298514436E-3</v>
      </c>
      <c r="M2286" s="72">
        <f t="shared" si="179"/>
        <v>4.7105122678030367E-3</v>
      </c>
      <c r="N2286" s="68"/>
      <c r="O2286" s="72"/>
    </row>
    <row r="2287" spans="1:15" x14ac:dyDescent="0.25">
      <c r="A2287" s="107" t="s">
        <v>2697</v>
      </c>
      <c r="B2287" s="108">
        <f t="shared" si="175"/>
        <v>43704</v>
      </c>
      <c r="C2287">
        <f t="shared" si="176"/>
        <v>2019</v>
      </c>
      <c r="D2287">
        <f t="shared" si="177"/>
        <v>8</v>
      </c>
      <c r="E2287" s="75">
        <v>82870</v>
      </c>
      <c r="F2287" s="75">
        <v>79628</v>
      </c>
      <c r="G2287" s="75">
        <v>3242</v>
      </c>
      <c r="H2287" s="104">
        <v>96.08784843731145</v>
      </c>
      <c r="I2287" s="104">
        <v>3.9121515626885479</v>
      </c>
      <c r="K2287" s="72">
        <f t="shared" si="178"/>
        <v>5.1517160803292222E-3</v>
      </c>
      <c r="M2287" s="72">
        <f t="shared" si="179"/>
        <v>4.7105122678030367E-3</v>
      </c>
      <c r="N2287" s="68"/>
      <c r="O2287" s="72"/>
    </row>
    <row r="2288" spans="1:15" x14ac:dyDescent="0.25">
      <c r="A2288" s="107" t="s">
        <v>2698</v>
      </c>
      <c r="B2288" s="108">
        <f t="shared" si="175"/>
        <v>43705</v>
      </c>
      <c r="C2288">
        <f t="shared" si="176"/>
        <v>2019</v>
      </c>
      <c r="D2288">
        <f t="shared" si="177"/>
        <v>8</v>
      </c>
      <c r="E2288" s="75">
        <v>65165</v>
      </c>
      <c r="F2288" s="75">
        <v>63396</v>
      </c>
      <c r="G2288" s="75">
        <v>1769</v>
      </c>
      <c r="H2288" s="104">
        <v>97.285352566561798</v>
      </c>
      <c r="I2288" s="104">
        <v>2.7146474334381949</v>
      </c>
      <c r="K2288" s="72">
        <f t="shared" si="178"/>
        <v>4.0510628499415202E-3</v>
      </c>
      <c r="M2288" s="72">
        <f t="shared" si="179"/>
        <v>4.7105122678030367E-3</v>
      </c>
      <c r="N2288" s="68"/>
      <c r="O2288" s="72"/>
    </row>
    <row r="2289" spans="1:15" x14ac:dyDescent="0.25">
      <c r="A2289" s="107" t="s">
        <v>2699</v>
      </c>
      <c r="B2289" s="108">
        <f t="shared" si="175"/>
        <v>43706</v>
      </c>
      <c r="C2289">
        <f t="shared" si="176"/>
        <v>2019</v>
      </c>
      <c r="D2289">
        <f t="shared" si="177"/>
        <v>8</v>
      </c>
      <c r="E2289" s="75">
        <v>83387</v>
      </c>
      <c r="F2289" s="75">
        <v>80034</v>
      </c>
      <c r="G2289" s="75">
        <v>3353</v>
      </c>
      <c r="H2289" s="104">
        <v>95.978989530742197</v>
      </c>
      <c r="I2289" s="104">
        <v>4.0210104692577984</v>
      </c>
      <c r="K2289" s="72">
        <f t="shared" si="178"/>
        <v>5.1838560249838645E-3</v>
      </c>
      <c r="M2289" s="72">
        <f t="shared" si="179"/>
        <v>4.7105122678030367E-3</v>
      </c>
      <c r="N2289" s="68"/>
      <c r="O2289" s="72"/>
    </row>
    <row r="2290" spans="1:15" x14ac:dyDescent="0.25">
      <c r="A2290" s="107" t="s">
        <v>2700</v>
      </c>
      <c r="B2290" s="108">
        <f t="shared" si="175"/>
        <v>43707</v>
      </c>
      <c r="C2290">
        <f t="shared" si="176"/>
        <v>2019</v>
      </c>
      <c r="D2290">
        <f t="shared" si="177"/>
        <v>8</v>
      </c>
      <c r="E2290" s="75">
        <v>76909</v>
      </c>
      <c r="F2290" s="75">
        <v>72843</v>
      </c>
      <c r="G2290" s="75">
        <v>4066</v>
      </c>
      <c r="H2290" s="104">
        <v>94.713232521551447</v>
      </c>
      <c r="I2290" s="104">
        <v>5.2867674784485557</v>
      </c>
      <c r="K2290" s="72">
        <f t="shared" si="178"/>
        <v>4.7811431401235688E-3</v>
      </c>
      <c r="M2290" s="72">
        <f t="shared" si="179"/>
        <v>4.7105122678030367E-3</v>
      </c>
      <c r="N2290" s="68"/>
      <c r="O2290" s="72"/>
    </row>
    <row r="2291" spans="1:15" x14ac:dyDescent="0.25">
      <c r="A2291" s="107" t="s">
        <v>2701</v>
      </c>
      <c r="B2291" s="108">
        <f t="shared" si="175"/>
        <v>43708</v>
      </c>
      <c r="C2291">
        <f t="shared" si="176"/>
        <v>2019</v>
      </c>
      <c r="D2291">
        <f t="shared" si="177"/>
        <v>8</v>
      </c>
      <c r="E2291" s="75">
        <v>64370</v>
      </c>
      <c r="F2291" s="75">
        <v>56881</v>
      </c>
      <c r="G2291" s="75">
        <v>7489</v>
      </c>
      <c r="H2291" s="104">
        <v>88.365698306664598</v>
      </c>
      <c r="I2291" s="104">
        <v>11.6343016933354</v>
      </c>
      <c r="K2291" s="72">
        <f t="shared" si="178"/>
        <v>4.0016406913333177E-3</v>
      </c>
      <c r="M2291" s="72">
        <f t="shared" si="179"/>
        <v>4.7105122678030367E-3</v>
      </c>
      <c r="N2291" s="68"/>
      <c r="O2291" s="72"/>
    </row>
    <row r="2292" spans="1:15" x14ac:dyDescent="0.25">
      <c r="A2292" s="107" t="s">
        <v>2702</v>
      </c>
      <c r="B2292" s="108">
        <f t="shared" si="175"/>
        <v>43709</v>
      </c>
      <c r="C2292">
        <f t="shared" si="176"/>
        <v>2019</v>
      </c>
      <c r="D2292">
        <f t="shared" si="177"/>
        <v>9</v>
      </c>
      <c r="E2292" s="75">
        <v>62788</v>
      </c>
      <c r="F2292" s="75">
        <v>54307</v>
      </c>
      <c r="G2292" s="75">
        <v>8481</v>
      </c>
      <c r="H2292" s="104">
        <v>86.492641906096708</v>
      </c>
      <c r="I2292" s="104">
        <v>13.50735809390329</v>
      </c>
      <c r="K2292" s="72">
        <f t="shared" si="178"/>
        <v>3.9032937040148572E-3</v>
      </c>
      <c r="M2292" s="72">
        <f t="shared" si="179"/>
        <v>5.0750485321453117E-3</v>
      </c>
      <c r="N2292" s="68"/>
      <c r="O2292" s="72"/>
    </row>
    <row r="2293" spans="1:15" x14ac:dyDescent="0.25">
      <c r="A2293" s="107" t="s">
        <v>2703</v>
      </c>
      <c r="B2293" s="108">
        <f t="shared" si="175"/>
        <v>43710</v>
      </c>
      <c r="C2293">
        <f t="shared" si="176"/>
        <v>2019</v>
      </c>
      <c r="D2293">
        <f t="shared" si="177"/>
        <v>9</v>
      </c>
      <c r="E2293" s="75">
        <v>37866</v>
      </c>
      <c r="F2293" s="75">
        <v>35403</v>
      </c>
      <c r="G2293" s="75">
        <v>2463</v>
      </c>
      <c r="H2293" s="104">
        <v>93.49548407542386</v>
      </c>
      <c r="I2293" s="104">
        <v>6.504515924576137</v>
      </c>
      <c r="K2293" s="72">
        <f t="shared" si="178"/>
        <v>2.353986739444266E-3</v>
      </c>
      <c r="M2293" s="72">
        <f t="shared" si="179"/>
        <v>5.0750485321453117E-3</v>
      </c>
      <c r="N2293" s="68"/>
      <c r="O2293" s="72"/>
    </row>
    <row r="2294" spans="1:15" x14ac:dyDescent="0.25">
      <c r="A2294" s="107" t="s">
        <v>2704</v>
      </c>
      <c r="B2294" s="108">
        <f t="shared" si="175"/>
        <v>43711</v>
      </c>
      <c r="C2294">
        <f t="shared" si="176"/>
        <v>2019</v>
      </c>
      <c r="D2294">
        <f t="shared" si="177"/>
        <v>9</v>
      </c>
      <c r="E2294" s="75">
        <v>83793</v>
      </c>
      <c r="F2294" s="75">
        <v>80604</v>
      </c>
      <c r="G2294" s="75">
        <v>3189</v>
      </c>
      <c r="H2294" s="104">
        <v>96.194192832336824</v>
      </c>
      <c r="I2294" s="104">
        <v>3.8058071676631702</v>
      </c>
      <c r="K2294" s="72">
        <f t="shared" si="178"/>
        <v>5.2090955173045312E-3</v>
      </c>
      <c r="M2294" s="72">
        <f t="shared" si="179"/>
        <v>5.0750485321453117E-3</v>
      </c>
      <c r="N2294" s="68"/>
      <c r="O2294" s="72"/>
    </row>
    <row r="2295" spans="1:15" x14ac:dyDescent="0.25">
      <c r="A2295" s="107" t="s">
        <v>2705</v>
      </c>
      <c r="B2295" s="108">
        <f t="shared" si="175"/>
        <v>43712</v>
      </c>
      <c r="C2295">
        <f t="shared" si="176"/>
        <v>2019</v>
      </c>
      <c r="D2295">
        <f t="shared" si="177"/>
        <v>9</v>
      </c>
      <c r="E2295" s="75">
        <v>84950</v>
      </c>
      <c r="F2295" s="75">
        <v>82483</v>
      </c>
      <c r="G2295" s="75">
        <v>2467</v>
      </c>
      <c r="H2295" s="104">
        <v>97.095938787522073</v>
      </c>
      <c r="I2295" s="104">
        <v>2.9040612124779281</v>
      </c>
      <c r="K2295" s="72">
        <f t="shared" si="178"/>
        <v>5.281021853794708E-3</v>
      </c>
      <c r="M2295" s="72">
        <f t="shared" si="179"/>
        <v>5.0750485321453117E-3</v>
      </c>
      <c r="N2295" s="68"/>
      <c r="O2295" s="72"/>
    </row>
    <row r="2296" spans="1:15" x14ac:dyDescent="0.25">
      <c r="A2296" s="107" t="s">
        <v>2706</v>
      </c>
      <c r="B2296" s="108">
        <f t="shared" si="175"/>
        <v>43713</v>
      </c>
      <c r="C2296">
        <f t="shared" si="176"/>
        <v>2019</v>
      </c>
      <c r="D2296">
        <f t="shared" si="177"/>
        <v>9</v>
      </c>
      <c r="E2296" s="75">
        <v>89786</v>
      </c>
      <c r="F2296" s="75">
        <v>86786</v>
      </c>
      <c r="G2296" s="75">
        <v>3000</v>
      </c>
      <c r="H2296" s="104">
        <v>96.658721849731577</v>
      </c>
      <c r="I2296" s="104">
        <v>3.3412781502684159</v>
      </c>
      <c r="K2296" s="72">
        <f t="shared" si="178"/>
        <v>5.5816577771019621E-3</v>
      </c>
      <c r="M2296" s="72">
        <f t="shared" si="179"/>
        <v>5.0750485321453117E-3</v>
      </c>
      <c r="N2296" s="68"/>
      <c r="O2296" s="72"/>
    </row>
    <row r="2297" spans="1:15" x14ac:dyDescent="0.25">
      <c r="A2297" s="107" t="s">
        <v>2707</v>
      </c>
      <c r="B2297" s="108">
        <f t="shared" si="175"/>
        <v>43714</v>
      </c>
      <c r="C2297">
        <f t="shared" si="176"/>
        <v>2019</v>
      </c>
      <c r="D2297">
        <f t="shared" si="177"/>
        <v>9</v>
      </c>
      <c r="E2297" s="75">
        <v>55356</v>
      </c>
      <c r="F2297" s="75">
        <v>54053</v>
      </c>
      <c r="G2297" s="75">
        <v>1303</v>
      </c>
      <c r="H2297" s="104">
        <v>97.646144952669985</v>
      </c>
      <c r="I2297" s="104">
        <v>2.3538550473300091</v>
      </c>
      <c r="K2297" s="72">
        <f t="shared" si="178"/>
        <v>3.4412742288247185E-3</v>
      </c>
      <c r="M2297" s="72">
        <f t="shared" si="179"/>
        <v>5.0750485321453117E-3</v>
      </c>
      <c r="N2297" s="68"/>
      <c r="O2297" s="72"/>
    </row>
    <row r="2298" spans="1:15" x14ac:dyDescent="0.25">
      <c r="A2298" s="107" t="s">
        <v>2708</v>
      </c>
      <c r="B2298" s="108">
        <f t="shared" si="175"/>
        <v>43715</v>
      </c>
      <c r="C2298">
        <f t="shared" si="176"/>
        <v>2019</v>
      </c>
      <c r="D2298">
        <f t="shared" si="177"/>
        <v>9</v>
      </c>
      <c r="E2298" s="75">
        <v>78360</v>
      </c>
      <c r="F2298" s="75">
        <v>72014</v>
      </c>
      <c r="G2298" s="75">
        <v>6346</v>
      </c>
      <c r="H2298" s="104">
        <v>91.901480347115879</v>
      </c>
      <c r="I2298" s="104">
        <v>8.098519652884125</v>
      </c>
      <c r="K2298" s="72">
        <f t="shared" si="178"/>
        <v>4.8713463503631937E-3</v>
      </c>
      <c r="M2298" s="72">
        <f t="shared" si="179"/>
        <v>5.0750485321453117E-3</v>
      </c>
      <c r="N2298" s="68"/>
      <c r="O2298" s="72"/>
    </row>
    <row r="2299" spans="1:15" x14ac:dyDescent="0.25">
      <c r="A2299" s="107" t="s">
        <v>2709</v>
      </c>
      <c r="B2299" s="108">
        <f t="shared" si="175"/>
        <v>43716</v>
      </c>
      <c r="C2299">
        <f t="shared" si="176"/>
        <v>2019</v>
      </c>
      <c r="D2299">
        <f t="shared" si="177"/>
        <v>9</v>
      </c>
      <c r="E2299" s="75">
        <v>72643</v>
      </c>
      <c r="F2299" s="75">
        <v>67080</v>
      </c>
      <c r="G2299" s="75">
        <v>5563</v>
      </c>
      <c r="H2299" s="104">
        <v>92.342001293999417</v>
      </c>
      <c r="I2299" s="104">
        <v>7.6579987060005781</v>
      </c>
      <c r="K2299" s="72">
        <f t="shared" si="178"/>
        <v>4.5159419720448377E-3</v>
      </c>
      <c r="M2299" s="72">
        <f t="shared" si="179"/>
        <v>5.0750485321453117E-3</v>
      </c>
      <c r="N2299" s="68"/>
      <c r="O2299" s="72"/>
    </row>
    <row r="2300" spans="1:15" x14ac:dyDescent="0.25">
      <c r="A2300" s="107" t="s">
        <v>2710</v>
      </c>
      <c r="B2300" s="108">
        <f t="shared" si="175"/>
        <v>43717</v>
      </c>
      <c r="C2300">
        <f t="shared" si="176"/>
        <v>2019</v>
      </c>
      <c r="D2300">
        <f t="shared" si="177"/>
        <v>9</v>
      </c>
      <c r="E2300" s="75">
        <v>84925</v>
      </c>
      <c r="F2300" s="75">
        <v>82038</v>
      </c>
      <c r="G2300" s="75">
        <v>2887</v>
      </c>
      <c r="H2300" s="104">
        <v>96.60052987930527</v>
      </c>
      <c r="I2300" s="104">
        <v>3.3994701206947311</v>
      </c>
      <c r="K2300" s="72">
        <f t="shared" si="178"/>
        <v>5.2794676978636327E-3</v>
      </c>
      <c r="M2300" s="72">
        <f t="shared" si="179"/>
        <v>5.0750485321453117E-3</v>
      </c>
      <c r="N2300" s="68"/>
      <c r="O2300" s="72"/>
    </row>
    <row r="2301" spans="1:15" x14ac:dyDescent="0.25">
      <c r="A2301" s="107" t="s">
        <v>2711</v>
      </c>
      <c r="B2301" s="108">
        <f t="shared" si="175"/>
        <v>43718</v>
      </c>
      <c r="C2301">
        <f t="shared" si="176"/>
        <v>2019</v>
      </c>
      <c r="D2301">
        <f t="shared" si="177"/>
        <v>9</v>
      </c>
      <c r="E2301" s="75">
        <v>87729</v>
      </c>
      <c r="F2301" s="75">
        <v>84737</v>
      </c>
      <c r="G2301" s="75">
        <v>2992</v>
      </c>
      <c r="H2301" s="104">
        <v>96.589497201609504</v>
      </c>
      <c r="I2301" s="104">
        <v>3.4105027983904979</v>
      </c>
      <c r="K2301" s="72">
        <f t="shared" si="178"/>
        <v>5.4537818270930655E-3</v>
      </c>
      <c r="M2301" s="72">
        <f t="shared" si="179"/>
        <v>5.0750485321453117E-3</v>
      </c>
      <c r="N2301" s="68"/>
      <c r="O2301" s="72"/>
    </row>
    <row r="2302" spans="1:15" x14ac:dyDescent="0.25">
      <c r="A2302" s="107" t="s">
        <v>2712</v>
      </c>
      <c r="B2302" s="108">
        <f t="shared" si="175"/>
        <v>43719</v>
      </c>
      <c r="C2302">
        <f t="shared" si="176"/>
        <v>2019</v>
      </c>
      <c r="D2302">
        <f t="shared" si="177"/>
        <v>9</v>
      </c>
      <c r="E2302" s="75">
        <v>90674</v>
      </c>
      <c r="F2302" s="75">
        <v>87775</v>
      </c>
      <c r="G2302" s="75">
        <v>2899</v>
      </c>
      <c r="H2302" s="104">
        <v>96.802832123872335</v>
      </c>
      <c r="I2302" s="104">
        <v>3.1971678761276658</v>
      </c>
      <c r="K2302" s="72">
        <f t="shared" si="178"/>
        <v>5.6368613957737653E-3</v>
      </c>
      <c r="M2302" s="72">
        <f t="shared" si="179"/>
        <v>5.0750485321453117E-3</v>
      </c>
      <c r="N2302" s="68"/>
      <c r="O2302" s="72"/>
    </row>
    <row r="2303" spans="1:15" x14ac:dyDescent="0.25">
      <c r="A2303" s="107" t="s">
        <v>2713</v>
      </c>
      <c r="B2303" s="108">
        <f t="shared" si="175"/>
        <v>43720</v>
      </c>
      <c r="C2303">
        <f t="shared" si="176"/>
        <v>2019</v>
      </c>
      <c r="D2303">
        <f t="shared" si="177"/>
        <v>9</v>
      </c>
      <c r="E2303" s="75">
        <v>70309</v>
      </c>
      <c r="F2303" s="75">
        <v>68592</v>
      </c>
      <c r="G2303" s="75">
        <v>1717</v>
      </c>
      <c r="H2303" s="104">
        <v>97.557922883272411</v>
      </c>
      <c r="I2303" s="104">
        <v>2.4420771167275879</v>
      </c>
      <c r="K2303" s="72">
        <f t="shared" si="178"/>
        <v>4.3708459743196249E-3</v>
      </c>
      <c r="M2303" s="72">
        <f t="shared" si="179"/>
        <v>5.0750485321453117E-3</v>
      </c>
      <c r="N2303" s="68"/>
      <c r="O2303" s="72"/>
    </row>
    <row r="2304" spans="1:15" x14ac:dyDescent="0.25">
      <c r="A2304" s="107" t="s">
        <v>2714</v>
      </c>
      <c r="B2304" s="108">
        <f t="shared" si="175"/>
        <v>43721</v>
      </c>
      <c r="C2304">
        <f t="shared" si="176"/>
        <v>2019</v>
      </c>
      <c r="D2304">
        <f t="shared" si="177"/>
        <v>9</v>
      </c>
      <c r="E2304" s="75">
        <v>87777</v>
      </c>
      <c r="F2304" s="75">
        <v>84853</v>
      </c>
      <c r="G2304" s="75">
        <v>2924</v>
      </c>
      <c r="H2304" s="104">
        <v>96.66883124280848</v>
      </c>
      <c r="I2304" s="104">
        <v>3.3311687571915201</v>
      </c>
      <c r="K2304" s="72">
        <f t="shared" si="178"/>
        <v>5.4567658064807309E-3</v>
      </c>
      <c r="M2304" s="72">
        <f t="shared" si="179"/>
        <v>5.0750485321453117E-3</v>
      </c>
      <c r="N2304" s="68"/>
      <c r="O2304" s="72"/>
    </row>
    <row r="2305" spans="1:15" x14ac:dyDescent="0.25">
      <c r="A2305" s="107" t="s">
        <v>2715</v>
      </c>
      <c r="B2305" s="108">
        <f t="shared" si="175"/>
        <v>43722</v>
      </c>
      <c r="C2305">
        <f t="shared" si="176"/>
        <v>2019</v>
      </c>
      <c r="D2305">
        <f t="shared" si="177"/>
        <v>9</v>
      </c>
      <c r="E2305" s="75">
        <v>75594</v>
      </c>
      <c r="F2305" s="75">
        <v>70156</v>
      </c>
      <c r="G2305" s="75">
        <v>5438</v>
      </c>
      <c r="H2305" s="104">
        <v>92.806307378892498</v>
      </c>
      <c r="I2305" s="104">
        <v>7.1936926211074956</v>
      </c>
      <c r="K2305" s="72">
        <f t="shared" si="178"/>
        <v>4.699394538148995E-3</v>
      </c>
      <c r="M2305" s="72">
        <f t="shared" si="179"/>
        <v>5.0750485321453117E-3</v>
      </c>
      <c r="N2305" s="68"/>
      <c r="O2305" s="72"/>
    </row>
    <row r="2306" spans="1:15" x14ac:dyDescent="0.25">
      <c r="A2306" s="107" t="s">
        <v>2716</v>
      </c>
      <c r="B2306" s="108">
        <f t="shared" si="175"/>
        <v>43723</v>
      </c>
      <c r="C2306">
        <f t="shared" si="176"/>
        <v>2019</v>
      </c>
      <c r="D2306">
        <f t="shared" si="177"/>
        <v>9</v>
      </c>
      <c r="E2306" s="75">
        <v>79120</v>
      </c>
      <c r="F2306" s="75">
        <v>72445</v>
      </c>
      <c r="G2306" s="75">
        <v>6675</v>
      </c>
      <c r="H2306" s="104">
        <v>91.563447927199192</v>
      </c>
      <c r="I2306" s="104">
        <v>8.4365520728008097</v>
      </c>
      <c r="K2306" s="72">
        <f t="shared" si="178"/>
        <v>4.9185926906678903E-3</v>
      </c>
      <c r="M2306" s="72">
        <f t="shared" si="179"/>
        <v>5.0750485321453117E-3</v>
      </c>
      <c r="N2306" s="68"/>
      <c r="O2306" s="72"/>
    </row>
    <row r="2307" spans="1:15" x14ac:dyDescent="0.25">
      <c r="A2307" s="107" t="s">
        <v>2717</v>
      </c>
      <c r="B2307" s="108">
        <f t="shared" si="175"/>
        <v>43724</v>
      </c>
      <c r="C2307">
        <f t="shared" si="176"/>
        <v>2019</v>
      </c>
      <c r="D2307">
        <f t="shared" si="177"/>
        <v>9</v>
      </c>
      <c r="E2307" s="75">
        <v>82220</v>
      </c>
      <c r="F2307" s="75">
        <v>79199</v>
      </c>
      <c r="G2307" s="75">
        <v>3021</v>
      </c>
      <c r="H2307" s="104">
        <v>96.32571150571637</v>
      </c>
      <c r="I2307" s="104">
        <v>3.6742884942836289</v>
      </c>
      <c r="K2307" s="72">
        <f t="shared" si="178"/>
        <v>5.1113080261212581E-3</v>
      </c>
      <c r="M2307" s="72">
        <f t="shared" si="179"/>
        <v>5.0750485321453117E-3</v>
      </c>
      <c r="N2307" s="68"/>
      <c r="O2307" s="72"/>
    </row>
    <row r="2308" spans="1:15" x14ac:dyDescent="0.25">
      <c r="A2308" s="107" t="s">
        <v>2718</v>
      </c>
      <c r="B2308" s="108">
        <f t="shared" si="175"/>
        <v>43725</v>
      </c>
      <c r="C2308">
        <f t="shared" si="176"/>
        <v>2019</v>
      </c>
      <c r="D2308">
        <f t="shared" si="177"/>
        <v>9</v>
      </c>
      <c r="E2308" s="75">
        <v>93270</v>
      </c>
      <c r="F2308" s="75">
        <v>90500</v>
      </c>
      <c r="G2308" s="75">
        <v>2770</v>
      </c>
      <c r="H2308" s="104">
        <v>97.030127586576612</v>
      </c>
      <c r="I2308" s="104">
        <v>2.9698724134233938</v>
      </c>
      <c r="K2308" s="72">
        <f t="shared" si="178"/>
        <v>5.7982449476566495E-3</v>
      </c>
      <c r="M2308" s="72">
        <f t="shared" si="179"/>
        <v>5.0750485321453117E-3</v>
      </c>
      <c r="N2308" s="68"/>
      <c r="O2308" s="72"/>
    </row>
    <row r="2309" spans="1:15" x14ac:dyDescent="0.25">
      <c r="A2309" s="107" t="s">
        <v>2719</v>
      </c>
      <c r="B2309" s="108">
        <f t="shared" si="175"/>
        <v>43726</v>
      </c>
      <c r="C2309">
        <f t="shared" si="176"/>
        <v>2019</v>
      </c>
      <c r="D2309">
        <f t="shared" si="177"/>
        <v>9</v>
      </c>
      <c r="E2309" s="75">
        <v>90424</v>
      </c>
      <c r="F2309" s="75">
        <v>87910</v>
      </c>
      <c r="G2309" s="75">
        <v>2514</v>
      </c>
      <c r="H2309" s="104">
        <v>97.21976466424843</v>
      </c>
      <c r="I2309" s="104">
        <v>2.7802353357515699</v>
      </c>
      <c r="K2309" s="72">
        <f t="shared" si="178"/>
        <v>5.6213198364630096E-3</v>
      </c>
      <c r="M2309" s="72">
        <f t="shared" si="179"/>
        <v>5.0750485321453117E-3</v>
      </c>
      <c r="N2309" s="68"/>
      <c r="O2309" s="72"/>
    </row>
    <row r="2310" spans="1:15" x14ac:dyDescent="0.25">
      <c r="A2310" s="107" t="s">
        <v>2720</v>
      </c>
      <c r="B2310" s="108">
        <f t="shared" si="175"/>
        <v>43727</v>
      </c>
      <c r="C2310">
        <f t="shared" si="176"/>
        <v>2019</v>
      </c>
      <c r="D2310">
        <f t="shared" si="177"/>
        <v>9</v>
      </c>
      <c r="E2310" s="75">
        <v>89800</v>
      </c>
      <c r="F2310" s="75">
        <v>86902</v>
      </c>
      <c r="G2310" s="75">
        <v>2898</v>
      </c>
      <c r="H2310" s="104">
        <v>96.772828507795097</v>
      </c>
      <c r="I2310" s="104">
        <v>3.2271714922049002</v>
      </c>
      <c r="K2310" s="72">
        <f t="shared" si="178"/>
        <v>5.5825281044233638E-3</v>
      </c>
      <c r="M2310" s="72">
        <f t="shared" si="179"/>
        <v>5.0750485321453117E-3</v>
      </c>
      <c r="N2310" s="68"/>
      <c r="O2310" s="72"/>
    </row>
    <row r="2311" spans="1:15" x14ac:dyDescent="0.25">
      <c r="A2311" s="107" t="s">
        <v>2721</v>
      </c>
      <c r="B2311" s="108">
        <f t="shared" si="175"/>
        <v>43728</v>
      </c>
      <c r="C2311">
        <f t="shared" si="176"/>
        <v>2019</v>
      </c>
      <c r="D2311">
        <f t="shared" si="177"/>
        <v>9</v>
      </c>
      <c r="E2311" s="75">
        <v>90685</v>
      </c>
      <c r="F2311" s="75">
        <v>87256</v>
      </c>
      <c r="G2311" s="75">
        <v>3429</v>
      </c>
      <c r="H2311" s="104">
        <v>96.218779290952199</v>
      </c>
      <c r="I2311" s="104">
        <v>3.7812207090478029</v>
      </c>
      <c r="K2311" s="72">
        <f t="shared" si="178"/>
        <v>5.6375452243834388E-3</v>
      </c>
      <c r="M2311" s="72">
        <f t="shared" si="179"/>
        <v>5.0750485321453117E-3</v>
      </c>
      <c r="N2311" s="68"/>
      <c r="O2311" s="72"/>
    </row>
    <row r="2312" spans="1:15" x14ac:dyDescent="0.25">
      <c r="A2312" s="107" t="s">
        <v>2722</v>
      </c>
      <c r="B2312" s="108">
        <f t="shared" si="175"/>
        <v>43729</v>
      </c>
      <c r="C2312">
        <f t="shared" si="176"/>
        <v>2019</v>
      </c>
      <c r="D2312">
        <f t="shared" si="177"/>
        <v>9</v>
      </c>
      <c r="E2312" s="75">
        <v>98913</v>
      </c>
      <c r="F2312" s="75">
        <v>93149</v>
      </c>
      <c r="G2312" s="75">
        <v>5764</v>
      </c>
      <c r="H2312" s="104">
        <v>94.172656779189793</v>
      </c>
      <c r="I2312" s="104">
        <v>5.8273432208102074</v>
      </c>
      <c r="K2312" s="72">
        <f t="shared" si="178"/>
        <v>6.1490490244190225E-3</v>
      </c>
      <c r="M2312" s="72">
        <f t="shared" si="179"/>
        <v>5.0750485321453117E-3</v>
      </c>
      <c r="N2312" s="68"/>
      <c r="O2312" s="72"/>
    </row>
    <row r="2313" spans="1:15" x14ac:dyDescent="0.25">
      <c r="A2313" s="107" t="s">
        <v>2723</v>
      </c>
      <c r="B2313" s="108">
        <f t="shared" si="175"/>
        <v>43730</v>
      </c>
      <c r="C2313">
        <f t="shared" si="176"/>
        <v>2019</v>
      </c>
      <c r="D2313">
        <f t="shared" si="177"/>
        <v>9</v>
      </c>
      <c r="E2313" s="75">
        <v>76581</v>
      </c>
      <c r="F2313" s="75">
        <v>70299</v>
      </c>
      <c r="G2313" s="75">
        <v>6282</v>
      </c>
      <c r="H2313" s="104">
        <v>91.796920907274654</v>
      </c>
      <c r="I2313" s="104">
        <v>8.2030790927253499</v>
      </c>
      <c r="K2313" s="72">
        <f t="shared" si="178"/>
        <v>4.7607526143078581E-3</v>
      </c>
      <c r="M2313" s="72">
        <f t="shared" si="179"/>
        <v>5.0750485321453117E-3</v>
      </c>
      <c r="N2313" s="68"/>
      <c r="O2313" s="72"/>
    </row>
    <row r="2314" spans="1:15" x14ac:dyDescent="0.25">
      <c r="A2314" s="107" t="s">
        <v>2724</v>
      </c>
      <c r="B2314" s="108">
        <f t="shared" si="175"/>
        <v>43731</v>
      </c>
      <c r="C2314">
        <f t="shared" si="176"/>
        <v>2019</v>
      </c>
      <c r="D2314">
        <f t="shared" si="177"/>
        <v>9</v>
      </c>
      <c r="E2314" s="75">
        <v>85584</v>
      </c>
      <c r="F2314" s="75">
        <v>82887</v>
      </c>
      <c r="G2314" s="75">
        <v>2697</v>
      </c>
      <c r="H2314" s="104">
        <v>96.848710039259672</v>
      </c>
      <c r="I2314" s="104">
        <v>3.1512899607403249</v>
      </c>
      <c r="K2314" s="72">
        <f t="shared" si="178"/>
        <v>5.3204352482067842E-3</v>
      </c>
      <c r="M2314" s="72">
        <f t="shared" si="179"/>
        <v>5.0750485321453117E-3</v>
      </c>
      <c r="N2314" s="68"/>
      <c r="O2314" s="72"/>
    </row>
    <row r="2315" spans="1:15" x14ac:dyDescent="0.25">
      <c r="A2315" s="107" t="s">
        <v>2725</v>
      </c>
      <c r="B2315" s="108">
        <f t="shared" si="175"/>
        <v>43732</v>
      </c>
      <c r="C2315">
        <f t="shared" si="176"/>
        <v>2019</v>
      </c>
      <c r="D2315">
        <f t="shared" si="177"/>
        <v>9</v>
      </c>
      <c r="E2315" s="75">
        <v>93165</v>
      </c>
      <c r="F2315" s="75">
        <v>90435</v>
      </c>
      <c r="G2315" s="75">
        <v>2730</v>
      </c>
      <c r="H2315" s="104">
        <v>97.069715021735632</v>
      </c>
      <c r="I2315" s="104">
        <v>2.9302849782643698</v>
      </c>
      <c r="K2315" s="72">
        <f t="shared" si="178"/>
        <v>5.791717492746133E-3</v>
      </c>
      <c r="M2315" s="72">
        <f t="shared" si="179"/>
        <v>5.0750485321453117E-3</v>
      </c>
      <c r="N2315" s="68"/>
      <c r="O2315" s="72"/>
    </row>
    <row r="2316" spans="1:15" x14ac:dyDescent="0.25">
      <c r="A2316" s="107" t="s">
        <v>2726</v>
      </c>
      <c r="B2316" s="108">
        <f t="shared" si="175"/>
        <v>43733</v>
      </c>
      <c r="C2316">
        <f t="shared" si="176"/>
        <v>2019</v>
      </c>
      <c r="D2316">
        <f t="shared" si="177"/>
        <v>9</v>
      </c>
      <c r="E2316" s="75">
        <v>94271</v>
      </c>
      <c r="F2316" s="75">
        <v>91660</v>
      </c>
      <c r="G2316" s="75">
        <v>2611</v>
      </c>
      <c r="H2316" s="104">
        <v>97.23032533865134</v>
      </c>
      <c r="I2316" s="104">
        <v>2.7696746613486649</v>
      </c>
      <c r="K2316" s="72">
        <f t="shared" si="178"/>
        <v>5.8604733511369144E-3</v>
      </c>
      <c r="M2316" s="72">
        <f t="shared" si="179"/>
        <v>5.0750485321453117E-3</v>
      </c>
      <c r="N2316" s="68"/>
      <c r="O2316" s="72"/>
    </row>
    <row r="2317" spans="1:15" x14ac:dyDescent="0.25">
      <c r="A2317" s="107" t="s">
        <v>2727</v>
      </c>
      <c r="B2317" s="108">
        <f>DATE(YEAR(A2317),MONTH(A2317),DAY(A2317))</f>
        <v>43734</v>
      </c>
      <c r="C2317">
        <f>+YEAR(A2317)</f>
        <v>2019</v>
      </c>
      <c r="D2317">
        <f>MONTH(A2317)</f>
        <v>9</v>
      </c>
      <c r="E2317" s="75">
        <v>84739</v>
      </c>
      <c r="F2317" s="75">
        <v>82626</v>
      </c>
      <c r="G2317" s="75">
        <v>2113</v>
      </c>
      <c r="H2317" s="104">
        <v>97.506461015589039</v>
      </c>
      <c r="I2317" s="104">
        <v>2.4935389844109559</v>
      </c>
      <c r="K2317" s="72">
        <f>+E2317/SUMIF($C$12:$C$2321,C2317,$E$12:$E$2321)</f>
        <v>5.2679047777364303E-3</v>
      </c>
      <c r="M2317" s="72">
        <f>AVERAGEIFS($K$12:$K$2321,$C$12:$C$2321,C2317,$D$12:$D$2321,D2317)</f>
        <v>5.0750485321453117E-3</v>
      </c>
      <c r="N2317" s="68"/>
      <c r="O2317" s="72"/>
    </row>
    <row r="2318" spans="1:15" x14ac:dyDescent="0.25">
      <c r="A2318" s="107" t="s">
        <v>2728</v>
      </c>
      <c r="B2318" s="108">
        <f>DATE(YEAR(A2318),MONTH(A2318),DAY(A2318))</f>
        <v>43735</v>
      </c>
      <c r="C2318">
        <f>+YEAR(A2318)</f>
        <v>2019</v>
      </c>
      <c r="D2318">
        <f>MONTH(A2318)</f>
        <v>9</v>
      </c>
      <c r="E2318" s="75">
        <v>93420</v>
      </c>
      <c r="F2318" s="75">
        <v>89618</v>
      </c>
      <c r="G2318" s="75">
        <v>3802</v>
      </c>
      <c r="H2318" s="104">
        <v>95.930207664311709</v>
      </c>
      <c r="I2318" s="104">
        <v>4.0697923356882892</v>
      </c>
      <c r="K2318" s="72">
        <f>+E2318/SUMIF($C$12:$C$2321,C2318,$E$12:$E$2321)</f>
        <v>5.8075698832431031E-3</v>
      </c>
      <c r="M2318" s="72">
        <f>AVERAGEIFS($K$12:$K$2321,$C$12:$C$2321,C2318,$D$12:$D$2321,D2318)</f>
        <v>5.0750485321453117E-3</v>
      </c>
      <c r="N2318" s="68"/>
      <c r="O2318" s="72"/>
    </row>
    <row r="2319" spans="1:15" x14ac:dyDescent="0.25">
      <c r="A2319" s="107" t="s">
        <v>2729</v>
      </c>
      <c r="B2319" s="108">
        <f>DATE(YEAR(A2319),MONTH(A2319),DAY(A2319))</f>
        <v>43736</v>
      </c>
      <c r="C2319">
        <f>+YEAR(A2319)</f>
        <v>2019</v>
      </c>
      <c r="D2319">
        <f>MONTH(A2319)</f>
        <v>9</v>
      </c>
      <c r="E2319" s="75">
        <v>81744</v>
      </c>
      <c r="F2319" s="75">
        <v>75327</v>
      </c>
      <c r="G2319" s="75">
        <v>6417</v>
      </c>
      <c r="H2319" s="104">
        <v>92.149882560187905</v>
      </c>
      <c r="I2319" s="104">
        <v>7.8501174398120961</v>
      </c>
      <c r="K2319" s="72">
        <f>+E2319/SUMIF($C$12:$C$2321,C2319,$E$12:$E$2321)</f>
        <v>5.0817168971935799E-3</v>
      </c>
      <c r="M2319" s="72">
        <f>AVERAGEIFS($K$12:$K$2321,$C$12:$C$2321,C2319,$D$12:$D$2321,D2319)</f>
        <v>5.0750485321453117E-3</v>
      </c>
      <c r="N2319" s="68"/>
      <c r="O2319" s="72"/>
    </row>
    <row r="2320" spans="1:15" x14ac:dyDescent="0.25">
      <c r="A2320" s="107" t="s">
        <v>2730</v>
      </c>
      <c r="B2320" s="108">
        <f>DATE(YEAR(A2320),MONTH(A2320),DAY(A2320))</f>
        <v>43737</v>
      </c>
      <c r="C2320">
        <f>+YEAR(A2320)</f>
        <v>2019</v>
      </c>
      <c r="D2320">
        <f>MONTH(A2320)</f>
        <v>9</v>
      </c>
      <c r="E2320" s="75">
        <v>75949</v>
      </c>
      <c r="F2320" s="75">
        <v>69347</v>
      </c>
      <c r="G2320" s="75">
        <v>6602</v>
      </c>
      <c r="H2320" s="104">
        <v>91.307324652069155</v>
      </c>
      <c r="I2320" s="104">
        <v>8.6926753479308481</v>
      </c>
      <c r="K2320" s="72">
        <f>+E2320/SUMIF($C$12:$C$2321,C2320,$E$12:$E$2321)</f>
        <v>4.721463552370268E-3</v>
      </c>
      <c r="M2320" s="72">
        <f>AVERAGEIFS($K$12:$K$2321,$C$12:$C$2321,C2320,$D$12:$D$2321,D2320)</f>
        <v>5.0750485321453117E-3</v>
      </c>
      <c r="N2320" s="68"/>
      <c r="O2320" s="72"/>
    </row>
    <row r="2321" spans="1:15" x14ac:dyDescent="0.25">
      <c r="A2321" s="107" t="s">
        <v>2731</v>
      </c>
      <c r="B2321" s="108">
        <f>DATE(YEAR(A2321),MONTH(A2321),DAY(A2321))</f>
        <v>43738</v>
      </c>
      <c r="C2321">
        <f>+YEAR(A2321)</f>
        <v>2019</v>
      </c>
      <c r="D2321">
        <f>MONTH(A2321)</f>
        <v>9</v>
      </c>
      <c r="E2321" s="75">
        <v>76667</v>
      </c>
      <c r="F2321" s="75">
        <v>73597</v>
      </c>
      <c r="G2321" s="75">
        <v>3070</v>
      </c>
      <c r="H2321" s="104">
        <v>95.995669584045288</v>
      </c>
      <c r="I2321" s="104">
        <v>4.0043304159547128</v>
      </c>
      <c r="K2321" s="72">
        <f>+E2321/SUMIF($C$12:$C$2321,C2321,$E$12:$E$2321)</f>
        <v>4.7660989107107575E-3</v>
      </c>
      <c r="M2321" s="72">
        <f>AVERAGEIFS($K$12:$K$2321,$C$12:$C$2321,C2321,$D$12:$D$2321,D2321)</f>
        <v>5.0750485321453117E-3</v>
      </c>
      <c r="N2321" s="68"/>
      <c r="O2321" s="72"/>
    </row>
  </sheetData>
  <mergeCells count="2">
    <mergeCell ref="F10:G10"/>
    <mergeCell ref="H10:I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complete counts</vt:lpstr>
      <vt:lpstr>complete unique counts</vt:lpstr>
      <vt:lpstr>summary</vt:lpstr>
      <vt:lpstr>annualized---&gt;</vt:lpstr>
      <vt:lpstr>eco-counter_14-19</vt:lpstr>
      <vt:lpstr>weather</vt:lpstr>
      <vt:lpstr>bikes 03032020</vt:lpstr>
      <vt:lpstr>Annualized_Complete_Unique</vt:lpstr>
      <vt:lpstr>annualized summary</vt:lpstr>
      <vt:lpstr>B_A_results</vt:lpstr>
      <vt:lpstr>Normalized BAs</vt:lpstr>
      <vt:lpstr>CitiBike Trip Count by Day</vt:lpstr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Getman, Arthur</dc:creator>
  <cp:lastModifiedBy>Getman, Arthur</cp:lastModifiedBy>
  <cp:lastPrinted>2020-01-02T20:50:01Z</cp:lastPrinted>
  <dcterms:created xsi:type="dcterms:W3CDTF">2019-11-01T22:15:28Z</dcterms:created>
  <dcterms:modified xsi:type="dcterms:W3CDTF">2020-04-13T16:59:23Z</dcterms:modified>
</cp:coreProperties>
</file>